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16" sheetId="2" state="visible" r:id="rId3"/>
    <sheet name="2017" sheetId="3" state="visible" r:id="rId4"/>
    <sheet name="201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<sst xmlns="http://schemas.openxmlformats.org/spreadsheetml/2006/main" count="1068" uniqueCount="67">
  <si>
    <t xml:space="preserve">Site</t>
  </si>
  <si>
    <t xml:space="preserve">Rep/block</t>
  </si>
  <si>
    <t xml:space="preserve">Treatment</t>
  </si>
  <si>
    <t xml:space="preserve">Yield</t>
  </si>
  <si>
    <t xml:space="preserve">Mg/ha-conversion formula if needed</t>
  </si>
  <si>
    <t xml:space="preserve">bu/acre</t>
  </si>
  <si>
    <t xml:space="preserve">4 treatments only except Monmouth and Urbana had 0-N treatments</t>
  </si>
  <si>
    <t xml:space="preserve">DeKalb</t>
  </si>
  <si>
    <t xml:space="preserve">100F+50P+50SD</t>
  </si>
  <si>
    <t xml:space="preserve">200F+NS</t>
  </si>
  <si>
    <t xml:space="preserve">200SnoNS</t>
  </si>
  <si>
    <t xml:space="preserve">50P+150SD</t>
  </si>
  <si>
    <t xml:space="preserve">NoN</t>
  </si>
  <si>
    <t xml:space="preserve">Monmouth</t>
  </si>
  <si>
    <t xml:space="preserve">Perry</t>
  </si>
  <si>
    <t xml:space="preserve">Urbana</t>
  </si>
  <si>
    <t xml:space="preserve">Average</t>
  </si>
  <si>
    <t xml:space="preserve">Actual</t>
  </si>
  <si>
    <t xml:space="preserve">Simulation</t>
  </si>
  <si>
    <t xml:space="preserve">Difference Percentage</t>
  </si>
  <si>
    <t xml:space="preserve">Diff SQ</t>
  </si>
  <si>
    <t xml:space="preserve">nRMSE</t>
  </si>
  <si>
    <t xml:space="preserve">nRMSE ALL</t>
  </si>
  <si>
    <t xml:space="preserve">CRM</t>
  </si>
  <si>
    <t xml:space="preserve">CRM ALL</t>
  </si>
  <si>
    <t xml:space="preserve">mid</t>
  </si>
  <si>
    <t xml:space="preserve">D-index</t>
  </si>
  <si>
    <t xml:space="preserve">D-index ALL</t>
  </si>
  <si>
    <t xml:space="preserve">kg/ha</t>
  </si>
  <si>
    <t xml:space="preserve">Fa200+NS</t>
  </si>
  <si>
    <t xml:space="preserve">Fa100+P50+SD50</t>
  </si>
  <si>
    <t xml:space="preserve">Fa200noNS</t>
  </si>
  <si>
    <t xml:space="preserve">Fall NH3 without N-Serve added  in 2016</t>
  </si>
  <si>
    <t xml:space="preserve">Sp200noNS</t>
  </si>
  <si>
    <t xml:space="preserve">Spr200+NS</t>
  </si>
  <si>
    <t xml:space="preserve">Spring NH3 with N-Serve added  in 2016</t>
  </si>
  <si>
    <t xml:space="preserve">P50+SD150</t>
  </si>
  <si>
    <t xml:space="preserve">.</t>
  </si>
  <si>
    <t xml:space="preserve">No spring NH3 with N-Serve at DeKalb due to an application error</t>
  </si>
  <si>
    <t xml:space="preserve">Neoga</t>
  </si>
  <si>
    <t xml:space="preserve">P100</t>
  </si>
  <si>
    <t xml:space="preserve">100 lb N as UAN injected at planting</t>
  </si>
  <si>
    <t xml:space="preserve">P150</t>
  </si>
  <si>
    <t xml:space="preserve">150 lb N as UAN injected at planting</t>
  </si>
  <si>
    <t xml:space="preserve">50P+100V6</t>
  </si>
  <si>
    <t xml:space="preserve">50 lb N as UAN injected at planting + 100 lb N as UAN dribbled between rows at stage V5-V6</t>
  </si>
  <si>
    <t xml:space="preserve">50P+100V9</t>
  </si>
  <si>
    <t xml:space="preserve">50 lb N as UAN injected at planting + 100 lb N as UAN dribbled between rows at stage V10</t>
  </si>
  <si>
    <t xml:space="preserve">100F+NS</t>
  </si>
  <si>
    <t xml:space="preserve">Treatment info:</t>
  </si>
  <si>
    <t xml:space="preserve">200FnoNS</t>
  </si>
  <si>
    <t xml:space="preserve">200S+NS</t>
  </si>
  <si>
    <t xml:space="preserve">200FNoNS</t>
  </si>
  <si>
    <t xml:space="preserve">Added in 2017, but only 2 reps at DeKalb and Urbana, and none at Perry</t>
  </si>
  <si>
    <t xml:space="preserve">200SNoNS</t>
  </si>
  <si>
    <t xml:space="preserve">Had an extra plot in each rep, so 8 no-N reps</t>
  </si>
  <si>
    <t xml:space="preserve">noN</t>
  </si>
  <si>
    <t xml:space="preserve">No N</t>
  </si>
  <si>
    <t xml:space="preserve">100P</t>
  </si>
  <si>
    <t xml:space="preserve">150P</t>
  </si>
  <si>
    <t xml:space="preserve">200P</t>
  </si>
  <si>
    <t xml:space="preserve">200 lb N as UAN injected at planting</t>
  </si>
  <si>
    <t xml:space="preserve">50P+100dmrV5</t>
  </si>
  <si>
    <t xml:space="preserve">50P+100dmrV9</t>
  </si>
  <si>
    <t xml:space="preserve">This seems to be exceptionally low</t>
  </si>
  <si>
    <t xml:space="preserve">Looking into the N-Simulation and PlantGrow for details</t>
  </si>
  <si>
    <t xml:space="preserve">Same treatments as in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</si>
</sst>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BFBFBF"/>
        <bgColor rgb="FFC9C9C9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D9D9D9"/>
      </patternFill>
    </fill>
    <fill>
      <patternFill patternType="solid">
        <fgColor rgb="FF404040"/>
        <bgColor rgb="FF333300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B4C7E7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E699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D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9C9C9"/>
      <rgbColor rgb="FF993366"/>
      <rgbColor rgb="FFFFD966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FFE699"/>
      <rgbColor rgb="FF9DC3E6"/>
      <rgbColor rgb="FFF4B183"/>
      <rgbColor rgb="FFB4C7E7"/>
      <rgbColor rgb="FFF8CBAD"/>
      <rgbColor rgb="FF3366FF"/>
      <rgbColor rgb="FF33CCCC"/>
      <rgbColor rgb="FF92D050"/>
      <rgbColor rgb="FFFFC000"/>
      <rgbColor rgb="FFBF90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208440</xdr:colOff>
      <xdr:row>17</xdr:row>
      <xdr:rowOff>67320</xdr:rowOff>
    </xdr:from>
    <xdr:to>
      <xdr:col>43</xdr:col>
      <xdr:colOff>664200</xdr:colOff>
      <xdr:row>50</xdr:row>
      <xdr:rowOff>150120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4176880" y="3046680"/>
          <a:ext cx="10320480" cy="5866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8.53"/>
    <col collapsed="false" customWidth="true" hidden="false" outlineLevel="0" max="3" min="3" style="0" width="14.43"/>
    <col collapsed="false" customWidth="true" hidden="false" outlineLevel="0" max="4" min="4" style="0" width="11.71"/>
    <col collapsed="false" customWidth="true" hidden="false" outlineLevel="0" max="5" min="5" style="0" width="11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D2" s="0" t="s">
        <v>5</v>
      </c>
    </row>
    <row r="3" customFormat="false" ht="15" hidden="false" customHeight="false" outlineLevel="0" collapsed="false">
      <c r="A3" s="0" t="s">
        <v>6</v>
      </c>
    </row>
    <row r="5" customFormat="false" ht="15" hidden="false" customHeight="false" outlineLevel="0" collapsed="false">
      <c r="A5" s="0" t="s">
        <v>7</v>
      </c>
      <c r="B5" s="0" t="n">
        <v>1</v>
      </c>
      <c r="C5" s="0" t="s">
        <v>8</v>
      </c>
      <c r="D5" s="0" t="n">
        <v>189.614117647059</v>
      </c>
      <c r="E5" s="0" t="n">
        <f aca="false">D5*56*2.471/2204.5</f>
        <v>11.9020381689859</v>
      </c>
      <c r="G5" s="0" t="s">
        <v>8</v>
      </c>
      <c r="I5" s="0" t="n">
        <f aca="false">D5*62.77</f>
        <v>11902.0781647059</v>
      </c>
    </row>
    <row r="6" customFormat="false" ht="15" hidden="false" customHeight="false" outlineLevel="0" collapsed="false">
      <c r="A6" s="0" t="s">
        <v>7</v>
      </c>
      <c r="B6" s="0" t="n">
        <v>2</v>
      </c>
      <c r="C6" s="0" t="s">
        <v>8</v>
      </c>
      <c r="D6" s="0" t="n">
        <v>188.275646328096</v>
      </c>
      <c r="G6" s="0" t="s">
        <v>9</v>
      </c>
      <c r="I6" s="0" t="n">
        <f aca="false">D6*62.77</f>
        <v>11818.0623200146</v>
      </c>
    </row>
    <row r="7" customFormat="false" ht="15" hidden="false" customHeight="false" outlineLevel="0" collapsed="false">
      <c r="A7" s="0" t="s">
        <v>7</v>
      </c>
      <c r="B7" s="0" t="n">
        <v>3</v>
      </c>
      <c r="C7" s="0" t="s">
        <v>8</v>
      </c>
      <c r="D7" s="0" t="n">
        <v>175.539478991597</v>
      </c>
      <c r="G7" s="0" t="s">
        <v>10</v>
      </c>
      <c r="I7" s="0" t="n">
        <f aca="false">D7*62.77</f>
        <v>11018.6130963025</v>
      </c>
    </row>
    <row r="8" customFormat="false" ht="15" hidden="false" customHeight="false" outlineLevel="0" collapsed="false">
      <c r="A8" s="0" t="s">
        <v>7</v>
      </c>
      <c r="B8" s="0" t="n">
        <v>4</v>
      </c>
      <c r="C8" s="0" t="s">
        <v>8</v>
      </c>
      <c r="D8" s="0" t="n">
        <v>199.990851297041</v>
      </c>
      <c r="G8" s="0" t="s">
        <v>11</v>
      </c>
      <c r="I8" s="0" t="n">
        <f aca="false">D8*62.77</f>
        <v>12553.4257359152</v>
      </c>
    </row>
    <row r="9" customFormat="false" ht="15" hidden="false" customHeight="false" outlineLevel="0" collapsed="false">
      <c r="A9" s="0" t="s">
        <v>7</v>
      </c>
      <c r="B9" s="0" t="n">
        <v>1</v>
      </c>
      <c r="C9" s="0" t="s">
        <v>9</v>
      </c>
      <c r="D9" s="0" t="n">
        <v>182.993777493606</v>
      </c>
      <c r="G9" s="0" t="s">
        <v>12</v>
      </c>
      <c r="I9" s="0" t="n">
        <f aca="false">D9*62.77</f>
        <v>11486.5194132737</v>
      </c>
    </row>
    <row r="10" customFormat="false" ht="15" hidden="false" customHeight="false" outlineLevel="0" collapsed="false">
      <c r="A10" s="0" t="s">
        <v>7</v>
      </c>
      <c r="B10" s="0" t="n">
        <v>2</v>
      </c>
      <c r="C10" s="0" t="s">
        <v>9</v>
      </c>
      <c r="D10" s="0" t="n">
        <v>192.310158567775</v>
      </c>
      <c r="I10" s="0" t="n">
        <f aca="false">D10*62.77</f>
        <v>12071.3086532992</v>
      </c>
    </row>
    <row r="11" customFormat="false" ht="15" hidden="false" customHeight="false" outlineLevel="0" collapsed="false">
      <c r="A11" s="0" t="s">
        <v>7</v>
      </c>
      <c r="B11" s="0" t="n">
        <v>3</v>
      </c>
      <c r="C11" s="0" t="s">
        <v>9</v>
      </c>
      <c r="D11" s="0" t="n">
        <v>192.492785896968</v>
      </c>
      <c r="I11" s="0" t="n">
        <f aca="false">D11*62.77</f>
        <v>12082.7721707527</v>
      </c>
    </row>
    <row r="12" customFormat="false" ht="15" hidden="false" customHeight="false" outlineLevel="0" collapsed="false">
      <c r="A12" s="0" t="s">
        <v>7</v>
      </c>
      <c r="B12" s="0" t="n">
        <v>4</v>
      </c>
      <c r="C12" s="0" t="s">
        <v>9</v>
      </c>
      <c r="D12" s="0" t="n">
        <v>202.285828279138</v>
      </c>
      <c r="I12" s="0" t="n">
        <f aca="false">D12*62.77</f>
        <v>12697.4814410815</v>
      </c>
    </row>
    <row r="13" customFormat="false" ht="15" hidden="false" customHeight="false" outlineLevel="0" collapsed="false">
      <c r="A13" s="0" t="s">
        <v>7</v>
      </c>
      <c r="B13" s="0" t="n">
        <v>1</v>
      </c>
      <c r="C13" s="0" t="s">
        <v>10</v>
      </c>
      <c r="D13" s="0" t="n">
        <v>174.750481183778</v>
      </c>
      <c r="I13" s="0" t="n">
        <f aca="false">D13*62.77</f>
        <v>10969.0877039057</v>
      </c>
    </row>
    <row r="14" customFormat="false" ht="15" hidden="false" customHeight="false" outlineLevel="0" collapsed="false">
      <c r="A14" s="0" t="s">
        <v>7</v>
      </c>
      <c r="B14" s="0" t="n">
        <v>2</v>
      </c>
      <c r="C14" s="0" t="s">
        <v>10</v>
      </c>
      <c r="D14" s="0" t="n">
        <v>195.314159298502</v>
      </c>
      <c r="I14" s="0" t="n">
        <f aca="false">D14*62.77</f>
        <v>12259.869779167</v>
      </c>
    </row>
    <row r="15" customFormat="false" ht="15" hidden="false" customHeight="false" outlineLevel="0" collapsed="false">
      <c r="A15" s="0" t="s">
        <v>7</v>
      </c>
      <c r="B15" s="0" t="n">
        <v>3</v>
      </c>
      <c r="C15" s="0" t="s">
        <v>10</v>
      </c>
      <c r="D15" s="0" t="n">
        <v>205.242879064669</v>
      </c>
      <c r="I15" s="0" t="n">
        <f aca="false">D15*62.77</f>
        <v>12883.0955188893</v>
      </c>
    </row>
    <row r="16" customFormat="false" ht="15" hidden="false" customHeight="false" outlineLevel="0" collapsed="false">
      <c r="A16" s="0" t="s">
        <v>7</v>
      </c>
      <c r="B16" s="0" t="n">
        <v>4</v>
      </c>
      <c r="C16" s="0" t="s">
        <v>10</v>
      </c>
      <c r="D16" s="0" t="n">
        <v>192.958306540007</v>
      </c>
      <c r="I16" s="0" t="n">
        <f aca="false">D16*62.77</f>
        <v>12111.9929015163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s">
        <v>11</v>
      </c>
      <c r="D17" s="0" t="n">
        <v>185.712895506029</v>
      </c>
      <c r="I17" s="0" t="n">
        <f aca="false">D17*62.77</f>
        <v>11657.1984509134</v>
      </c>
    </row>
    <row r="18" customFormat="false" ht="15" hidden="false" customHeight="false" outlineLevel="0" collapsed="false">
      <c r="A18" s="0" t="s">
        <v>7</v>
      </c>
      <c r="B18" s="0" t="n">
        <v>2</v>
      </c>
      <c r="C18" s="0" t="s">
        <v>11</v>
      </c>
      <c r="D18" s="0" t="n">
        <v>189.476450858604</v>
      </c>
      <c r="I18" s="0" t="n">
        <f aca="false">D18*62.77</f>
        <v>11893.4368203946</v>
      </c>
    </row>
    <row r="19" customFormat="false" ht="15" hidden="false" customHeight="false" outlineLevel="0" collapsed="false">
      <c r="A19" s="0" t="s">
        <v>7</v>
      </c>
      <c r="B19" s="0" t="n">
        <v>3</v>
      </c>
      <c r="C19" s="0" t="s">
        <v>11</v>
      </c>
      <c r="D19" s="0" t="n">
        <v>202.020441724516</v>
      </c>
      <c r="I19" s="0" t="n">
        <f aca="false">D19*62.77</f>
        <v>12680.8231270479</v>
      </c>
    </row>
    <row r="20" customFormat="false" ht="15" hidden="false" customHeight="false" outlineLevel="0" collapsed="false">
      <c r="A20" s="0" t="s">
        <v>7</v>
      </c>
      <c r="B20" s="0" t="n">
        <v>4</v>
      </c>
      <c r="C20" s="0" t="s">
        <v>11</v>
      </c>
      <c r="D20" s="0" t="n">
        <v>213.895992692729</v>
      </c>
      <c r="I20" s="0" t="n">
        <f aca="false">D20*62.77</f>
        <v>13426.2514613226</v>
      </c>
    </row>
    <row r="21" customFormat="false" ht="15" hidden="false" customHeight="false" outlineLevel="0" collapsed="false">
      <c r="A21" s="0" t="s">
        <v>13</v>
      </c>
      <c r="B21" s="0" t="n">
        <v>1</v>
      </c>
      <c r="C21" s="0" t="s">
        <v>12</v>
      </c>
      <c r="D21" s="0" t="n">
        <v>169.908607015702</v>
      </c>
      <c r="I21" s="0" t="n">
        <f aca="false">D21*62.77</f>
        <v>10665.1632623756</v>
      </c>
    </row>
    <row r="22" customFormat="false" ht="15" hidden="false" customHeight="false" outlineLevel="0" collapsed="false">
      <c r="A22" s="0" t="s">
        <v>13</v>
      </c>
      <c r="B22" s="0" t="n">
        <v>2</v>
      </c>
      <c r="C22" s="0" t="s">
        <v>12</v>
      </c>
      <c r="D22" s="0" t="n">
        <v>161.932294754531</v>
      </c>
      <c r="I22" s="0" t="n">
        <f aca="false">D22*62.77</f>
        <v>10164.4901417419</v>
      </c>
    </row>
    <row r="23" customFormat="false" ht="15" hidden="false" customHeight="false" outlineLevel="0" collapsed="false">
      <c r="A23" s="0" t="s">
        <v>13</v>
      </c>
      <c r="B23" s="0" t="n">
        <v>3</v>
      </c>
      <c r="C23" s="0" t="s">
        <v>12</v>
      </c>
      <c r="D23" s="0" t="n">
        <v>175.005533991199</v>
      </c>
      <c r="I23" s="0" t="n">
        <f aca="false">D23*62.77</f>
        <v>10985.0973686276</v>
      </c>
    </row>
    <row r="24" customFormat="false" ht="15" hidden="false" customHeight="false" outlineLevel="0" collapsed="false">
      <c r="A24" s="0" t="s">
        <v>13</v>
      </c>
      <c r="B24" s="0" t="n">
        <v>4</v>
      </c>
      <c r="C24" s="0" t="s">
        <v>12</v>
      </c>
      <c r="D24" s="0" t="n">
        <v>151.934664174615</v>
      </c>
      <c r="I24" s="0" t="n">
        <f aca="false">D24*62.77</f>
        <v>9536.93887024057</v>
      </c>
    </row>
    <row r="25" customFormat="false" ht="15" hidden="false" customHeight="false" outlineLevel="0" collapsed="false">
      <c r="A25" s="0" t="s">
        <v>13</v>
      </c>
      <c r="B25" s="0" t="n">
        <v>1</v>
      </c>
      <c r="C25" s="0" t="s">
        <v>8</v>
      </c>
      <c r="D25" s="0" t="n">
        <v>216.321777116115</v>
      </c>
      <c r="I25" s="0" t="n">
        <f aca="false">D25*62.77</f>
        <v>13578.5179495785</v>
      </c>
    </row>
    <row r="26" customFormat="false" ht="15" hidden="false" customHeight="false" outlineLevel="0" collapsed="false">
      <c r="A26" s="0" t="s">
        <v>13</v>
      </c>
      <c r="B26" s="0" t="n">
        <v>2</v>
      </c>
      <c r="C26" s="0" t="s">
        <v>8</v>
      </c>
      <c r="D26" s="0" t="n">
        <v>229.773418959787</v>
      </c>
      <c r="I26" s="0" t="n">
        <f aca="false">D26*62.77</f>
        <v>14422.8775081058</v>
      </c>
    </row>
    <row r="27" customFormat="false" ht="15" hidden="false" customHeight="false" outlineLevel="0" collapsed="false">
      <c r="A27" s="0" t="s">
        <v>13</v>
      </c>
      <c r="B27" s="0" t="n">
        <v>3</v>
      </c>
      <c r="C27" s="0" t="s">
        <v>8</v>
      </c>
      <c r="D27" s="0" t="n">
        <v>211.828215145335</v>
      </c>
      <c r="I27" s="0" t="n">
        <f aca="false">D27*62.77</f>
        <v>13296.4570646727</v>
      </c>
    </row>
    <row r="28" customFormat="false" ht="15" hidden="false" customHeight="false" outlineLevel="0" collapsed="false">
      <c r="A28" s="0" t="s">
        <v>13</v>
      </c>
      <c r="B28" s="0" t="n">
        <v>4</v>
      </c>
      <c r="C28" s="0" t="s">
        <v>8</v>
      </c>
      <c r="D28" s="0" t="n">
        <v>209.764898639633</v>
      </c>
      <c r="I28" s="0" t="n">
        <f aca="false">D28*62.77</f>
        <v>13166.9426876098</v>
      </c>
    </row>
    <row r="29" customFormat="false" ht="15" hidden="false" customHeight="false" outlineLevel="0" collapsed="false">
      <c r="A29" s="0" t="s">
        <v>13</v>
      </c>
      <c r="B29" s="0" t="n">
        <v>1</v>
      </c>
      <c r="C29" s="0" t="s">
        <v>9</v>
      </c>
      <c r="D29" s="0" t="n">
        <v>191.768415225999</v>
      </c>
      <c r="I29" s="0" t="n">
        <f aca="false">D29*62.77</f>
        <v>12037.303423736</v>
      </c>
    </row>
    <row r="30" customFormat="false" ht="15" hidden="false" customHeight="false" outlineLevel="0" collapsed="false">
      <c r="A30" s="0" t="s">
        <v>13</v>
      </c>
      <c r="B30" s="0" t="n">
        <v>2</v>
      </c>
      <c r="C30" s="0" t="s">
        <v>9</v>
      </c>
      <c r="D30" s="0" t="n">
        <v>241.310344506808</v>
      </c>
      <c r="I30" s="0" t="n">
        <f aca="false">D30*62.77</f>
        <v>15147.0503246924</v>
      </c>
    </row>
    <row r="31" customFormat="false" ht="15" hidden="false" customHeight="false" outlineLevel="0" collapsed="false">
      <c r="A31" s="0" t="s">
        <v>13</v>
      </c>
      <c r="B31" s="0" t="n">
        <v>3</v>
      </c>
      <c r="C31" s="0" t="s">
        <v>9</v>
      </c>
      <c r="D31" s="0" t="n">
        <v>218.800857776892</v>
      </c>
      <c r="I31" s="0" t="n">
        <f aca="false">D31*62.77</f>
        <v>13734.1298426555</v>
      </c>
    </row>
    <row r="32" customFormat="false" ht="15" hidden="false" customHeight="false" outlineLevel="0" collapsed="false">
      <c r="A32" s="0" t="s">
        <v>13</v>
      </c>
      <c r="B32" s="0" t="n">
        <v>4</v>
      </c>
      <c r="C32" s="0" t="s">
        <v>9</v>
      </c>
      <c r="D32" s="0" t="n">
        <v>216.322252981685</v>
      </c>
      <c r="I32" s="0" t="n">
        <f aca="false">D32*62.77</f>
        <v>13578.5478196603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s">
        <v>10</v>
      </c>
      <c r="D33" s="0" t="n">
        <v>213.463671562588</v>
      </c>
      <c r="I33" s="0" t="n">
        <f aca="false">D33*62.77</f>
        <v>13399.1146639836</v>
      </c>
    </row>
    <row r="34" customFormat="false" ht="15" hidden="false" customHeight="false" outlineLevel="0" collapsed="false">
      <c r="A34" s="0" t="s">
        <v>13</v>
      </c>
      <c r="B34" s="0" t="n">
        <v>2</v>
      </c>
      <c r="C34" s="0" t="s">
        <v>10</v>
      </c>
      <c r="D34" s="0" t="n">
        <v>216.741319725159</v>
      </c>
      <c r="I34" s="0" t="n">
        <f aca="false">D34*62.77</f>
        <v>13604.8526391483</v>
      </c>
    </row>
    <row r="35" customFormat="false" ht="15" hidden="false" customHeight="false" outlineLevel="0" collapsed="false">
      <c r="A35" s="0" t="s">
        <v>13</v>
      </c>
      <c r="B35" s="0" t="n">
        <v>3</v>
      </c>
      <c r="C35" s="0" t="s">
        <v>10</v>
      </c>
      <c r="D35" s="0" t="n">
        <v>217.098894062223</v>
      </c>
      <c r="I35" s="0" t="n">
        <f aca="false">D35*62.77</f>
        <v>13627.2975802857</v>
      </c>
    </row>
    <row r="36" customFormat="false" ht="15" hidden="false" customHeight="false" outlineLevel="0" collapsed="false">
      <c r="A36" s="0" t="s">
        <v>13</v>
      </c>
      <c r="B36" s="0" t="n">
        <v>4</v>
      </c>
      <c r="C36" s="0" t="s">
        <v>10</v>
      </c>
      <c r="D36" s="0" t="n">
        <v>244.201130230023</v>
      </c>
      <c r="I36" s="0" t="n">
        <f aca="false">D36*62.77</f>
        <v>15328.5049445385</v>
      </c>
    </row>
    <row r="37" customFormat="false" ht="15" hidden="false" customHeight="false" outlineLevel="0" collapsed="false">
      <c r="A37" s="0" t="s">
        <v>13</v>
      </c>
      <c r="B37" s="0" t="n">
        <v>1</v>
      </c>
      <c r="C37" s="0" t="s">
        <v>11</v>
      </c>
      <c r="D37" s="0" t="n">
        <v>236.660995536705</v>
      </c>
      <c r="I37" s="0" t="n">
        <f aca="false">D37*62.77</f>
        <v>14855.210689839</v>
      </c>
    </row>
    <row r="38" customFormat="false" ht="15" hidden="false" customHeight="false" outlineLevel="0" collapsed="false">
      <c r="A38" s="0" t="s">
        <v>13</v>
      </c>
      <c r="B38" s="0" t="n">
        <v>2</v>
      </c>
      <c r="C38" s="0" t="s">
        <v>11</v>
      </c>
      <c r="D38" s="0" t="n">
        <v>229.812321986926</v>
      </c>
      <c r="I38" s="0" t="n">
        <f aca="false">D38*62.77</f>
        <v>14425.3194511194</v>
      </c>
    </row>
    <row r="39" customFormat="false" ht="15" hidden="false" customHeight="false" outlineLevel="0" collapsed="false">
      <c r="A39" s="0" t="s">
        <v>13</v>
      </c>
      <c r="B39" s="0" t="n">
        <v>3</v>
      </c>
      <c r="C39" s="0" t="s">
        <v>11</v>
      </c>
      <c r="D39" s="0" t="n">
        <v>228.140813668726</v>
      </c>
      <c r="I39" s="0" t="n">
        <f aca="false">D39*62.77</f>
        <v>14320.3988739859</v>
      </c>
    </row>
    <row r="40" customFormat="false" ht="15" hidden="false" customHeight="false" outlineLevel="0" collapsed="false">
      <c r="A40" s="0" t="s">
        <v>13</v>
      </c>
      <c r="B40" s="0" t="n">
        <v>4</v>
      </c>
      <c r="C40" s="0" t="s">
        <v>11</v>
      </c>
      <c r="D40" s="0" t="n">
        <v>238.609490154358</v>
      </c>
      <c r="I40" s="0" t="n">
        <f aca="false">D40*62.77</f>
        <v>14977.5176969891</v>
      </c>
    </row>
    <row r="41" customFormat="false" ht="15" hidden="false" customHeight="false" outlineLevel="0" collapsed="false">
      <c r="A41" s="0" t="s">
        <v>14</v>
      </c>
      <c r="B41" s="0" t="n">
        <v>1</v>
      </c>
      <c r="C41" s="0" t="s">
        <v>8</v>
      </c>
      <c r="D41" s="0" t="n">
        <v>214.004011386555</v>
      </c>
      <c r="I41" s="0" t="n">
        <f aca="false">D41*62.77</f>
        <v>13433.031794734</v>
      </c>
    </row>
    <row r="42" customFormat="false" ht="15" hidden="false" customHeight="false" outlineLevel="0" collapsed="false">
      <c r="A42" s="0" t="s">
        <v>14</v>
      </c>
      <c r="B42" s="0" t="n">
        <v>2</v>
      </c>
      <c r="C42" s="0" t="s">
        <v>8</v>
      </c>
      <c r="D42" s="0" t="n">
        <v>221.878305</v>
      </c>
      <c r="I42" s="0" t="n">
        <f aca="false">D42*62.77</f>
        <v>13927.30120485</v>
      </c>
    </row>
    <row r="43" customFormat="false" ht="15" hidden="false" customHeight="false" outlineLevel="0" collapsed="false">
      <c r="A43" s="0" t="s">
        <v>14</v>
      </c>
      <c r="B43" s="0" t="n">
        <v>3</v>
      </c>
      <c r="C43" s="0" t="s">
        <v>8</v>
      </c>
      <c r="D43" s="0" t="n">
        <v>199.359752521008</v>
      </c>
      <c r="I43" s="0" t="n">
        <f aca="false">D43*62.77</f>
        <v>12513.8116657437</v>
      </c>
    </row>
    <row r="44" customFormat="false" ht="15" hidden="false" customHeight="false" outlineLevel="0" collapsed="false">
      <c r="A44" s="0" t="s">
        <v>14</v>
      </c>
      <c r="B44" s="0" t="n">
        <v>4</v>
      </c>
      <c r="C44" s="0" t="s">
        <v>8</v>
      </c>
      <c r="D44" s="0" t="n">
        <v>198.990636428571</v>
      </c>
      <c r="I44" s="0" t="n">
        <f aca="false">D44*62.77</f>
        <v>12490.6422486214</v>
      </c>
    </row>
    <row r="45" customFormat="false" ht="15" hidden="false" customHeight="false" outlineLevel="0" collapsed="false">
      <c r="A45" s="0" t="s">
        <v>14</v>
      </c>
      <c r="B45" s="0" t="n">
        <v>1</v>
      </c>
      <c r="C45" s="0" t="s">
        <v>9</v>
      </c>
      <c r="D45" s="0" t="n">
        <v>198.497475</v>
      </c>
      <c r="I45" s="0" t="n">
        <f aca="false">D45*62.77</f>
        <v>12459.68650575</v>
      </c>
    </row>
    <row r="46" customFormat="false" ht="15" hidden="false" customHeight="false" outlineLevel="0" collapsed="false">
      <c r="A46" s="0" t="s">
        <v>14</v>
      </c>
      <c r="B46" s="0" t="n">
        <v>2</v>
      </c>
      <c r="C46" s="0" t="s">
        <v>9</v>
      </c>
      <c r="D46" s="0" t="n">
        <v>199.730378571429</v>
      </c>
      <c r="I46" s="0" t="n">
        <f aca="false">D46*62.77</f>
        <v>12537.0758629286</v>
      </c>
    </row>
    <row r="47" customFormat="false" ht="15" hidden="false" customHeight="false" outlineLevel="0" collapsed="false">
      <c r="A47" s="0" t="s">
        <v>14</v>
      </c>
      <c r="B47" s="0" t="n">
        <v>3</v>
      </c>
      <c r="C47" s="0" t="s">
        <v>9</v>
      </c>
      <c r="D47" s="0" t="n">
        <v>203.237050084034</v>
      </c>
      <c r="I47" s="0" t="n">
        <f aca="false">D47*62.77</f>
        <v>12757.1896337748</v>
      </c>
    </row>
    <row r="48" customFormat="false" ht="15" hidden="false" customHeight="false" outlineLevel="0" collapsed="false">
      <c r="A48" s="0" t="s">
        <v>14</v>
      </c>
      <c r="B48" s="0" t="n">
        <v>4</v>
      </c>
      <c r="C48" s="0" t="s">
        <v>9</v>
      </c>
      <c r="D48" s="0" t="n">
        <v>194.020266554622</v>
      </c>
      <c r="I48" s="0" t="n">
        <f aca="false">D48*62.77</f>
        <v>12178.6521316336</v>
      </c>
    </row>
    <row r="49" customFormat="false" ht="15" hidden="false" customHeight="false" outlineLevel="0" collapsed="false">
      <c r="A49" s="0" t="s">
        <v>14</v>
      </c>
      <c r="B49" s="0" t="n">
        <v>1</v>
      </c>
      <c r="C49" s="0" t="s">
        <v>10</v>
      </c>
      <c r="D49" s="0" t="n">
        <v>182.407042436975</v>
      </c>
      <c r="I49" s="0" t="n">
        <f aca="false">D49*62.77</f>
        <v>11449.6900537689</v>
      </c>
    </row>
    <row r="50" customFormat="false" ht="15" hidden="false" customHeight="false" outlineLevel="0" collapsed="false">
      <c r="A50" s="0" t="s">
        <v>14</v>
      </c>
      <c r="B50" s="0" t="n">
        <v>2</v>
      </c>
      <c r="C50" s="0" t="s">
        <v>10</v>
      </c>
      <c r="D50" s="0" t="n">
        <v>201.053925378151</v>
      </c>
      <c r="I50" s="0" t="n">
        <f aca="false">D50*62.77</f>
        <v>12620.1548959866</v>
      </c>
    </row>
    <row r="51" customFormat="false" ht="15" hidden="false" customHeight="false" outlineLevel="0" collapsed="false">
      <c r="A51" s="0" t="s">
        <v>14</v>
      </c>
      <c r="B51" s="0" t="n">
        <v>3</v>
      </c>
      <c r="C51" s="0" t="s">
        <v>10</v>
      </c>
      <c r="D51" s="0" t="n">
        <v>196.826317563025</v>
      </c>
      <c r="I51" s="0" t="n">
        <f aca="false">D51*62.77</f>
        <v>12354.7879534311</v>
      </c>
    </row>
    <row r="52" customFormat="false" ht="15" hidden="false" customHeight="false" outlineLevel="0" collapsed="false">
      <c r="A52" s="0" t="s">
        <v>14</v>
      </c>
      <c r="B52" s="0" t="n">
        <v>4</v>
      </c>
      <c r="C52" s="0" t="s">
        <v>10</v>
      </c>
      <c r="D52" s="0" t="n">
        <v>206.964175462185</v>
      </c>
      <c r="I52" s="0" t="n">
        <f aca="false">D52*62.77</f>
        <v>12991.1412937613</v>
      </c>
    </row>
    <row r="53" customFormat="false" ht="15" hidden="false" customHeight="false" outlineLevel="0" collapsed="false">
      <c r="A53" s="0" t="s">
        <v>14</v>
      </c>
      <c r="B53" s="0" t="n">
        <v>1</v>
      </c>
      <c r="C53" s="0" t="s">
        <v>11</v>
      </c>
      <c r="D53" s="0" t="n">
        <v>215.874208739496</v>
      </c>
      <c r="I53" s="0" t="n">
        <f aca="false">D53*62.77</f>
        <v>13550.4240825782</v>
      </c>
    </row>
    <row r="54" customFormat="false" ht="15" hidden="false" customHeight="false" outlineLevel="0" collapsed="false">
      <c r="A54" s="0" t="s">
        <v>14</v>
      </c>
      <c r="B54" s="0" t="n">
        <v>2</v>
      </c>
      <c r="C54" s="0" t="s">
        <v>11</v>
      </c>
      <c r="D54" s="0" t="n">
        <v>231.456837857143</v>
      </c>
      <c r="I54" s="0" t="n">
        <f aca="false">D54*62.77</f>
        <v>14528.5457122929</v>
      </c>
    </row>
    <row r="55" customFormat="false" ht="15" hidden="false" customHeight="false" outlineLevel="0" collapsed="false">
      <c r="A55" s="0" t="s">
        <v>14</v>
      </c>
      <c r="B55" s="0" t="n">
        <v>3</v>
      </c>
      <c r="C55" s="0" t="s">
        <v>11</v>
      </c>
      <c r="D55" s="0" t="n">
        <v>206.744957016807</v>
      </c>
      <c r="I55" s="0" t="n">
        <f aca="false">D55*62.77</f>
        <v>12977.380951945</v>
      </c>
    </row>
    <row r="56" customFormat="false" ht="15" hidden="false" customHeight="false" outlineLevel="0" collapsed="false">
      <c r="A56" s="0" t="s">
        <v>14</v>
      </c>
      <c r="B56" s="0" t="n">
        <v>4</v>
      </c>
      <c r="C56" s="0" t="s">
        <v>11</v>
      </c>
      <c r="D56" s="0" t="n">
        <v>196.532470588235</v>
      </c>
      <c r="I56" s="0" t="n">
        <f aca="false">D56*62.77</f>
        <v>12336.3431788235</v>
      </c>
    </row>
    <row r="57" customFormat="false" ht="15" hidden="false" customHeight="false" outlineLevel="0" collapsed="false">
      <c r="A57" s="0" t="s">
        <v>15</v>
      </c>
      <c r="B57" s="0" t="n">
        <v>1</v>
      </c>
      <c r="C57" s="0" t="s">
        <v>12</v>
      </c>
      <c r="D57" s="0" t="n">
        <v>186.819735469337</v>
      </c>
      <c r="I57" s="0" t="n">
        <f aca="false">D57*62.77</f>
        <v>11726.6747954103</v>
      </c>
    </row>
    <row r="58" customFormat="false" ht="15" hidden="false" customHeight="false" outlineLevel="0" collapsed="false">
      <c r="A58" s="0" t="s">
        <v>15</v>
      </c>
      <c r="B58" s="0" t="n">
        <v>2</v>
      </c>
      <c r="C58" s="0" t="s">
        <v>12</v>
      </c>
      <c r="D58" s="0" t="n">
        <v>153.844391006615</v>
      </c>
      <c r="I58" s="0" t="n">
        <f aca="false">D58*62.77</f>
        <v>9656.81242348525</v>
      </c>
    </row>
    <row r="59" customFormat="false" ht="15" hidden="false" customHeight="false" outlineLevel="0" collapsed="false">
      <c r="A59" s="0" t="s">
        <v>15</v>
      </c>
      <c r="B59" s="0" t="n">
        <v>3</v>
      </c>
      <c r="C59" s="0" t="s">
        <v>12</v>
      </c>
      <c r="D59" s="0" t="n">
        <v>158.372103701055</v>
      </c>
      <c r="I59" s="0" t="n">
        <f aca="false">D59*62.77</f>
        <v>9941.01694931522</v>
      </c>
    </row>
    <row r="60" customFormat="false" ht="15" hidden="false" customHeight="false" outlineLevel="0" collapsed="false">
      <c r="A60" s="0" t="s">
        <v>15</v>
      </c>
      <c r="B60" s="0" t="n">
        <v>4</v>
      </c>
      <c r="C60" s="0" t="s">
        <v>12</v>
      </c>
      <c r="D60" s="0" t="n">
        <v>161.568093813696</v>
      </c>
      <c r="I60" s="0" t="n">
        <f aca="false">D60*62.77</f>
        <v>10141.6292486857</v>
      </c>
    </row>
    <row r="61" customFormat="false" ht="15" hidden="false" customHeight="false" outlineLevel="0" collapsed="false">
      <c r="A61" s="0" t="s">
        <v>15</v>
      </c>
      <c r="B61" s="0" t="n">
        <v>1</v>
      </c>
      <c r="C61" s="0" t="s">
        <v>8</v>
      </c>
      <c r="D61" s="0" t="n">
        <v>235.58354718398</v>
      </c>
      <c r="I61" s="0" t="n">
        <f aca="false">D61*62.77</f>
        <v>14787.5792567384</v>
      </c>
    </row>
    <row r="62" customFormat="false" ht="15" hidden="false" customHeight="false" outlineLevel="0" collapsed="false">
      <c r="A62" s="0" t="s">
        <v>15</v>
      </c>
      <c r="B62" s="0" t="n">
        <v>2</v>
      </c>
      <c r="C62" s="0" t="s">
        <v>8</v>
      </c>
      <c r="D62" s="0" t="n">
        <v>229.246879513678</v>
      </c>
      <c r="I62" s="0" t="n">
        <f aca="false">D62*62.77</f>
        <v>14389.8266270736</v>
      </c>
    </row>
    <row r="63" customFormat="false" ht="15" hidden="false" customHeight="false" outlineLevel="0" collapsed="false">
      <c r="A63" s="0" t="s">
        <v>15</v>
      </c>
      <c r="B63" s="0" t="n">
        <v>3</v>
      </c>
      <c r="C63" s="0" t="s">
        <v>8</v>
      </c>
      <c r="D63" s="0" t="n">
        <v>238.184853341677</v>
      </c>
      <c r="I63" s="0" t="n">
        <f aca="false">D63*62.77</f>
        <v>14950.8632442571</v>
      </c>
    </row>
    <row r="64" customFormat="false" ht="15" hidden="false" customHeight="false" outlineLevel="0" collapsed="false">
      <c r="A64" s="0" t="s">
        <v>15</v>
      </c>
      <c r="B64" s="0" t="n">
        <v>4</v>
      </c>
      <c r="C64" s="0" t="s">
        <v>8</v>
      </c>
      <c r="D64" s="0" t="n">
        <v>232.076616710173</v>
      </c>
      <c r="I64" s="0" t="n">
        <f aca="false">D64*62.77</f>
        <v>14567.4492308976</v>
      </c>
    </row>
    <row r="65" customFormat="false" ht="15" hidden="false" customHeight="false" outlineLevel="0" collapsed="false">
      <c r="A65" s="0" t="s">
        <v>15</v>
      </c>
      <c r="B65" s="0" t="n">
        <v>1</v>
      </c>
      <c r="C65" s="0" t="s">
        <v>9</v>
      </c>
      <c r="D65" s="0" t="n">
        <v>228.055486644019</v>
      </c>
      <c r="I65" s="0" t="n">
        <f aca="false">D65*62.77</f>
        <v>14315.0428966451</v>
      </c>
    </row>
    <row r="66" customFormat="false" ht="15" hidden="false" customHeight="false" outlineLevel="0" collapsed="false">
      <c r="A66" s="0" t="s">
        <v>15</v>
      </c>
      <c r="B66" s="0" t="n">
        <v>2</v>
      </c>
      <c r="C66" s="0" t="s">
        <v>9</v>
      </c>
      <c r="D66" s="0" t="n">
        <v>244.264596452709</v>
      </c>
      <c r="I66" s="0" t="n">
        <f aca="false">D66*62.77</f>
        <v>15332.4887193365</v>
      </c>
    </row>
    <row r="67" customFormat="false" ht="15" hidden="false" customHeight="false" outlineLevel="0" collapsed="false">
      <c r="A67" s="0" t="s">
        <v>15</v>
      </c>
      <c r="B67" s="0" t="n">
        <v>3</v>
      </c>
      <c r="C67" s="0" t="s">
        <v>9</v>
      </c>
      <c r="D67" s="0" t="n">
        <v>234.598112193814</v>
      </c>
      <c r="I67" s="0" t="n">
        <f aca="false">D67*62.77</f>
        <v>14725.7235024057</v>
      </c>
    </row>
    <row r="68" customFormat="false" ht="15" hidden="false" customHeight="false" outlineLevel="0" collapsed="false">
      <c r="A68" s="0" t="s">
        <v>15</v>
      </c>
      <c r="B68" s="0" t="n">
        <v>4</v>
      </c>
      <c r="C68" s="0" t="s">
        <v>9</v>
      </c>
      <c r="D68" s="0" t="n">
        <v>243.477736027177</v>
      </c>
      <c r="I68" s="0" t="n">
        <f aca="false">D68*62.77</f>
        <v>15283.0974904259</v>
      </c>
    </row>
    <row r="69" customFormat="false" ht="15" hidden="false" customHeight="false" outlineLevel="0" collapsed="false">
      <c r="A69" s="0" t="s">
        <v>15</v>
      </c>
      <c r="B69" s="0" t="n">
        <v>1</v>
      </c>
      <c r="C69" s="0" t="s">
        <v>10</v>
      </c>
      <c r="D69" s="0" t="n">
        <v>241.374974965135</v>
      </c>
      <c r="I69" s="0" t="n">
        <f aca="false">D69*62.77</f>
        <v>15151.1071785615</v>
      </c>
    </row>
    <row r="70" customFormat="false" ht="15" hidden="false" customHeight="false" outlineLevel="0" collapsed="false">
      <c r="A70" s="0" t="s">
        <v>15</v>
      </c>
      <c r="B70" s="0" t="n">
        <v>2</v>
      </c>
      <c r="C70" s="0" t="s">
        <v>10</v>
      </c>
      <c r="D70" s="0" t="n">
        <v>228.640232719471</v>
      </c>
      <c r="I70" s="0" t="n">
        <f aca="false">D70*62.77</f>
        <v>14351.7474078012</v>
      </c>
    </row>
    <row r="71" customFormat="false" ht="15" hidden="false" customHeight="false" outlineLevel="0" collapsed="false">
      <c r="A71" s="0" t="s">
        <v>15</v>
      </c>
      <c r="B71" s="0" t="n">
        <v>3</v>
      </c>
      <c r="C71" s="0" t="s">
        <v>10</v>
      </c>
      <c r="D71" s="0" t="n">
        <v>231.585556177365</v>
      </c>
      <c r="I71" s="0" t="n">
        <f aca="false">D71*62.77</f>
        <v>14536.6253612532</v>
      </c>
    </row>
    <row r="72" customFormat="false" ht="15" hidden="false" customHeight="false" outlineLevel="0" collapsed="false">
      <c r="A72" s="0" t="s">
        <v>15</v>
      </c>
      <c r="B72" s="0" t="n">
        <v>4</v>
      </c>
      <c r="C72" s="0" t="s">
        <v>10</v>
      </c>
      <c r="D72" s="0" t="n">
        <v>238.268168753799</v>
      </c>
      <c r="I72" s="0" t="n">
        <f aca="false">D72*62.77</f>
        <v>14956.092952676</v>
      </c>
    </row>
    <row r="73" customFormat="false" ht="15" hidden="false" customHeight="false" outlineLevel="0" collapsed="false">
      <c r="A73" s="0" t="s">
        <v>15</v>
      </c>
      <c r="B73" s="0" t="n">
        <v>1</v>
      </c>
      <c r="C73" s="0" t="s">
        <v>11</v>
      </c>
      <c r="D73" s="0" t="n">
        <v>253.355003021634</v>
      </c>
      <c r="I73" s="0" t="n">
        <f aca="false">D73*62.77</f>
        <v>15903.093539668</v>
      </c>
    </row>
    <row r="74" customFormat="false" ht="15" hidden="false" customHeight="false" outlineLevel="0" collapsed="false">
      <c r="A74" s="0" t="s">
        <v>15</v>
      </c>
      <c r="B74" s="0" t="n">
        <v>2</v>
      </c>
      <c r="C74" s="0" t="s">
        <v>11</v>
      </c>
      <c r="D74" s="0" t="n">
        <v>254.017028571429</v>
      </c>
      <c r="I74" s="0" t="n">
        <f aca="false">D74*62.77</f>
        <v>15944.6488834286</v>
      </c>
    </row>
    <row r="75" customFormat="false" ht="15" hidden="false" customHeight="false" outlineLevel="0" collapsed="false">
      <c r="A75" s="0" t="s">
        <v>15</v>
      </c>
      <c r="B75" s="0" t="n">
        <v>3</v>
      </c>
      <c r="C75" s="0" t="s">
        <v>11</v>
      </c>
      <c r="D75" s="0" t="n">
        <v>249.675670588235</v>
      </c>
      <c r="I75" s="0" t="n">
        <f aca="false">D75*62.77</f>
        <v>15672.1418428235</v>
      </c>
    </row>
    <row r="76" customFormat="false" ht="15" hidden="false" customHeight="false" outlineLevel="0" collapsed="false">
      <c r="A76" s="0" t="s">
        <v>15</v>
      </c>
      <c r="B76" s="0" t="n">
        <v>4</v>
      </c>
      <c r="C76" s="0" t="s">
        <v>11</v>
      </c>
      <c r="D76" s="0" t="n">
        <v>238.590207452172</v>
      </c>
      <c r="I76" s="0" t="n">
        <f aca="false">D76*62.77</f>
        <v>14976.3073217729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5" activeCellId="0" sqref="V5"/>
    </sheetView>
  </sheetViews>
  <sheetFormatPr defaultRowHeight="13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53"/>
    <col collapsed="false" customWidth="true" hidden="false" outlineLevel="0" max="3" min="3" style="0" width="16"/>
    <col collapsed="false" customWidth="true" hidden="false" outlineLevel="0" max="12" min="4" style="0" width="8.53"/>
    <col collapsed="false" customWidth="true" hidden="false" outlineLevel="0" max="13" min="13" style="0" width="11.28"/>
    <col collapsed="false" customWidth="true" hidden="false" outlineLevel="0" max="1022" min="14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</row>
    <row r="2" customFormat="false" ht="13.8" hidden="false" customHeight="false" outlineLevel="0" collapsed="false">
      <c r="D2" s="0" t="s">
        <v>5</v>
      </c>
      <c r="L2" s="0" t="s">
        <v>28</v>
      </c>
      <c r="M2" s="0" t="s">
        <v>28</v>
      </c>
    </row>
    <row r="3" customFormat="false" ht="13.8" hidden="false" customHeight="false" outlineLevel="0" collapsed="false">
      <c r="G3" s="0" t="s">
        <v>29</v>
      </c>
    </row>
    <row r="4" customFormat="false" ht="13.8" hidden="false" customHeight="false" outlineLevel="0" collapsed="false">
      <c r="A4" s="1" t="s">
        <v>7</v>
      </c>
      <c r="B4" s="1" t="n">
        <v>1</v>
      </c>
      <c r="C4" s="1" t="s">
        <v>30</v>
      </c>
      <c r="D4" s="1" t="n">
        <v>206.302435878699</v>
      </c>
      <c r="E4" s="1"/>
      <c r="F4" s="2" t="n">
        <f aca="false">AVERAGE(L4:L103)</f>
        <v>13236.1566233505</v>
      </c>
      <c r="G4" s="1" t="s">
        <v>31</v>
      </c>
      <c r="H4" s="1"/>
      <c r="I4" s="1" t="s">
        <v>32</v>
      </c>
      <c r="J4" s="1" t="n">
        <f aca="false">AVERAGE(L4:L27)</f>
        <v>12945.5244149344</v>
      </c>
      <c r="K4" s="1" t="n">
        <f aca="false">AVERAGE(L4:L6)</f>
        <v>13724.2912601191</v>
      </c>
      <c r="L4" s="1" t="n">
        <f aca="false">D4*62.77</f>
        <v>12949.603900106</v>
      </c>
      <c r="M4" s="1" t="n">
        <f aca="false">6132*2</f>
        <v>12264</v>
      </c>
      <c r="N4" s="1" t="n">
        <f aca="false">(M4-L4)</f>
        <v>-685.603900105956</v>
      </c>
      <c r="O4" s="0" t="n">
        <f aca="false">N4*N4</f>
        <v>470052.707840498</v>
      </c>
      <c r="P4" s="0" t="n">
        <f aca="false">SQRT(SUM(O4:O24)*100/((24-4+1)*J4))</f>
        <v>128.917464479397</v>
      </c>
      <c r="Q4" s="0" t="n">
        <f aca="false">SQRT(SUM(O4:O103)*100/((103-4+1-4)*F4))</f>
        <v>182.45022372987</v>
      </c>
      <c r="R4" s="3" t="n">
        <f aca="false">1-(SUM(M4:M24)/SUM(L4:L24))</f>
        <v>0.0996042443326301</v>
      </c>
      <c r="S4" s="0" t="n">
        <f aca="false">1-(SUM(M4:M103)/SUM(L4:L103))</f>
        <v>0.125833540965024</v>
      </c>
      <c r="T4" s="0" t="n">
        <f aca="false">(ABS(M4-J4)+ABS(L4-J4))^2</f>
        <v>470052.707840498</v>
      </c>
      <c r="U4" s="0" t="n">
        <f aca="false">1-((SUM(O4:O24))/(SUM(T4:T24)))</f>
        <v>0.820649001034358</v>
      </c>
      <c r="V4" s="0" t="n">
        <f aca="false">1-((SUM(O4:O103))/(SUM(T4:T103)))</f>
        <v>0.70668883420021</v>
      </c>
    </row>
    <row r="5" customFormat="false" ht="13.8" hidden="false" customHeight="false" outlineLevel="0" collapsed="false">
      <c r="A5" s="1" t="s">
        <v>7</v>
      </c>
      <c r="B5" s="1" t="n">
        <v>2</v>
      </c>
      <c r="C5" s="1" t="s">
        <v>30</v>
      </c>
      <c r="D5" s="1" t="n">
        <v>216.993495432956</v>
      </c>
      <c r="E5" s="1"/>
      <c r="F5" s="1"/>
      <c r="G5" s="1" t="s">
        <v>30</v>
      </c>
      <c r="H5" s="1"/>
      <c r="I5" s="1"/>
      <c r="J5" s="1" t="n">
        <v>12945.5</v>
      </c>
      <c r="K5" s="1"/>
      <c r="L5" s="1" t="n">
        <f aca="false">D5*62.77</f>
        <v>13620.6817083266</v>
      </c>
      <c r="M5" s="1" t="n">
        <v>12264</v>
      </c>
      <c r="N5" s="1" t="n">
        <f aca="false">(M5-L5)</f>
        <v>-1356.68170832664</v>
      </c>
      <c r="O5" s="0" t="n">
        <f aca="false">N5*N5</f>
        <v>1840585.25770808</v>
      </c>
      <c r="T5" s="0" t="n">
        <f aca="false">(ABS(M5-J5)+ABS(L5-J5))^2</f>
        <v>1840585.25770808</v>
      </c>
    </row>
    <row r="6" customFormat="false" ht="13.8" hidden="false" customHeight="false" outlineLevel="0" collapsed="false">
      <c r="A6" s="1" t="s">
        <v>7</v>
      </c>
      <c r="B6" s="1" t="n">
        <v>3</v>
      </c>
      <c r="C6" s="1" t="s">
        <v>30</v>
      </c>
      <c r="D6" s="1" t="n">
        <v>232.636421410303</v>
      </c>
      <c r="E6" s="1"/>
      <c r="F6" s="1"/>
      <c r="G6" s="1" t="s">
        <v>33</v>
      </c>
      <c r="H6" s="1"/>
      <c r="I6" s="1"/>
      <c r="J6" s="1" t="n">
        <v>12945.5</v>
      </c>
      <c r="K6" s="1"/>
      <c r="L6" s="1" t="n">
        <f aca="false">D6*62.77</f>
        <v>14602.5881719247</v>
      </c>
      <c r="M6" s="1" t="n">
        <v>12264</v>
      </c>
      <c r="N6" s="1" t="n">
        <f aca="false">(M6-L6)</f>
        <v>-2338.58817192473</v>
      </c>
      <c r="O6" s="0" t="n">
        <f aca="false">N6*N6</f>
        <v>5468994.63786627</v>
      </c>
      <c r="T6" s="0" t="n">
        <f aca="false">(ABS(M6-J6)+ABS(L6-J6))^2</f>
        <v>5468994.63786627</v>
      </c>
    </row>
    <row r="7" customFormat="false" ht="13.8" hidden="false" customHeight="false" outlineLevel="0" collapsed="false">
      <c r="A7" s="4" t="s">
        <v>7</v>
      </c>
      <c r="B7" s="4" t="n">
        <v>1</v>
      </c>
      <c r="C7" s="4" t="s">
        <v>29</v>
      </c>
      <c r="D7" s="4" t="n">
        <v>216.661225100475</v>
      </c>
      <c r="E7" s="4"/>
      <c r="F7" s="4"/>
      <c r="G7" s="4" t="s">
        <v>34</v>
      </c>
      <c r="H7" s="4"/>
      <c r="I7" s="4" t="s">
        <v>35</v>
      </c>
      <c r="J7" s="1" t="n">
        <v>12945.5</v>
      </c>
      <c r="K7" s="4" t="n">
        <f aca="false">AVERAGE(L7:L12)</f>
        <v>13443.6211461379</v>
      </c>
      <c r="L7" s="4" t="n">
        <f aca="false">D7*62.77</f>
        <v>13599.8250995568</v>
      </c>
      <c r="M7" s="4" t="n">
        <f aca="false">6021*2</f>
        <v>12042</v>
      </c>
      <c r="N7" s="1" t="n">
        <f aca="false">(M7-L7)</f>
        <v>-1557.82509955681</v>
      </c>
      <c r="O7" s="0" t="n">
        <f aca="false">N7*N7</f>
        <v>2426819.0408092</v>
      </c>
      <c r="T7" s="0" t="n">
        <f aca="false">(ABS(M7-J7)+ABS(L7-J7))^2</f>
        <v>2426819.0408092</v>
      </c>
    </row>
    <row r="8" customFormat="false" ht="13.8" hidden="false" customHeight="false" outlineLevel="0" collapsed="false">
      <c r="A8" s="4" t="s">
        <v>7</v>
      </c>
      <c r="B8" s="4" t="n">
        <v>2</v>
      </c>
      <c r="C8" s="4" t="s">
        <v>29</v>
      </c>
      <c r="D8" s="4" t="n">
        <v>226.571522981366</v>
      </c>
      <c r="E8" s="4"/>
      <c r="F8" s="4"/>
      <c r="G8" s="4" t="s">
        <v>36</v>
      </c>
      <c r="H8" s="4"/>
      <c r="I8" s="4"/>
      <c r="J8" s="1" t="n">
        <v>12945.5</v>
      </c>
      <c r="K8" s="4"/>
      <c r="L8" s="4" t="n">
        <f aca="false">D8*62.77</f>
        <v>14221.8944975404</v>
      </c>
      <c r="M8" s="4" t="n">
        <v>12042</v>
      </c>
      <c r="N8" s="1" t="n">
        <f aca="false">(M8-L8)</f>
        <v>-2179.89449754038</v>
      </c>
      <c r="O8" s="0" t="n">
        <f aca="false">N8*N8</f>
        <v>4751940.02040681</v>
      </c>
      <c r="T8" s="0" t="n">
        <f aca="false">(ABS(M8-J8)+ABS(L8-J8))^2</f>
        <v>4751940.02040681</v>
      </c>
    </row>
    <row r="9" customFormat="false" ht="13.8" hidden="false" customHeight="false" outlineLevel="0" collapsed="false">
      <c r="A9" s="4" t="s">
        <v>7</v>
      </c>
      <c r="B9" s="4" t="n">
        <v>3</v>
      </c>
      <c r="C9" s="4" t="s">
        <v>29</v>
      </c>
      <c r="D9" s="4" t="n">
        <v>222.956456777494</v>
      </c>
      <c r="E9" s="4"/>
      <c r="F9" s="4"/>
      <c r="G9" s="4" t="s">
        <v>12</v>
      </c>
      <c r="H9" s="4"/>
      <c r="I9" s="4"/>
      <c r="J9" s="1" t="n">
        <v>12945.5</v>
      </c>
      <c r="K9" s="4"/>
      <c r="L9" s="4" t="n">
        <f aca="false">D9*62.77</f>
        <v>13994.9767919233</v>
      </c>
      <c r="M9" s="4" t="n">
        <v>12042</v>
      </c>
      <c r="N9" s="1" t="n">
        <f aca="false">(M9-L9)</f>
        <v>-1952.97679192328</v>
      </c>
      <c r="O9" s="0" t="n">
        <f aca="false">N9*N9</f>
        <v>3814118.34979093</v>
      </c>
      <c r="T9" s="0" t="n">
        <f aca="false">(ABS(M9-J9)+ABS(L9-J9))^2</f>
        <v>3814118.34979093</v>
      </c>
    </row>
    <row r="10" customFormat="false" ht="13.8" hidden="false" customHeight="false" outlineLevel="0" collapsed="false">
      <c r="A10" s="4" t="s">
        <v>7</v>
      </c>
      <c r="B10" s="4" t="n">
        <v>1</v>
      </c>
      <c r="C10" s="4" t="s">
        <v>31</v>
      </c>
      <c r="D10" s="4" t="n">
        <v>199.712175520643</v>
      </c>
      <c r="E10" s="4"/>
      <c r="F10" s="4"/>
      <c r="G10" s="4"/>
      <c r="H10" s="4"/>
      <c r="I10" s="4"/>
      <c r="J10" s="1" t="n">
        <v>12945.5</v>
      </c>
      <c r="K10" s="4"/>
      <c r="L10" s="4" t="n">
        <f aca="false">D10*62.77</f>
        <v>12535.9332574308</v>
      </c>
      <c r="M10" s="4" t="n">
        <v>12042</v>
      </c>
      <c r="N10" s="1" t="n">
        <f aca="false">(M10-L10)</f>
        <v>-493.933257430765</v>
      </c>
      <c r="O10" s="0" t="n">
        <f aca="false">N10*N10</f>
        <v>243970.062796166</v>
      </c>
      <c r="T10" s="0" t="n">
        <f aca="false">(ABS(M10-J10)+ABS(L10-J10))^2</f>
        <v>1724144.27044138</v>
      </c>
    </row>
    <row r="11" customFormat="false" ht="13.8" hidden="false" customHeight="false" outlineLevel="0" collapsed="false">
      <c r="A11" s="4" t="s">
        <v>7</v>
      </c>
      <c r="B11" s="4" t="n">
        <v>2</v>
      </c>
      <c r="C11" s="4" t="s">
        <v>31</v>
      </c>
      <c r="D11" s="4" t="n">
        <v>197.136612933869</v>
      </c>
      <c r="E11" s="4"/>
      <c r="F11" s="4"/>
      <c r="G11" s="4"/>
      <c r="H11" s="4"/>
      <c r="I11" s="4"/>
      <c r="J11" s="1" t="n">
        <v>12945.5</v>
      </c>
      <c r="K11" s="4"/>
      <c r="L11" s="4" t="n">
        <f aca="false">D11*62.77</f>
        <v>12374.265193859</v>
      </c>
      <c r="M11" s="4" t="n">
        <v>12042</v>
      </c>
      <c r="N11" s="1" t="n">
        <f aca="false">(M11-L11)</f>
        <v>-332.26519385897</v>
      </c>
      <c r="O11" s="0" t="n">
        <f aca="false">N11*N11</f>
        <v>110400.159050139</v>
      </c>
      <c r="T11" s="0" t="n">
        <f aca="false">(ABS(M11-J11)+ABS(L11-J11))^2</f>
        <v>2174842.74844382</v>
      </c>
    </row>
    <row r="12" customFormat="false" ht="13.8" hidden="false" customHeight="false" outlineLevel="0" collapsed="false">
      <c r="A12" s="4" t="s">
        <v>7</v>
      </c>
      <c r="B12" s="4" t="n">
        <v>3</v>
      </c>
      <c r="C12" s="4" t="s">
        <v>31</v>
      </c>
      <c r="D12" s="4" t="n">
        <v>221.998280014614</v>
      </c>
      <c r="E12" s="4"/>
      <c r="F12" s="4"/>
      <c r="G12" s="4"/>
      <c r="H12" s="4"/>
      <c r="I12" s="4"/>
      <c r="J12" s="1" t="n">
        <v>12945.5</v>
      </c>
      <c r="K12" s="4"/>
      <c r="L12" s="4" t="n">
        <f aca="false">D12*62.77</f>
        <v>13934.8320365174</v>
      </c>
      <c r="M12" s="4" t="n">
        <v>12042</v>
      </c>
      <c r="N12" s="1" t="n">
        <f aca="false">(M12-L12)</f>
        <v>-1892.83203651735</v>
      </c>
      <c r="O12" s="0" t="n">
        <f aca="false">N12*N12</f>
        <v>3582813.11846643</v>
      </c>
      <c r="T12" s="0" t="n">
        <f aca="false">(ABS(M12-J12)+ABS(L12-J12))^2</f>
        <v>3582813.11846643</v>
      </c>
    </row>
    <row r="13" customFormat="false" ht="13.8" hidden="false" customHeight="false" outlineLevel="0" collapsed="false">
      <c r="A13" s="5" t="s">
        <v>7</v>
      </c>
      <c r="B13" s="5" t="n">
        <v>1</v>
      </c>
      <c r="C13" s="5" t="s">
        <v>12</v>
      </c>
      <c r="D13" s="5" t="n">
        <v>128.578393131166</v>
      </c>
      <c r="E13" s="5"/>
      <c r="F13" s="5"/>
      <c r="G13" s="5"/>
      <c r="H13" s="5"/>
      <c r="I13" s="5"/>
      <c r="J13" s="1" t="n">
        <v>12945.5</v>
      </c>
      <c r="K13" s="5" t="n">
        <f aca="false">AVERAGE(L13:L15)</f>
        <v>9045.32382784472</v>
      </c>
      <c r="L13" s="5" t="n">
        <f aca="false">D13*62.77</f>
        <v>8070.86573684326</v>
      </c>
      <c r="M13" s="5" t="n">
        <f aca="false">4302*2</f>
        <v>8604</v>
      </c>
      <c r="N13" s="1" t="n">
        <f aca="false">(M13-L13)</f>
        <v>533.134263156739</v>
      </c>
      <c r="O13" s="0" t="n">
        <f aca="false">N13*N13</f>
        <v>284232.142551679</v>
      </c>
      <c r="T13" s="0" t="n">
        <f aca="false">(ABS(M13-J13)+ABS(L13-J13))^2</f>
        <v>84937130.7565316</v>
      </c>
    </row>
    <row r="14" customFormat="false" ht="13.8" hidden="false" customHeight="false" outlineLevel="0" collapsed="false">
      <c r="A14" s="5" t="s">
        <v>7</v>
      </c>
      <c r="B14" s="5" t="n">
        <v>2</v>
      </c>
      <c r="C14" s="5" t="s">
        <v>12</v>
      </c>
      <c r="D14" s="5" t="n">
        <v>149.121301863354</v>
      </c>
      <c r="E14" s="5"/>
      <c r="F14" s="5"/>
      <c r="G14" s="5"/>
      <c r="H14" s="5"/>
      <c r="I14" s="5"/>
      <c r="J14" s="1" t="n">
        <v>12945.5</v>
      </c>
      <c r="K14" s="5"/>
      <c r="L14" s="5" t="n">
        <f aca="false">D14*62.77</f>
        <v>9360.34411796274</v>
      </c>
      <c r="M14" s="5" t="n">
        <v>8604</v>
      </c>
      <c r="N14" s="1" t="n">
        <f aca="false">(M14-L14)</f>
        <v>-756.344117962735</v>
      </c>
      <c r="O14" s="0" t="n">
        <f aca="false">N14*N14</f>
        <v>572056.424776828</v>
      </c>
      <c r="T14" s="0" t="n">
        <f aca="false">(ABS(M14-J14)+ABS(L14-J14))^2</f>
        <v>62831873.472236</v>
      </c>
    </row>
    <row r="15" customFormat="false" ht="13.8" hidden="false" customHeight="false" outlineLevel="0" collapsed="false">
      <c r="A15" s="5" t="s">
        <v>7</v>
      </c>
      <c r="B15" s="5" t="n">
        <v>3</v>
      </c>
      <c r="C15" s="5" t="s">
        <v>12</v>
      </c>
      <c r="D15" s="5" t="n">
        <v>154.608278297406</v>
      </c>
      <c r="E15" s="5"/>
      <c r="F15" s="5"/>
      <c r="G15" s="5"/>
      <c r="H15" s="5"/>
      <c r="I15" s="5"/>
      <c r="J15" s="1" t="n">
        <v>12945.5</v>
      </c>
      <c r="K15" s="5"/>
      <c r="L15" s="5" t="n">
        <f aca="false">D15*62.77</f>
        <v>9704.76162872817</v>
      </c>
      <c r="M15" s="5" t="n">
        <v>8604</v>
      </c>
      <c r="N15" s="1" t="n">
        <f aca="false">(M15-L15)</f>
        <v>-1100.76162872817</v>
      </c>
      <c r="O15" s="0" t="n">
        <f aca="false">N15*N15</f>
        <v>1211676.16328029</v>
      </c>
      <c r="T15" s="0" t="n">
        <f aca="false">(ABS(M15-J15)+ABS(L15-J15))^2</f>
        <v>57490338.7187869</v>
      </c>
    </row>
    <row r="16" customFormat="false" ht="13.8" hidden="false" customHeight="false" outlineLevel="0" collapsed="false">
      <c r="A16" s="6" t="s">
        <v>7</v>
      </c>
      <c r="B16" s="6" t="n">
        <v>1</v>
      </c>
      <c r="C16" s="6" t="s">
        <v>36</v>
      </c>
      <c r="D16" s="6" t="n">
        <v>215.809322323712</v>
      </c>
      <c r="E16" s="6"/>
      <c r="F16" s="6"/>
      <c r="G16" s="6"/>
      <c r="H16" s="6"/>
      <c r="I16" s="6"/>
      <c r="J16" s="1" t="n">
        <v>12945.5</v>
      </c>
      <c r="K16" s="6" t="n">
        <f aca="false">AVERAGE(L16:L18)</f>
        <v>13635.5776210205</v>
      </c>
      <c r="L16" s="6" t="n">
        <f aca="false">D16*62.77</f>
        <v>13546.3511622594</v>
      </c>
      <c r="M16" s="6" t="n">
        <v>12100</v>
      </c>
      <c r="N16" s="1" t="n">
        <f aca="false">(M16-L16)</f>
        <v>-1446.35116225941</v>
      </c>
      <c r="O16" s="0" t="n">
        <f aca="false">N16*N16</f>
        <v>2091931.68456915</v>
      </c>
      <c r="T16" s="0" t="n">
        <f aca="false">(ABS(M16-J16)+ABS(L16-J16))^2</f>
        <v>2091931.68456915</v>
      </c>
    </row>
    <row r="17" customFormat="false" ht="13.8" hidden="false" customHeight="false" outlineLevel="0" collapsed="false">
      <c r="A17" s="6" t="s">
        <v>7</v>
      </c>
      <c r="B17" s="6" t="n">
        <v>2</v>
      </c>
      <c r="C17" s="6" t="s">
        <v>36</v>
      </c>
      <c r="D17" s="6" t="n">
        <v>219.244108695652</v>
      </c>
      <c r="E17" s="6"/>
      <c r="F17" s="6"/>
      <c r="G17" s="6"/>
      <c r="H17" s="6"/>
      <c r="I17" s="6"/>
      <c r="J17" s="1" t="n">
        <v>12945.5</v>
      </c>
      <c r="K17" s="6"/>
      <c r="L17" s="6" t="n">
        <f aca="false">D17*62.77</f>
        <v>13761.9527028261</v>
      </c>
      <c r="M17" s="6" t="n">
        <v>12042</v>
      </c>
      <c r="N17" s="1" t="n">
        <f aca="false">(M17-L17)</f>
        <v>-1719.95270282609</v>
      </c>
      <c r="O17" s="0" t="n">
        <f aca="false">N17*N17</f>
        <v>2958237.29995876</v>
      </c>
      <c r="T17" s="0" t="n">
        <f aca="false">(ABS(M17-J17)+ABS(L17-J17))^2</f>
        <v>2958237.29995876</v>
      </c>
    </row>
    <row r="18" customFormat="false" ht="13.8" hidden="false" customHeight="false" outlineLevel="0" collapsed="false">
      <c r="A18" s="6" t="s">
        <v>7</v>
      </c>
      <c r="B18" s="6" t="n">
        <v>3</v>
      </c>
      <c r="C18" s="6" t="s">
        <v>36</v>
      </c>
      <c r="D18" s="6" t="n">
        <v>216.638983558641</v>
      </c>
      <c r="E18" s="6"/>
      <c r="F18" s="6"/>
      <c r="G18" s="6"/>
      <c r="H18" s="6"/>
      <c r="I18" s="6"/>
      <c r="J18" s="1" t="n">
        <v>12945.5</v>
      </c>
      <c r="K18" s="6"/>
      <c r="L18" s="6" t="n">
        <f aca="false">D18*62.77</f>
        <v>13598.4289979759</v>
      </c>
      <c r="M18" s="6" t="n">
        <v>12100</v>
      </c>
      <c r="N18" s="1" t="n">
        <f aca="false">(M18-L18)</f>
        <v>-1498.42899797589</v>
      </c>
      <c r="O18" s="0" t="n">
        <f aca="false">N18*N18</f>
        <v>2245289.46197502</v>
      </c>
      <c r="T18" s="0" t="n">
        <f aca="false">(ABS(M18-J18)+ABS(L18-J18))^2</f>
        <v>2245289.46197502</v>
      </c>
    </row>
    <row r="19" customFormat="false" ht="13.8" hidden="false" customHeight="false" outlineLevel="0" collapsed="false">
      <c r="A19" s="7" t="s">
        <v>7</v>
      </c>
      <c r="B19" s="7" t="n">
        <v>1</v>
      </c>
      <c r="C19" s="7" t="s">
        <v>33</v>
      </c>
      <c r="D19" s="7" t="n">
        <v>209.379089660212</v>
      </c>
      <c r="E19" s="7"/>
      <c r="F19" s="7"/>
      <c r="G19" s="7"/>
      <c r="H19" s="7"/>
      <c r="I19" s="7"/>
      <c r="J19" s="1" t="n">
        <v>12945.5</v>
      </c>
      <c r="K19" s="7" t="n">
        <f aca="false">AVERAGE(L19:L24)</f>
        <v>13663.1179516403</v>
      </c>
      <c r="L19" s="7" t="n">
        <f aca="false">D19*62.77</f>
        <v>13142.7254579715</v>
      </c>
      <c r="M19" s="7" t="n">
        <f aca="false">6140*2</f>
        <v>12280</v>
      </c>
      <c r="N19" s="1" t="n">
        <f aca="false">(M19-L19)</f>
        <v>-862.725457971504</v>
      </c>
      <c r="O19" s="0" t="n">
        <f aca="false">N19*N19</f>
        <v>744295.215832142</v>
      </c>
      <c r="T19" s="0" t="n">
        <f aca="false">(ABS(M19-J19)+ABS(L19-J19))^2</f>
        <v>744295.215832142</v>
      </c>
    </row>
    <row r="20" customFormat="false" ht="13.8" hidden="false" customHeight="false" outlineLevel="0" collapsed="false">
      <c r="A20" s="7" t="s">
        <v>7</v>
      </c>
      <c r="B20" s="7" t="n">
        <v>1</v>
      </c>
      <c r="C20" s="7" t="s">
        <v>33</v>
      </c>
      <c r="D20" s="7" t="n">
        <v>216.83020511509</v>
      </c>
      <c r="E20" s="7"/>
      <c r="F20" s="7"/>
      <c r="G20" s="7"/>
      <c r="H20" s="7"/>
      <c r="I20" s="7"/>
      <c r="J20" s="1" t="n">
        <v>12945.5</v>
      </c>
      <c r="K20" s="7"/>
      <c r="L20" s="7" t="n">
        <f aca="false">D20*62.77</f>
        <v>13610.4319750742</v>
      </c>
      <c r="M20" s="7" t="n">
        <v>12280</v>
      </c>
      <c r="N20" s="1" t="n">
        <f aca="false">(M20-L20)</f>
        <v>-1330.43197507417</v>
      </c>
      <c r="O20" s="0" t="n">
        <f aca="false">N20*N20</f>
        <v>1770049.24029975</v>
      </c>
      <c r="T20" s="0" t="n">
        <f aca="false">(ABS(M20-J20)+ABS(L20-J20))^2</f>
        <v>1770049.24029975</v>
      </c>
    </row>
    <row r="21" customFormat="false" ht="13.8" hidden="false" customHeight="false" outlineLevel="0" collapsed="false">
      <c r="A21" s="7" t="s">
        <v>7</v>
      </c>
      <c r="B21" s="7" t="n">
        <v>2</v>
      </c>
      <c r="C21" s="7" t="s">
        <v>33</v>
      </c>
      <c r="D21" s="7" t="n">
        <v>218.441025904275</v>
      </c>
      <c r="E21" s="7"/>
      <c r="F21" s="7"/>
      <c r="G21" s="7"/>
      <c r="H21" s="7"/>
      <c r="I21" s="7"/>
      <c r="J21" s="1" t="n">
        <v>12945.5</v>
      </c>
      <c r="K21" s="7"/>
      <c r="L21" s="7" t="n">
        <f aca="false">D21*62.77</f>
        <v>13711.5431960113</v>
      </c>
      <c r="M21" s="7" t="n">
        <v>12280</v>
      </c>
      <c r="N21" s="1" t="n">
        <f aca="false">(M21-L21)</f>
        <v>-1431.54319601133</v>
      </c>
      <c r="O21" s="0" t="n">
        <f aca="false">N21*N21</f>
        <v>2049315.92204633</v>
      </c>
      <c r="T21" s="0" t="n">
        <f aca="false">(ABS(M21-J21)+ABS(L21-J21))^2</f>
        <v>2049315.92204633</v>
      </c>
    </row>
    <row r="22" customFormat="false" ht="13.8" hidden="false" customHeight="false" outlineLevel="0" collapsed="false">
      <c r="A22" s="7" t="s">
        <v>7</v>
      </c>
      <c r="B22" s="7" t="n">
        <v>2</v>
      </c>
      <c r="C22" s="7" t="s">
        <v>33</v>
      </c>
      <c r="D22" s="7" t="n">
        <v>208.99497544757</v>
      </c>
      <c r="E22" s="7"/>
      <c r="F22" s="7"/>
      <c r="G22" s="7"/>
      <c r="H22" s="7"/>
      <c r="I22" s="7"/>
      <c r="J22" s="1" t="n">
        <v>12945.5</v>
      </c>
      <c r="K22" s="7"/>
      <c r="L22" s="7" t="n">
        <f aca="false">D22*62.77</f>
        <v>13118.614608844</v>
      </c>
      <c r="M22" s="7" t="n">
        <v>12280</v>
      </c>
      <c r="N22" s="1" t="n">
        <f aca="false">(M22-L22)</f>
        <v>-838.614608843993</v>
      </c>
      <c r="O22" s="0" t="n">
        <f aca="false">N22*N22</f>
        <v>703274.462166563</v>
      </c>
      <c r="T22" s="0" t="n">
        <f aca="false">(ABS(M22-J22)+ABS(L22-J22))^2</f>
        <v>703274.462166563</v>
      </c>
    </row>
    <row r="23" customFormat="false" ht="13.8" hidden="false" customHeight="false" outlineLevel="0" collapsed="false">
      <c r="A23" s="7" t="s">
        <v>7</v>
      </c>
      <c r="B23" s="7" t="n">
        <v>3</v>
      </c>
      <c r="C23" s="7" t="s">
        <v>33</v>
      </c>
      <c r="D23" s="7" t="n">
        <v>218.328544976251</v>
      </c>
      <c r="E23" s="7"/>
      <c r="F23" s="7"/>
      <c r="G23" s="7"/>
      <c r="H23" s="7"/>
      <c r="I23" s="7"/>
      <c r="J23" s="1" t="n">
        <v>12945.5</v>
      </c>
      <c r="K23" s="7"/>
      <c r="L23" s="7" t="n">
        <f aca="false">D23*62.77</f>
        <v>13704.4827681593</v>
      </c>
      <c r="M23" s="7" t="n">
        <v>12280</v>
      </c>
      <c r="N23" s="1" t="n">
        <f aca="false">(M23-L23)</f>
        <v>-1424.4827681593</v>
      </c>
      <c r="O23" s="0" t="n">
        <f aca="false">N23*N23</f>
        <v>2029151.15678278</v>
      </c>
      <c r="T23" s="0" t="n">
        <f aca="false">(ABS(M23-J23)+ABS(L23-J23))^2</f>
        <v>2029151.15678278</v>
      </c>
    </row>
    <row r="24" customFormat="false" ht="13.8" hidden="false" customHeight="false" outlineLevel="0" collapsed="false">
      <c r="A24" s="7" t="s">
        <v>7</v>
      </c>
      <c r="B24" s="7" t="n">
        <v>3</v>
      </c>
      <c r="C24" s="7" t="s">
        <v>33</v>
      </c>
      <c r="D24" s="7" t="n">
        <v>234.043487394958</v>
      </c>
      <c r="E24" s="7"/>
      <c r="F24" s="7"/>
      <c r="G24" s="7"/>
      <c r="H24" s="7"/>
      <c r="I24" s="7"/>
      <c r="J24" s="1" t="n">
        <v>12945.5</v>
      </c>
      <c r="K24" s="7"/>
      <c r="L24" s="7" t="n">
        <f aca="false">D24*62.77</f>
        <v>14690.9097037815</v>
      </c>
      <c r="M24" s="7" t="n">
        <v>12280</v>
      </c>
      <c r="N24" s="1" t="n">
        <f aca="false">(M24-L24)</f>
        <v>-2410.90970378151</v>
      </c>
      <c r="O24" s="0" t="n">
        <f aca="false">N24*N24</f>
        <v>5812485.59978787</v>
      </c>
      <c r="T24" s="0" t="n">
        <f aca="false">(ABS(M24-J24)+ABS(L24-J24))^2</f>
        <v>5812485.59978787</v>
      </c>
    </row>
    <row r="25" customFormat="false" ht="13.8" hidden="false" customHeight="false" outlineLevel="0" collapsed="false">
      <c r="A25" s="7" t="s">
        <v>7</v>
      </c>
      <c r="B25" s="7" t="n">
        <v>1</v>
      </c>
      <c r="C25" s="7" t="s">
        <v>34</v>
      </c>
      <c r="D25" s="7" t="s">
        <v>37</v>
      </c>
      <c r="E25" s="7" t="s">
        <v>38</v>
      </c>
      <c r="F25" s="7"/>
      <c r="G25" s="7"/>
      <c r="H25" s="7"/>
      <c r="I25" s="7"/>
      <c r="J25" s="1" t="n">
        <v>12945.5</v>
      </c>
      <c r="K25" s="7"/>
      <c r="L25" s="7"/>
      <c r="M25" s="7"/>
      <c r="N25" s="1"/>
    </row>
    <row r="26" customFormat="false" ht="13.8" hidden="false" customHeight="false" outlineLevel="0" collapsed="false">
      <c r="A26" s="7" t="s">
        <v>7</v>
      </c>
      <c r="B26" s="7" t="n">
        <v>2</v>
      </c>
      <c r="C26" s="7" t="s">
        <v>34</v>
      </c>
      <c r="D26" s="7" t="s">
        <v>37</v>
      </c>
      <c r="E26" s="7"/>
      <c r="F26" s="7"/>
      <c r="G26" s="7"/>
      <c r="H26" s="7"/>
      <c r="I26" s="7"/>
      <c r="J26" s="1" t="n">
        <v>12945.5</v>
      </c>
      <c r="K26" s="7"/>
      <c r="L26" s="7"/>
      <c r="M26" s="7"/>
      <c r="N26" s="1"/>
    </row>
    <row r="27" customFormat="false" ht="13.8" hidden="false" customHeight="false" outlineLevel="0" collapsed="false">
      <c r="A27" s="7" t="s">
        <v>7</v>
      </c>
      <c r="B27" s="7" t="n">
        <v>3</v>
      </c>
      <c r="C27" s="7" t="s">
        <v>34</v>
      </c>
      <c r="D27" s="7" t="s">
        <v>37</v>
      </c>
      <c r="E27" s="7"/>
      <c r="F27" s="7"/>
      <c r="G27" s="7"/>
      <c r="H27" s="7"/>
      <c r="I27" s="7"/>
      <c r="J27" s="1" t="n">
        <v>12945.5</v>
      </c>
      <c r="K27" s="7"/>
      <c r="L27" s="7"/>
      <c r="M27" s="7"/>
      <c r="N27" s="1"/>
    </row>
    <row r="28" customFormat="false" ht="13.8" hidden="false" customHeight="false" outlineLevel="0" collapsed="false">
      <c r="A28" s="1" t="s">
        <v>13</v>
      </c>
      <c r="B28" s="1" t="n">
        <v>1</v>
      </c>
      <c r="C28" s="1" t="s">
        <v>30</v>
      </c>
      <c r="D28" s="1" t="s">
        <v>37</v>
      </c>
      <c r="E28" s="1"/>
      <c r="F28" s="1"/>
      <c r="G28" s="1"/>
      <c r="H28" s="1"/>
      <c r="I28" s="1"/>
      <c r="J28" s="1" t="n">
        <f aca="false">AVERAGE(L28:L50)</f>
        <v>14213.617558421</v>
      </c>
      <c r="K28" s="1" t="n">
        <f aca="false">AVERAGE(L29:L30)</f>
        <v>14882.2276959844</v>
      </c>
      <c r="L28" s="1"/>
      <c r="M28" s="1"/>
      <c r="N28" s="1"/>
      <c r="P28" s="0" t="n">
        <f aca="false">SQRT(SUM(O28:O50)*100/((50-28-1+1)*J28))</f>
        <v>245.342386599217</v>
      </c>
      <c r="R28" s="3" t="n">
        <f aca="false">1-(SUM(M28:M50)/SUM(L28:L50))</f>
        <v>0.185576153056769</v>
      </c>
      <c r="U28" s="0" t="n">
        <f aca="false">1-((SUM(O28:O50))/(SUM(T28:T50)))</f>
        <v>0.484819659181118</v>
      </c>
    </row>
    <row r="29" customFormat="false" ht="13.8" hidden="false" customHeight="false" outlineLevel="0" collapsed="false">
      <c r="A29" s="1" t="s">
        <v>13</v>
      </c>
      <c r="B29" s="1" t="n">
        <v>2</v>
      </c>
      <c r="C29" s="1" t="s">
        <v>30</v>
      </c>
      <c r="D29" s="1" t="n">
        <v>236.574054957983</v>
      </c>
      <c r="E29" s="1"/>
      <c r="F29" s="1"/>
      <c r="G29" s="1"/>
      <c r="H29" s="1"/>
      <c r="I29" s="1"/>
      <c r="J29" s="1" t="n">
        <v>14213.6</v>
      </c>
      <c r="K29" s="1"/>
      <c r="L29" s="1" t="n">
        <f aca="false">D29*62.77</f>
        <v>14849.7534297126</v>
      </c>
      <c r="M29" s="1" t="n">
        <v>11788</v>
      </c>
      <c r="N29" s="1" t="n">
        <f aca="false">(M29-L29)</f>
        <v>-3061.7534297126</v>
      </c>
      <c r="O29" s="0" t="n">
        <f aca="false">N29*N29</f>
        <v>9374334.06435689</v>
      </c>
      <c r="T29" s="0" t="n">
        <f aca="false">(ABS(M29-J29)+ABS(L29-J29))^2</f>
        <v>9374334.06435689</v>
      </c>
    </row>
    <row r="30" customFormat="false" ht="13.8" hidden="false" customHeight="false" outlineLevel="0" collapsed="false">
      <c r="A30" s="1" t="s">
        <v>13</v>
      </c>
      <c r="B30" s="1" t="n">
        <v>3</v>
      </c>
      <c r="C30" s="1" t="s">
        <v>30</v>
      </c>
      <c r="D30" s="1" t="n">
        <v>237.608761546218</v>
      </c>
      <c r="E30" s="1"/>
      <c r="F30" s="1"/>
      <c r="G30" s="1"/>
      <c r="H30" s="1"/>
      <c r="I30" s="1"/>
      <c r="J30" s="1" t="n">
        <v>14213.6</v>
      </c>
      <c r="K30" s="1"/>
      <c r="L30" s="1" t="n">
        <f aca="false">D30*62.77</f>
        <v>14914.7019622561</v>
      </c>
      <c r="M30" s="1" t="n">
        <v>11788</v>
      </c>
      <c r="N30" s="1" t="n">
        <f aca="false">(M30-L30)</f>
        <v>-3126.70196225613</v>
      </c>
      <c r="O30" s="0" t="n">
        <f aca="false">N30*N30</f>
        <v>9776265.16077636</v>
      </c>
      <c r="T30" s="0" t="n">
        <f aca="false">(ABS(M30-J30)+ABS(L30-J30))^2</f>
        <v>9776265.16077636</v>
      </c>
    </row>
    <row r="31" customFormat="false" ht="13.8" hidden="false" customHeight="false" outlineLevel="0" collapsed="false">
      <c r="A31" s="4" t="s">
        <v>13</v>
      </c>
      <c r="B31" s="4" t="n">
        <v>1</v>
      </c>
      <c r="C31" s="4" t="s">
        <v>29</v>
      </c>
      <c r="D31" s="4" t="n">
        <v>227.781902117647</v>
      </c>
      <c r="E31" s="4"/>
      <c r="F31" s="4"/>
      <c r="G31" s="4"/>
      <c r="H31" s="4"/>
      <c r="I31" s="4"/>
      <c r="J31" s="1" t="n">
        <v>14213.6</v>
      </c>
      <c r="K31" s="4" t="n">
        <f aca="false">AVERAGE(L31:L36)</f>
        <v>15013.1330252077</v>
      </c>
      <c r="L31" s="4" t="n">
        <f aca="false">D31*62.77</f>
        <v>14297.8699959247</v>
      </c>
      <c r="M31" s="4" t="n">
        <f aca="false">5913*2</f>
        <v>11826</v>
      </c>
      <c r="N31" s="1" t="n">
        <f aca="false">(M31-L31)</f>
        <v>-2471.86999592471</v>
      </c>
      <c r="O31" s="0" t="n">
        <f aca="false">N31*N31</f>
        <v>6110141.27675282</v>
      </c>
      <c r="T31" s="0" t="n">
        <f aca="false">(ABS(M31-J31)+ABS(L31-J31))^2</f>
        <v>6110141.27675282</v>
      </c>
    </row>
    <row r="32" customFormat="false" ht="13.8" hidden="false" customHeight="false" outlineLevel="0" collapsed="false">
      <c r="A32" s="4" t="s">
        <v>13</v>
      </c>
      <c r="B32" s="4" t="n">
        <v>2</v>
      </c>
      <c r="C32" s="4" t="s">
        <v>29</v>
      </c>
      <c r="D32" s="4" t="n">
        <v>242.191928369748</v>
      </c>
      <c r="E32" s="4"/>
      <c r="F32" s="4"/>
      <c r="G32" s="4"/>
      <c r="H32" s="4"/>
      <c r="I32" s="4"/>
      <c r="J32" s="1" t="n">
        <v>14213.6</v>
      </c>
      <c r="K32" s="4"/>
      <c r="L32" s="4" t="n">
        <f aca="false">D32*62.77</f>
        <v>15202.3873437691</v>
      </c>
      <c r="M32" s="4" t="n">
        <v>11826</v>
      </c>
      <c r="N32" s="1" t="n">
        <f aca="false">(M32-L32)</f>
        <v>-3376.38734376908</v>
      </c>
      <c r="O32" s="0" t="n">
        <f aca="false">N32*N32</f>
        <v>11399991.495164</v>
      </c>
      <c r="T32" s="0" t="n">
        <f aca="false">(ABS(M32-J32)+ABS(L32-J32))^2</f>
        <v>11399991.495164</v>
      </c>
    </row>
    <row r="33" customFormat="false" ht="13.8" hidden="false" customHeight="false" outlineLevel="0" collapsed="false">
      <c r="A33" s="4" t="s">
        <v>13</v>
      </c>
      <c r="B33" s="4" t="n">
        <v>3</v>
      </c>
      <c r="C33" s="4" t="s">
        <v>29</v>
      </c>
      <c r="D33" s="4" t="n">
        <v>257.667690084034</v>
      </c>
      <c r="E33" s="4"/>
      <c r="F33" s="4"/>
      <c r="G33" s="4"/>
      <c r="H33" s="4"/>
      <c r="I33" s="4"/>
      <c r="J33" s="1" t="n">
        <v>14213.6</v>
      </c>
      <c r="K33" s="4"/>
      <c r="L33" s="4" t="n">
        <f aca="false">D33*62.77</f>
        <v>16173.8009065748</v>
      </c>
      <c r="M33" s="4" t="n">
        <v>11826</v>
      </c>
      <c r="N33" s="1" t="n">
        <f aca="false">(M33-L33)</f>
        <v>-4347.80090657479</v>
      </c>
      <c r="O33" s="0" t="n">
        <f aca="false">N33*N33</f>
        <v>18903372.7232126</v>
      </c>
      <c r="T33" s="0" t="n">
        <f aca="false">(ABS(M33-J33)+ABS(L33-J33))^2</f>
        <v>18903372.7232126</v>
      </c>
    </row>
    <row r="34" customFormat="false" ht="13.8" hidden="false" customHeight="false" outlineLevel="0" collapsed="false">
      <c r="A34" s="4" t="s">
        <v>13</v>
      </c>
      <c r="B34" s="4" t="n">
        <v>1</v>
      </c>
      <c r="C34" s="4" t="s">
        <v>31</v>
      </c>
      <c r="D34" s="4" t="n">
        <v>229.709816470588</v>
      </c>
      <c r="E34" s="4"/>
      <c r="F34" s="4"/>
      <c r="G34" s="4"/>
      <c r="H34" s="4"/>
      <c r="I34" s="4"/>
      <c r="J34" s="1" t="n">
        <v>14213.6</v>
      </c>
      <c r="K34" s="4"/>
      <c r="L34" s="4" t="n">
        <f aca="false">D34*62.77</f>
        <v>14418.8851798588</v>
      </c>
      <c r="M34" s="4" t="n">
        <v>11826</v>
      </c>
      <c r="N34" s="1" t="n">
        <f aca="false">(M34-L34)</f>
        <v>-2592.88517985882</v>
      </c>
      <c r="O34" s="0" t="n">
        <f aca="false">N34*N34</f>
        <v>6723053.55593153</v>
      </c>
      <c r="T34" s="0" t="n">
        <f aca="false">(ABS(M34-J34)+ABS(L34-J34))^2</f>
        <v>6723053.55593153</v>
      </c>
    </row>
    <row r="35" customFormat="false" ht="13.8" hidden="false" customHeight="false" outlineLevel="0" collapsed="false">
      <c r="A35" s="4" t="s">
        <v>13</v>
      </c>
      <c r="B35" s="4" t="n">
        <v>2</v>
      </c>
      <c r="C35" s="4" t="s">
        <v>31</v>
      </c>
      <c r="D35" s="4" t="n">
        <v>233.518953411765</v>
      </c>
      <c r="E35" s="4"/>
      <c r="F35" s="4"/>
      <c r="G35" s="4"/>
      <c r="H35" s="4"/>
      <c r="I35" s="4"/>
      <c r="J35" s="1" t="n">
        <v>14213.6</v>
      </c>
      <c r="K35" s="4"/>
      <c r="L35" s="4" t="n">
        <f aca="false">D35*62.77</f>
        <v>14657.9847056565</v>
      </c>
      <c r="M35" s="4" t="n">
        <v>11826</v>
      </c>
      <c r="N35" s="1" t="n">
        <f aca="false">(M35-L35)</f>
        <v>-2831.98470565647</v>
      </c>
      <c r="O35" s="0" t="n">
        <f aca="false">N35*N35</f>
        <v>8020137.37307218</v>
      </c>
      <c r="T35" s="0" t="n">
        <f aca="false">(ABS(M35-J35)+ABS(L35-J35))^2</f>
        <v>8020137.37307218</v>
      </c>
    </row>
    <row r="36" customFormat="false" ht="13.8" hidden="false" customHeight="false" outlineLevel="0" collapsed="false">
      <c r="A36" s="4" t="s">
        <v>13</v>
      </c>
      <c r="B36" s="4" t="n">
        <v>3</v>
      </c>
      <c r="C36" s="4" t="s">
        <v>31</v>
      </c>
      <c r="D36" s="4" t="n">
        <v>244.19101512605</v>
      </c>
      <c r="E36" s="4"/>
      <c r="F36" s="4"/>
      <c r="G36" s="4"/>
      <c r="H36" s="4"/>
      <c r="I36" s="4"/>
      <c r="J36" s="1" t="n">
        <v>14213.6</v>
      </c>
      <c r="K36" s="4"/>
      <c r="L36" s="4" t="n">
        <f aca="false">D36*62.77</f>
        <v>15327.8700194622</v>
      </c>
      <c r="M36" s="4" t="n">
        <v>11826</v>
      </c>
      <c r="N36" s="1" t="n">
        <f aca="false">(M36-L36)</f>
        <v>-3501.87001946218</v>
      </c>
      <c r="O36" s="0" t="n">
        <f aca="false">N36*N36</f>
        <v>12263093.6332081</v>
      </c>
      <c r="T36" s="0" t="n">
        <f aca="false">(ABS(M36-J36)+ABS(L36-J36))^2</f>
        <v>12263093.6332081</v>
      </c>
    </row>
    <row r="37" customFormat="false" ht="13.8" hidden="false" customHeight="false" outlineLevel="0" collapsed="false">
      <c r="A37" s="5" t="s">
        <v>13</v>
      </c>
      <c r="B37" s="5" t="n">
        <v>1</v>
      </c>
      <c r="C37" s="5" t="s">
        <v>12</v>
      </c>
      <c r="D37" s="5" t="n">
        <v>165.689241142857</v>
      </c>
      <c r="E37" s="5"/>
      <c r="F37" s="5"/>
      <c r="G37" s="5"/>
      <c r="H37" s="5"/>
      <c r="I37" s="5"/>
      <c r="J37" s="1" t="n">
        <v>14213.6</v>
      </c>
      <c r="K37" s="5" t="n">
        <f aca="false">AVERAGE(L37:L41)</f>
        <v>11716.4146808306</v>
      </c>
      <c r="L37" s="5" t="n">
        <f aca="false">D37*62.77</f>
        <v>10400.3136665371</v>
      </c>
      <c r="M37" s="5" t="n">
        <f aca="false">5392*2</f>
        <v>10784</v>
      </c>
      <c r="N37" s="1" t="n">
        <f aca="false">(M37-L37)</f>
        <v>383.686333462856</v>
      </c>
      <c r="O37" s="0" t="n">
        <f aca="false">N37*N37</f>
        <v>147215.20248617</v>
      </c>
      <c r="T37" s="0" t="n">
        <f aca="false">(ABS(M37-J37)+ABS(L37-J37))^2</f>
        <v>52459402.439463</v>
      </c>
    </row>
    <row r="38" customFormat="false" ht="13.8" hidden="false" customHeight="false" outlineLevel="0" collapsed="false">
      <c r="A38" s="5" t="s">
        <v>13</v>
      </c>
      <c r="B38" s="5" t="n">
        <v>2</v>
      </c>
      <c r="C38" s="5" t="s">
        <v>12</v>
      </c>
      <c r="D38" s="5" t="n">
        <v>177.950941882353</v>
      </c>
      <c r="E38" s="5"/>
      <c r="F38" s="5"/>
      <c r="G38" s="5"/>
      <c r="H38" s="5"/>
      <c r="I38" s="5"/>
      <c r="J38" s="1" t="n">
        <v>14213.6</v>
      </c>
      <c r="K38" s="5"/>
      <c r="L38" s="5" t="n">
        <f aca="false">D38*62.77</f>
        <v>11169.9806219553</v>
      </c>
      <c r="M38" s="5" t="n">
        <v>10784</v>
      </c>
      <c r="N38" s="1" t="n">
        <f aca="false">(M38-L38)</f>
        <v>-385.980621955296</v>
      </c>
      <c r="O38" s="0" t="n">
        <f aca="false">N38*N38</f>
        <v>148981.040524997</v>
      </c>
      <c r="T38" s="0" t="n">
        <f aca="false">(ABS(M38-J38)+ABS(L38-J38))^2</f>
        <v>41902569.1162935</v>
      </c>
    </row>
    <row r="39" customFormat="false" ht="13.8" hidden="false" customHeight="false" outlineLevel="0" collapsed="false">
      <c r="A39" s="5" t="s">
        <v>13</v>
      </c>
      <c r="B39" s="5" t="n">
        <v>2</v>
      </c>
      <c r="C39" s="5" t="s">
        <v>12</v>
      </c>
      <c r="D39" s="5" t="n">
        <v>166.144591596639</v>
      </c>
      <c r="E39" s="5"/>
      <c r="F39" s="5"/>
      <c r="G39" s="5"/>
      <c r="H39" s="5"/>
      <c r="I39" s="5"/>
      <c r="J39" s="1" t="n">
        <v>14213.6</v>
      </c>
      <c r="K39" s="5"/>
      <c r="L39" s="5" t="n">
        <f aca="false">D39*62.77</f>
        <v>10428.896014521</v>
      </c>
      <c r="M39" s="5" t="n">
        <v>10784</v>
      </c>
      <c r="N39" s="1" t="n">
        <f aca="false">(M39-L39)</f>
        <v>355.103985478992</v>
      </c>
      <c r="O39" s="0" t="n">
        <f aca="false">N39*N39</f>
        <v>126098.840503064</v>
      </c>
      <c r="T39" s="0" t="n">
        <f aca="false">(ABS(M39-J39)+ABS(L39-J39))^2</f>
        <v>52046181.9948981</v>
      </c>
    </row>
    <row r="40" customFormat="false" ht="13.8" hidden="false" customHeight="false" outlineLevel="0" collapsed="false">
      <c r="A40" s="5" t="s">
        <v>13</v>
      </c>
      <c r="B40" s="5" t="n">
        <v>3</v>
      </c>
      <c r="C40" s="5" t="s">
        <v>12</v>
      </c>
      <c r="D40" s="5" t="n">
        <v>213.271622789916</v>
      </c>
      <c r="E40" s="5"/>
      <c r="F40" s="5"/>
      <c r="G40" s="5"/>
      <c r="H40" s="5"/>
      <c r="I40" s="5"/>
      <c r="J40" s="1" t="n">
        <v>14213.6</v>
      </c>
      <c r="K40" s="5"/>
      <c r="L40" s="5" t="n">
        <f aca="false">D40*62.77</f>
        <v>13387.059762523</v>
      </c>
      <c r="M40" s="5" t="n">
        <v>10784</v>
      </c>
      <c r="N40" s="1" t="n">
        <f aca="false">(M40-L40)</f>
        <v>-2603.05976252302</v>
      </c>
      <c r="O40" s="0" t="n">
        <f aca="false">N40*N40</f>
        <v>6775920.12726642</v>
      </c>
      <c r="T40" s="0" t="n">
        <f aca="false">(ABS(M40-J40)+ABS(L40-J40))^2</f>
        <v>18114729.7210706</v>
      </c>
    </row>
    <row r="41" customFormat="false" ht="13.8" hidden="false" customHeight="false" outlineLevel="0" collapsed="false">
      <c r="A41" s="5" t="s">
        <v>13</v>
      </c>
      <c r="B41" s="5" t="n">
        <v>3</v>
      </c>
      <c r="C41" s="5" t="s">
        <v>12</v>
      </c>
      <c r="D41" s="5" t="n">
        <v>210.225001411765</v>
      </c>
      <c r="E41" s="5"/>
      <c r="F41" s="5"/>
      <c r="G41" s="5"/>
      <c r="H41" s="5"/>
      <c r="I41" s="5"/>
      <c r="J41" s="1" t="n">
        <v>14213.6</v>
      </c>
      <c r="K41" s="5"/>
      <c r="L41" s="5" t="n">
        <f aca="false">D41*62.77</f>
        <v>13195.8233386165</v>
      </c>
      <c r="M41" s="5" t="n">
        <v>10784</v>
      </c>
      <c r="N41" s="1" t="n">
        <f aca="false">(M41-L41)</f>
        <v>-2411.82333861647</v>
      </c>
      <c r="O41" s="0" t="n">
        <f aca="false">N41*N41</f>
        <v>5816891.8166951</v>
      </c>
      <c r="T41" s="0" t="n">
        <f aca="false">(ABS(M41-J41)+ABS(L41-J41))^2</f>
        <v>19779159.1682189</v>
      </c>
    </row>
    <row r="42" customFormat="false" ht="13.8" hidden="false" customHeight="false" outlineLevel="0" collapsed="false">
      <c r="A42" s="6" t="s">
        <v>13</v>
      </c>
      <c r="B42" s="6" t="n">
        <v>1</v>
      </c>
      <c r="C42" s="6" t="s">
        <v>36</v>
      </c>
      <c r="D42" s="6" t="n">
        <v>223.190800134454</v>
      </c>
      <c r="E42" s="6"/>
      <c r="F42" s="6"/>
      <c r="G42" s="6"/>
      <c r="H42" s="6"/>
      <c r="I42" s="6"/>
      <c r="J42" s="1" t="n">
        <v>14213.6</v>
      </c>
      <c r="K42" s="6" t="n">
        <f aca="false">AVERAGE(L42:L44)</f>
        <v>14494.8935564215</v>
      </c>
      <c r="L42" s="6" t="n">
        <f aca="false">D42*62.77</f>
        <v>14009.6865244397</v>
      </c>
      <c r="M42" s="6" t="n">
        <f aca="false">5913*2</f>
        <v>11826</v>
      </c>
      <c r="N42" s="1" t="n">
        <f aca="false">(M42-L42)</f>
        <v>-2183.68652443966</v>
      </c>
      <c r="O42" s="0" t="n">
        <f aca="false">N42*N42</f>
        <v>4768486.83701938</v>
      </c>
      <c r="T42" s="0" t="n">
        <f aca="false">(ABS(M42-J42)+ABS(L42-J42))^2</f>
        <v>6715942.09401082</v>
      </c>
    </row>
    <row r="43" customFormat="false" ht="13.8" hidden="false" customHeight="false" outlineLevel="0" collapsed="false">
      <c r="A43" s="6" t="s">
        <v>13</v>
      </c>
      <c r="B43" s="6" t="n">
        <v>2</v>
      </c>
      <c r="C43" s="6" t="s">
        <v>36</v>
      </c>
      <c r="D43" s="6" t="n">
        <v>228.055268571428</v>
      </c>
      <c r="E43" s="6"/>
      <c r="F43" s="6"/>
      <c r="G43" s="6"/>
      <c r="H43" s="6"/>
      <c r="I43" s="6"/>
      <c r="J43" s="1" t="n">
        <v>14213.6</v>
      </c>
      <c r="K43" s="6"/>
      <c r="L43" s="6" t="n">
        <f aca="false">D43*62.77</f>
        <v>14315.0292082286</v>
      </c>
      <c r="M43" s="6" t="n">
        <v>11826</v>
      </c>
      <c r="N43" s="1" t="n">
        <f aca="false">(M43-L43)</f>
        <v>-2489.02920822857</v>
      </c>
      <c r="O43" s="0" t="n">
        <f aca="false">N43*N43</f>
        <v>6195266.39941494</v>
      </c>
      <c r="T43" s="0" t="n">
        <f aca="false">(ABS(M43-J43)+ABS(L43-J43))^2</f>
        <v>6195266.39941494</v>
      </c>
    </row>
    <row r="44" customFormat="false" ht="13.8" hidden="false" customHeight="false" outlineLevel="0" collapsed="false">
      <c r="A44" s="6" t="s">
        <v>13</v>
      </c>
      <c r="B44" s="6" t="n">
        <v>3</v>
      </c>
      <c r="C44" s="6" t="s">
        <v>36</v>
      </c>
      <c r="D44" s="6" t="n">
        <v>241.516089478992</v>
      </c>
      <c r="E44" s="6"/>
      <c r="F44" s="6"/>
      <c r="G44" s="6"/>
      <c r="H44" s="6"/>
      <c r="I44" s="6"/>
      <c r="J44" s="1" t="n">
        <v>14213.6</v>
      </c>
      <c r="K44" s="6"/>
      <c r="L44" s="6" t="n">
        <f aca="false">D44*62.77</f>
        <v>15159.9649365963</v>
      </c>
      <c r="M44" s="6" t="n">
        <v>11826</v>
      </c>
      <c r="N44" s="1" t="n">
        <f aca="false">(M44-L44)</f>
        <v>-3333.9649365963</v>
      </c>
      <c r="O44" s="0" t="n">
        <f aca="false">N44*N44</f>
        <v>11115322.1984536</v>
      </c>
      <c r="T44" s="0" t="n">
        <f aca="false">(ABS(M44-J44)+ABS(L44-J44))^2</f>
        <v>11115322.1984536</v>
      </c>
    </row>
    <row r="45" customFormat="false" ht="13.8" hidden="false" customHeight="false" outlineLevel="0" collapsed="false">
      <c r="A45" s="7" t="s">
        <v>13</v>
      </c>
      <c r="B45" s="7" t="n">
        <v>1</v>
      </c>
      <c r="C45" s="7" t="s">
        <v>33</v>
      </c>
      <c r="D45" s="7" t="n">
        <v>220.036710420168</v>
      </c>
      <c r="E45" s="7"/>
      <c r="F45" s="7"/>
      <c r="G45" s="7"/>
      <c r="H45" s="7"/>
      <c r="I45" s="7"/>
      <c r="J45" s="1" t="n">
        <v>14213.6</v>
      </c>
      <c r="K45" s="7" t="n">
        <f aca="false">AVERAGE(L45:L50)</f>
        <v>15131.5964447717</v>
      </c>
      <c r="L45" s="7" t="n">
        <f aca="false">D45*62.77</f>
        <v>13811.704313074</v>
      </c>
      <c r="M45" s="7" t="n">
        <f aca="false">5895*2</f>
        <v>11790</v>
      </c>
      <c r="N45" s="1" t="n">
        <f aca="false">(M45-L45)</f>
        <v>-2021.70431307395</v>
      </c>
      <c r="O45" s="0" t="n">
        <f aca="false">N45*N45</f>
        <v>4087288.32950181</v>
      </c>
      <c r="T45" s="0" t="n">
        <f aca="false">(ABS(M45-J45)+ABS(L45-J45))^2</f>
        <v>7983425.87683772</v>
      </c>
    </row>
    <row r="46" customFormat="false" ht="13.8" hidden="false" customHeight="false" outlineLevel="0" collapsed="false">
      <c r="A46" s="7" t="s">
        <v>13</v>
      </c>
      <c r="B46" s="7" t="n">
        <v>2</v>
      </c>
      <c r="C46" s="7" t="s">
        <v>33</v>
      </c>
      <c r="D46" s="7" t="n">
        <v>244.994194823529</v>
      </c>
      <c r="E46" s="7"/>
      <c r="F46" s="7"/>
      <c r="G46" s="7"/>
      <c r="H46" s="7"/>
      <c r="I46" s="7"/>
      <c r="J46" s="1" t="n">
        <v>14213.6</v>
      </c>
      <c r="K46" s="7"/>
      <c r="L46" s="7" t="n">
        <f aca="false">D46*62.77</f>
        <v>15378.2856090729</v>
      </c>
      <c r="M46" s="7" t="n">
        <v>11790</v>
      </c>
      <c r="N46" s="1" t="n">
        <f aca="false">(M46-L46)</f>
        <v>-3588.28560907294</v>
      </c>
      <c r="O46" s="0" t="n">
        <f aca="false">N46*N46</f>
        <v>12875793.61228</v>
      </c>
      <c r="T46" s="0" t="n">
        <f aca="false">(ABS(M46-J46)+ABS(L46-J46))^2</f>
        <v>12875793.61228</v>
      </c>
    </row>
    <row r="47" customFormat="false" ht="13.8" hidden="false" customHeight="false" outlineLevel="0" collapsed="false">
      <c r="A47" s="7" t="s">
        <v>13</v>
      </c>
      <c r="B47" s="7" t="n">
        <v>3</v>
      </c>
      <c r="C47" s="7" t="s">
        <v>33</v>
      </c>
      <c r="D47" s="7" t="n">
        <v>241.706268941176</v>
      </c>
      <c r="E47" s="7"/>
      <c r="F47" s="7"/>
      <c r="G47" s="7"/>
      <c r="H47" s="7"/>
      <c r="I47" s="7"/>
      <c r="J47" s="1" t="n">
        <v>14213.6</v>
      </c>
      <c r="K47" s="7"/>
      <c r="L47" s="7" t="n">
        <f aca="false">D47*62.77</f>
        <v>15171.9025014376</v>
      </c>
      <c r="M47" s="7" t="n">
        <v>11790</v>
      </c>
      <c r="N47" s="1" t="n">
        <f aca="false">(M47-L47)</f>
        <v>-3381.90250143765</v>
      </c>
      <c r="O47" s="0" t="n">
        <f aca="false">N47*N47</f>
        <v>11437264.5292302</v>
      </c>
      <c r="T47" s="0" t="n">
        <f aca="false">(ABS(M47-J47)+ABS(L47-J47))^2</f>
        <v>11437264.5292302</v>
      </c>
    </row>
    <row r="48" customFormat="false" ht="13.8" hidden="false" customHeight="false" outlineLevel="0" collapsed="false">
      <c r="A48" s="7" t="s">
        <v>13</v>
      </c>
      <c r="B48" s="7" t="n">
        <v>1</v>
      </c>
      <c r="C48" s="7" t="s">
        <v>34</v>
      </c>
      <c r="D48" s="7" t="n">
        <v>238.461398722689</v>
      </c>
      <c r="E48" s="7"/>
      <c r="F48" s="7"/>
      <c r="G48" s="7"/>
      <c r="H48" s="7"/>
      <c r="I48" s="7"/>
      <c r="J48" s="1" t="n">
        <v>14213.6</v>
      </c>
      <c r="K48" s="7"/>
      <c r="L48" s="7" t="n">
        <f aca="false">D48*62.77</f>
        <v>14968.2219978232</v>
      </c>
      <c r="M48" s="7" t="n">
        <v>11790</v>
      </c>
      <c r="N48" s="1" t="n">
        <f aca="false">(M48-L48)</f>
        <v>-3178.22199782319</v>
      </c>
      <c r="O48" s="0" t="n">
        <f aca="false">N48*N48</f>
        <v>10101095.0674473</v>
      </c>
      <c r="T48" s="0" t="n">
        <f aca="false">(ABS(M48-J48)+ABS(L48-J48))^2</f>
        <v>10101095.0674473</v>
      </c>
    </row>
    <row r="49" customFormat="false" ht="13.8" hidden="false" customHeight="false" outlineLevel="0" collapsed="false">
      <c r="A49" s="7" t="s">
        <v>13</v>
      </c>
      <c r="B49" s="7" t="n">
        <v>2</v>
      </c>
      <c r="C49" s="7" t="s">
        <v>34</v>
      </c>
      <c r="D49" s="7" t="n">
        <v>261.936305714286</v>
      </c>
      <c r="E49" s="7"/>
      <c r="F49" s="7"/>
      <c r="G49" s="7"/>
      <c r="H49" s="7"/>
      <c r="I49" s="7"/>
      <c r="J49" s="1" t="n">
        <v>14213.6</v>
      </c>
      <c r="K49" s="7"/>
      <c r="L49" s="7" t="n">
        <f aca="false">D49*62.77</f>
        <v>16441.7419096857</v>
      </c>
      <c r="M49" s="7" t="n">
        <v>11790</v>
      </c>
      <c r="N49" s="1" t="n">
        <f aca="false">(M49-L49)</f>
        <v>-4651.74190968572</v>
      </c>
      <c r="O49" s="0" t="n">
        <f aca="false">N49*N49</f>
        <v>21638702.7943265</v>
      </c>
      <c r="T49" s="0" t="n">
        <f aca="false">(ABS(M49-J49)+ABS(L49-J49))^2</f>
        <v>21638702.7943265</v>
      </c>
    </row>
    <row r="50" customFormat="false" ht="13.8" hidden="false" customHeight="false" outlineLevel="0" collapsed="false">
      <c r="A50" s="7" t="s">
        <v>13</v>
      </c>
      <c r="B50" s="7" t="n">
        <v>3</v>
      </c>
      <c r="C50" s="7" t="s">
        <v>34</v>
      </c>
      <c r="D50" s="7" t="n">
        <v>239.249997411765</v>
      </c>
      <c r="E50" s="7"/>
      <c r="F50" s="7"/>
      <c r="G50" s="7"/>
      <c r="H50" s="7"/>
      <c r="I50" s="7"/>
      <c r="J50" s="1" t="n">
        <v>14213.6</v>
      </c>
      <c r="K50" s="7"/>
      <c r="L50" s="7" t="n">
        <f aca="false">D50*62.77</f>
        <v>15017.7223375365</v>
      </c>
      <c r="M50" s="7" t="n">
        <v>11790</v>
      </c>
      <c r="N50" s="1" t="n">
        <f aca="false">(M50-L50)</f>
        <v>-3227.72233753647</v>
      </c>
      <c r="O50" s="0" t="n">
        <f aca="false">N50*N50</f>
        <v>10418191.4882319</v>
      </c>
      <c r="T50" s="0" t="n">
        <f aca="false">(ABS(M50-J50)+ABS(L50-J50))^2</f>
        <v>10418191.4882319</v>
      </c>
    </row>
    <row r="51" customFormat="false" ht="13.8" hidden="false" customHeight="false" outlineLevel="0" collapsed="false">
      <c r="A51" s="1" t="s">
        <v>14</v>
      </c>
      <c r="B51" s="1" t="n">
        <v>1</v>
      </c>
      <c r="C51" s="1" t="s">
        <v>30</v>
      </c>
      <c r="D51" s="1" t="n">
        <v>192.041214957983</v>
      </c>
      <c r="E51" s="1"/>
      <c r="F51" s="1"/>
      <c r="G51" s="1"/>
      <c r="H51" s="1"/>
      <c r="I51" s="1"/>
      <c r="J51" s="1" t="n">
        <f aca="false">AVERAGE(L51:L71)</f>
        <v>12337.6802205148</v>
      </c>
      <c r="K51" s="1" t="n">
        <f aca="false">AVERAGE(L51:L53)</f>
        <v>12529.563537724</v>
      </c>
      <c r="L51" s="1" t="n">
        <f aca="false">D51*62.77</f>
        <v>12054.4270629126</v>
      </c>
      <c r="M51" s="1" t="n">
        <v>11050</v>
      </c>
      <c r="N51" s="1" t="n">
        <f aca="false">(M51-L51)</f>
        <v>-1004.42706291261</v>
      </c>
      <c r="O51" s="0" t="n">
        <f aca="false">N51*N51</f>
        <v>1008873.72471124</v>
      </c>
      <c r="P51" s="0" t="n">
        <f aca="false">SQRT(SUM(O51:O71)*100/((71-51+1)*J51))</f>
        <v>202.609546679925</v>
      </c>
      <c r="R51" s="3" t="n">
        <f aca="false">1-(SUM(M51:M71)/SUM(L51:L71))</f>
        <v>0.176900140412364</v>
      </c>
      <c r="T51" s="0" t="n">
        <f aca="false">(ABS(M51-J51)+ABS(L51-J51))^2</f>
        <v>2467831.67848186</v>
      </c>
      <c r="U51" s="0" t="n">
        <f aca="false">1-((SUM(O51:O71))/(SUM(T51:T71)))</f>
        <v>0.421315424070012</v>
      </c>
    </row>
    <row r="52" customFormat="false" ht="13.8" hidden="false" customHeight="false" outlineLevel="0" collapsed="false">
      <c r="A52" s="1" t="s">
        <v>14</v>
      </c>
      <c r="B52" s="1" t="n">
        <v>2</v>
      </c>
      <c r="C52" s="1" t="s">
        <v>30</v>
      </c>
      <c r="D52" s="1" t="n">
        <v>205.894759159664</v>
      </c>
      <c r="E52" s="1"/>
      <c r="F52" s="1"/>
      <c r="G52" s="1"/>
      <c r="H52" s="1"/>
      <c r="I52" s="1"/>
      <c r="J52" s="1" t="n">
        <v>12337.7</v>
      </c>
      <c r="K52" s="1"/>
      <c r="L52" s="1" t="n">
        <f aca="false">D52*62.77</f>
        <v>12924.0140324521</v>
      </c>
      <c r="M52" s="1" t="n">
        <v>11050</v>
      </c>
      <c r="N52" s="1" t="n">
        <f aca="false">(M52-L52)</f>
        <v>-1874.0140324521</v>
      </c>
      <c r="O52" s="0" t="n">
        <f aca="false">N52*N52</f>
        <v>3511928.59382738</v>
      </c>
      <c r="T52" s="0" t="n">
        <f aca="false">(ABS(M52-J52)+ABS(L52-J52))^2</f>
        <v>3511928.59382738</v>
      </c>
    </row>
    <row r="53" customFormat="false" ht="13.8" hidden="false" customHeight="false" outlineLevel="0" collapsed="false">
      <c r="A53" s="1" t="s">
        <v>14</v>
      </c>
      <c r="B53" s="1" t="n">
        <v>3</v>
      </c>
      <c r="C53" s="1" t="s">
        <v>30</v>
      </c>
      <c r="D53" s="1" t="n">
        <v>200.896121042017</v>
      </c>
      <c r="E53" s="1"/>
      <c r="F53" s="1"/>
      <c r="G53" s="1"/>
      <c r="H53" s="1"/>
      <c r="I53" s="1"/>
      <c r="J53" s="1" t="n">
        <v>12337.7</v>
      </c>
      <c r="K53" s="1"/>
      <c r="L53" s="1" t="n">
        <f aca="false">D53*62.77</f>
        <v>12610.2495178074</v>
      </c>
      <c r="M53" s="1" t="n">
        <v>11050</v>
      </c>
      <c r="N53" s="1" t="n">
        <f aca="false">(M53-L53)</f>
        <v>-1560.2495178074</v>
      </c>
      <c r="O53" s="0" t="n">
        <f aca="false">N53*N53</f>
        <v>2434378.55781821</v>
      </c>
      <c r="T53" s="0" t="n">
        <f aca="false">(ABS(M53-J53)+ABS(L53-J53))^2</f>
        <v>2434378.55781821</v>
      </c>
    </row>
    <row r="54" customFormat="false" ht="13.8" hidden="false" customHeight="false" outlineLevel="0" collapsed="false">
      <c r="A54" s="4" t="s">
        <v>14</v>
      </c>
      <c r="B54" s="4" t="n">
        <v>1</v>
      </c>
      <c r="C54" s="4" t="s">
        <v>29</v>
      </c>
      <c r="D54" s="4" t="n">
        <v>198.498088134454</v>
      </c>
      <c r="E54" s="4"/>
      <c r="F54" s="4"/>
      <c r="G54" s="4"/>
      <c r="H54" s="4"/>
      <c r="I54" s="4"/>
      <c r="J54" s="1" t="n">
        <v>12337.7</v>
      </c>
      <c r="K54" s="4" t="n">
        <f aca="false">AVERAGE(L54:L59)</f>
        <v>12717.2108289434</v>
      </c>
      <c r="L54" s="4" t="n">
        <f aca="false">D54*62.77</f>
        <v>12459.7249921997</v>
      </c>
      <c r="M54" s="4" t="n">
        <f aca="false">5136*2</f>
        <v>10272</v>
      </c>
      <c r="N54" s="1" t="n">
        <f aca="false">(M54-L54)</f>
        <v>-2187.72499219966</v>
      </c>
      <c r="O54" s="0" t="n">
        <f aca="false">N54*N54</f>
        <v>4786140.64149501</v>
      </c>
      <c r="T54" s="0" t="n">
        <f aca="false">(ABS(M54-J54)+ABS(L54-J54))^2</f>
        <v>4786140.64149501</v>
      </c>
    </row>
    <row r="55" customFormat="false" ht="13.8" hidden="false" customHeight="false" outlineLevel="0" collapsed="false">
      <c r="A55" s="4" t="s">
        <v>14</v>
      </c>
      <c r="B55" s="4" t="n">
        <v>2</v>
      </c>
      <c r="C55" s="4" t="s">
        <v>29</v>
      </c>
      <c r="D55" s="4" t="n">
        <v>212.162384268908</v>
      </c>
      <c r="E55" s="4"/>
      <c r="F55" s="4"/>
      <c r="G55" s="4"/>
      <c r="H55" s="4"/>
      <c r="I55" s="4"/>
      <c r="J55" s="1" t="n">
        <v>12337.7</v>
      </c>
      <c r="K55" s="4"/>
      <c r="L55" s="4" t="n">
        <f aca="false">D55*62.77</f>
        <v>13317.4328605593</v>
      </c>
      <c r="M55" s="4" t="n">
        <v>10272</v>
      </c>
      <c r="N55" s="1" t="n">
        <f aca="false">(M55-L55)</f>
        <v>-3045.43286055933</v>
      </c>
      <c r="O55" s="0" t="n">
        <f aca="false">N55*N55</f>
        <v>9274661.30817457</v>
      </c>
      <c r="T55" s="0" t="n">
        <f aca="false">(ABS(M55-J55)+ABS(L55-J55))^2</f>
        <v>9274661.30817457</v>
      </c>
    </row>
    <row r="56" customFormat="false" ht="13.8" hidden="false" customHeight="false" outlineLevel="0" collapsed="false">
      <c r="A56" s="4" t="s">
        <v>14</v>
      </c>
      <c r="B56" s="4" t="n">
        <v>3</v>
      </c>
      <c r="C56" s="4" t="s">
        <v>29</v>
      </c>
      <c r="D56" s="4" t="n">
        <v>194.005368302521</v>
      </c>
      <c r="E56" s="4"/>
      <c r="F56" s="4"/>
      <c r="G56" s="4"/>
      <c r="H56" s="4"/>
      <c r="I56" s="4"/>
      <c r="J56" s="1" t="n">
        <v>12337.7</v>
      </c>
      <c r="K56" s="4"/>
      <c r="L56" s="4" t="n">
        <f aca="false">D56*62.77</f>
        <v>12177.7169683492</v>
      </c>
      <c r="M56" s="4" t="n">
        <v>10272</v>
      </c>
      <c r="N56" s="1" t="n">
        <f aca="false">(M56-L56)</f>
        <v>-1905.71696834924</v>
      </c>
      <c r="O56" s="0" t="n">
        <f aca="false">N56*N56</f>
        <v>3631757.16345424</v>
      </c>
      <c r="T56" s="0" t="n">
        <f aca="false">(ABS(M56-J56)+ABS(L56-J56))^2</f>
        <v>4953664.9573781</v>
      </c>
    </row>
    <row r="57" customFormat="false" ht="13.8" hidden="false" customHeight="false" outlineLevel="0" collapsed="false">
      <c r="A57" s="4" t="s">
        <v>14</v>
      </c>
      <c r="B57" s="4" t="n">
        <v>1</v>
      </c>
      <c r="C57" s="4" t="s">
        <v>31</v>
      </c>
      <c r="D57" s="4" t="n">
        <v>205.304100201681</v>
      </c>
      <c r="E57" s="4"/>
      <c r="F57" s="4"/>
      <c r="G57" s="4"/>
      <c r="H57" s="4"/>
      <c r="I57" s="4"/>
      <c r="J57" s="1" t="n">
        <v>12337.7</v>
      </c>
      <c r="K57" s="4"/>
      <c r="L57" s="4" t="n">
        <f aca="false">D57*62.77</f>
        <v>12886.9383696595</v>
      </c>
      <c r="M57" s="4" t="n">
        <v>10272</v>
      </c>
      <c r="N57" s="1" t="n">
        <f aca="false">(M57-L57)</f>
        <v>-2614.9383696595</v>
      </c>
      <c r="O57" s="0" t="n">
        <f aca="false">N57*N57</f>
        <v>6837902.67711746</v>
      </c>
      <c r="T57" s="0" t="n">
        <f aca="false">(ABS(M57-J57)+ABS(L57-J57))^2</f>
        <v>6837902.67711746</v>
      </c>
    </row>
    <row r="58" customFormat="false" ht="13.8" hidden="false" customHeight="false" outlineLevel="0" collapsed="false">
      <c r="A58" s="4" t="s">
        <v>14</v>
      </c>
      <c r="B58" s="4" t="n">
        <v>2</v>
      </c>
      <c r="C58" s="4" t="s">
        <v>31</v>
      </c>
      <c r="D58" s="4" t="n">
        <v>204.236733781513</v>
      </c>
      <c r="E58" s="4"/>
      <c r="F58" s="4"/>
      <c r="G58" s="4"/>
      <c r="H58" s="4"/>
      <c r="I58" s="4"/>
      <c r="J58" s="1" t="n">
        <v>12337.7</v>
      </c>
      <c r="K58" s="4"/>
      <c r="L58" s="4" t="n">
        <f aca="false">D58*62.77</f>
        <v>12819.9397794655</v>
      </c>
      <c r="M58" s="4" t="n">
        <v>10272</v>
      </c>
      <c r="N58" s="1" t="n">
        <f aca="false">(M58-L58)</f>
        <v>-2547.93977946554</v>
      </c>
      <c r="O58" s="0" t="n">
        <f aca="false">N58*N58</f>
        <v>6491997.11978293</v>
      </c>
      <c r="T58" s="0" t="n">
        <f aca="false">(ABS(M58-J58)+ABS(L58-J58))^2</f>
        <v>6491997.11978293</v>
      </c>
    </row>
    <row r="59" customFormat="false" ht="13.8" hidden="false" customHeight="false" outlineLevel="0" collapsed="false">
      <c r="A59" s="4" t="s">
        <v>14</v>
      </c>
      <c r="B59" s="4" t="n">
        <v>3</v>
      </c>
      <c r="C59" s="4" t="s">
        <v>31</v>
      </c>
      <c r="D59" s="4" t="n">
        <v>201.394169243697</v>
      </c>
      <c r="E59" s="4"/>
      <c r="F59" s="4"/>
      <c r="G59" s="4"/>
      <c r="H59" s="4"/>
      <c r="I59" s="4"/>
      <c r="J59" s="1" t="n">
        <v>12337.7</v>
      </c>
      <c r="K59" s="4"/>
      <c r="L59" s="4" t="n">
        <f aca="false">D59*62.77</f>
        <v>12641.5120034269</v>
      </c>
      <c r="M59" s="4" t="n">
        <v>10272</v>
      </c>
      <c r="N59" s="1" t="n">
        <f aca="false">(M59-L59)</f>
        <v>-2369.51200342689</v>
      </c>
      <c r="O59" s="0" t="n">
        <f aca="false">N59*N59</f>
        <v>5614587.13438413</v>
      </c>
      <c r="T59" s="0" t="n">
        <f aca="false">(ABS(M59-J59)+ABS(L59-J59))^2</f>
        <v>5614587.13438413</v>
      </c>
    </row>
    <row r="60" customFormat="false" ht="13.8" hidden="false" customHeight="false" outlineLevel="0" collapsed="false">
      <c r="A60" s="5" t="s">
        <v>14</v>
      </c>
      <c r="B60" s="5" t="n">
        <v>1</v>
      </c>
      <c r="C60" s="5" t="s">
        <v>12</v>
      </c>
      <c r="D60" s="5" t="n">
        <v>176.366350285714</v>
      </c>
      <c r="E60" s="5"/>
      <c r="F60" s="5"/>
      <c r="G60" s="5"/>
      <c r="H60" s="5"/>
      <c r="I60" s="5"/>
      <c r="J60" s="1" t="n">
        <v>12337.7</v>
      </c>
      <c r="K60" s="5" t="n">
        <f aca="false">AVERAGE(L60:L62)</f>
        <v>11015.6260882689</v>
      </c>
      <c r="L60" s="5" t="n">
        <f aca="false">D60*62.77</f>
        <v>11070.5158074343</v>
      </c>
      <c r="M60" s="5" t="n">
        <f aca="false">4174*2</f>
        <v>8348</v>
      </c>
      <c r="N60" s="1" t="n">
        <f aca="false">(M60-L60)</f>
        <v>-2722.51580743429</v>
      </c>
      <c r="O60" s="0" t="n">
        <f aca="false">N60*N60</f>
        <v>7412092.32172956</v>
      </c>
      <c r="T60" s="0" t="n">
        <f aca="false">(ABS(M60-J60)+ABS(L60-J60))^2</f>
        <v>27634831.4140473</v>
      </c>
    </row>
    <row r="61" customFormat="false" ht="13.8" hidden="false" customHeight="false" outlineLevel="0" collapsed="false">
      <c r="A61" s="5" t="s">
        <v>14</v>
      </c>
      <c r="B61" s="5" t="n">
        <v>2</v>
      </c>
      <c r="C61" s="5" t="s">
        <v>12</v>
      </c>
      <c r="D61" s="5" t="n">
        <v>176.785770857143</v>
      </c>
      <c r="E61" s="5"/>
      <c r="F61" s="5"/>
      <c r="G61" s="5"/>
      <c r="H61" s="5"/>
      <c r="I61" s="5"/>
      <c r="J61" s="1" t="n">
        <v>12337.7</v>
      </c>
      <c r="K61" s="5"/>
      <c r="L61" s="5" t="n">
        <f aca="false">D61*62.77</f>
        <v>11096.8428367029</v>
      </c>
      <c r="M61" s="5" t="n">
        <v>8348</v>
      </c>
      <c r="N61" s="1" t="n">
        <f aca="false">(M61-L61)</f>
        <v>-2748.84283670286</v>
      </c>
      <c r="O61" s="0" t="n">
        <f aca="false">N61*N61</f>
        <v>7556136.94089261</v>
      </c>
      <c r="T61" s="0" t="n">
        <f aca="false">(ABS(M61-J61)+ABS(L61-J61))^2</f>
        <v>27358728.2385191</v>
      </c>
    </row>
    <row r="62" customFormat="false" ht="13.8" hidden="false" customHeight="false" outlineLevel="0" collapsed="false">
      <c r="A62" s="5" t="s">
        <v>14</v>
      </c>
      <c r="B62" s="5" t="n">
        <v>3</v>
      </c>
      <c r="C62" s="5" t="s">
        <v>12</v>
      </c>
      <c r="D62" s="5" t="n">
        <v>173.323556168067</v>
      </c>
      <c r="E62" s="5"/>
      <c r="F62" s="5"/>
      <c r="G62" s="5"/>
      <c r="H62" s="5"/>
      <c r="I62" s="5"/>
      <c r="J62" s="1" t="n">
        <v>12337.7</v>
      </c>
      <c r="K62" s="5"/>
      <c r="L62" s="5" t="n">
        <f aca="false">D62*62.77</f>
        <v>10879.5196206696</v>
      </c>
      <c r="M62" s="5" t="n">
        <v>8348</v>
      </c>
      <c r="N62" s="1" t="n">
        <f aca="false">(M62-L62)</f>
        <v>-2531.51962066958</v>
      </c>
      <c r="O62" s="0" t="n">
        <f aca="false">N62*N62</f>
        <v>6408591.58983505</v>
      </c>
      <c r="T62" s="0" t="n">
        <f aca="false">(ABS(M62-J62)+ABS(L62-J62))^2</f>
        <v>29679400.6274934</v>
      </c>
    </row>
    <row r="63" customFormat="false" ht="13.8" hidden="false" customHeight="false" outlineLevel="0" collapsed="false">
      <c r="A63" s="6" t="s">
        <v>14</v>
      </c>
      <c r="B63" s="6" t="n">
        <v>1</v>
      </c>
      <c r="C63" s="6" t="s">
        <v>36</v>
      </c>
      <c r="D63" s="6" t="n">
        <v>181.382888268908</v>
      </c>
      <c r="E63" s="6"/>
      <c r="F63" s="6"/>
      <c r="G63" s="6"/>
      <c r="H63" s="6"/>
      <c r="I63" s="6"/>
      <c r="J63" s="1" t="n">
        <v>12337.7</v>
      </c>
      <c r="K63" s="6" t="n">
        <f aca="false">AVERAGE(L63:L65)</f>
        <v>12387.4194843993</v>
      </c>
      <c r="L63" s="6" t="n">
        <f aca="false">D63*62.77</f>
        <v>11385.4038966393</v>
      </c>
      <c r="M63" s="6" t="n">
        <f aca="false">10420</f>
        <v>10420</v>
      </c>
      <c r="N63" s="1" t="n">
        <f aca="false">(M63-L63)</f>
        <v>-965.403896639329</v>
      </c>
      <c r="O63" s="0" t="n">
        <f aca="false">N63*N63</f>
        <v>932004.683646401</v>
      </c>
      <c r="T63" s="0" t="n">
        <f aca="false">(ABS(M63-J63)+ABS(L63-J63))^2</f>
        <v>8236877.63330544</v>
      </c>
    </row>
    <row r="64" customFormat="false" ht="13.8" hidden="false" customHeight="false" outlineLevel="0" collapsed="false">
      <c r="A64" s="6" t="s">
        <v>14</v>
      </c>
      <c r="B64" s="6" t="n">
        <v>2</v>
      </c>
      <c r="C64" s="6" t="s">
        <v>36</v>
      </c>
      <c r="D64" s="6" t="n">
        <v>202.087066084034</v>
      </c>
      <c r="E64" s="6"/>
      <c r="F64" s="6"/>
      <c r="G64" s="6"/>
      <c r="H64" s="6"/>
      <c r="I64" s="6"/>
      <c r="J64" s="1" t="n">
        <v>12337.7</v>
      </c>
      <c r="K64" s="6"/>
      <c r="L64" s="6" t="n">
        <f aca="false">D64*62.77</f>
        <v>12685.0051380948</v>
      </c>
      <c r="M64" s="6" t="n">
        <v>10420</v>
      </c>
      <c r="N64" s="1" t="n">
        <f aca="false">(M64-L64)</f>
        <v>-2265.00513809479</v>
      </c>
      <c r="O64" s="0" t="n">
        <f aca="false">N64*N64</f>
        <v>5130248.2755958</v>
      </c>
      <c r="T64" s="0" t="n">
        <f aca="false">(ABS(M64-J64)+ABS(L64-J64))^2</f>
        <v>5130248.2755958</v>
      </c>
    </row>
    <row r="65" customFormat="false" ht="13.8" hidden="false" customHeight="false" outlineLevel="0" collapsed="false">
      <c r="A65" s="6" t="s">
        <v>14</v>
      </c>
      <c r="B65" s="6" t="n">
        <v>3</v>
      </c>
      <c r="C65" s="6" t="s">
        <v>36</v>
      </c>
      <c r="D65" s="6" t="n">
        <v>208.568574453781</v>
      </c>
      <c r="E65" s="6"/>
      <c r="F65" s="6"/>
      <c r="G65" s="6"/>
      <c r="H65" s="6"/>
      <c r="I65" s="6"/>
      <c r="J65" s="1" t="n">
        <v>12337.7</v>
      </c>
      <c r="K65" s="6"/>
      <c r="L65" s="6" t="n">
        <f aca="false">D65*62.77</f>
        <v>13091.8494184639</v>
      </c>
      <c r="M65" s="6" t="n">
        <v>10420</v>
      </c>
      <c r="N65" s="1" t="n">
        <f aca="false">(M65-L65)</f>
        <v>-2671.84941846386</v>
      </c>
      <c r="O65" s="0" t="n">
        <f aca="false">N65*N65</f>
        <v>7138779.31494568</v>
      </c>
      <c r="T65" s="0" t="n">
        <f aca="false">(ABS(M65-J65)+ABS(L65-J65))^2</f>
        <v>7138779.31494568</v>
      </c>
    </row>
    <row r="66" customFormat="false" ht="13.8" hidden="false" customHeight="false" outlineLevel="0" collapsed="false">
      <c r="A66" s="8" t="s">
        <v>14</v>
      </c>
      <c r="B66" s="8" t="n">
        <v>1</v>
      </c>
      <c r="C66" s="8" t="s">
        <v>33</v>
      </c>
      <c r="D66" s="8" t="n">
        <v>196.906940168067</v>
      </c>
      <c r="E66" s="8"/>
      <c r="F66" s="8"/>
      <c r="G66" s="8"/>
      <c r="H66" s="8"/>
      <c r="I66" s="8"/>
      <c r="J66" s="1" t="n">
        <v>12337.7</v>
      </c>
      <c r="K66" s="8" t="n">
        <f aca="false">AVERAGE(L66:L71)</f>
        <v>12498.3653876622</v>
      </c>
      <c r="L66" s="8" t="n">
        <f aca="false">D66*62.77</f>
        <v>12359.8486343496</v>
      </c>
      <c r="M66" s="8" t="n">
        <f aca="false">5181*2</f>
        <v>10362</v>
      </c>
      <c r="N66" s="1" t="n">
        <f aca="false">(M66-L66)</f>
        <v>-1997.84863434958</v>
      </c>
      <c r="O66" s="0" t="n">
        <f aca="false">N66*N66</f>
        <v>3991399.16577248</v>
      </c>
      <c r="T66" s="0" t="n">
        <f aca="false">(ABS(M66-J66)+ABS(L66-J66))^2</f>
        <v>3991399.16577248</v>
      </c>
    </row>
    <row r="67" customFormat="false" ht="13.8" hidden="false" customHeight="false" outlineLevel="0" collapsed="false">
      <c r="A67" s="8" t="s">
        <v>14</v>
      </c>
      <c r="B67" s="8" t="n">
        <v>2</v>
      </c>
      <c r="C67" s="8" t="s">
        <v>33</v>
      </c>
      <c r="D67" s="8" t="n">
        <v>206.935184268908</v>
      </c>
      <c r="E67" s="8"/>
      <c r="F67" s="8"/>
      <c r="G67" s="8"/>
      <c r="H67" s="8"/>
      <c r="I67" s="8"/>
      <c r="J67" s="1" t="n">
        <v>12337.7</v>
      </c>
      <c r="K67" s="8"/>
      <c r="L67" s="8" t="n">
        <f aca="false">D67*62.77</f>
        <v>12989.3215165593</v>
      </c>
      <c r="M67" s="8" t="n">
        <f aca="false">5181*2</f>
        <v>10362</v>
      </c>
      <c r="N67" s="1" t="n">
        <f aca="false">(M67-L67)</f>
        <v>-2627.32151655933</v>
      </c>
      <c r="O67" s="0" t="n">
        <f aca="false">N67*N67</f>
        <v>6902818.35137561</v>
      </c>
      <c r="T67" s="0" t="n">
        <f aca="false">(ABS(M67-J67)+ABS(L67-J67))^2</f>
        <v>6902818.35137561</v>
      </c>
    </row>
    <row r="68" customFormat="false" ht="13.8" hidden="false" customHeight="false" outlineLevel="0" collapsed="false">
      <c r="A68" s="8" t="s">
        <v>14</v>
      </c>
      <c r="B68" s="8" t="n">
        <v>3</v>
      </c>
      <c r="C68" s="8" t="s">
        <v>33</v>
      </c>
      <c r="D68" s="8" t="n">
        <v>188.383163294118</v>
      </c>
      <c r="E68" s="8"/>
      <c r="F68" s="8"/>
      <c r="G68" s="8"/>
      <c r="H68" s="8"/>
      <c r="I68" s="8"/>
      <c r="J68" s="1" t="n">
        <v>12337.7</v>
      </c>
      <c r="K68" s="8"/>
      <c r="L68" s="8" t="n">
        <f aca="false">D68*62.77</f>
        <v>11824.8111599718</v>
      </c>
      <c r="M68" s="8" t="n">
        <f aca="false">5181*2</f>
        <v>10362</v>
      </c>
      <c r="N68" s="1" t="n">
        <f aca="false">(M68-L68)</f>
        <v>-1462.81115997177</v>
      </c>
      <c r="O68" s="0" t="n">
        <f aca="false">N68*N68</f>
        <v>2139816.48973795</v>
      </c>
      <c r="T68" s="0" t="n">
        <f aca="false">(ABS(M68-J68)+ABS(L68-J68))^2</f>
        <v>6193074.41471308</v>
      </c>
    </row>
    <row r="69" customFormat="false" ht="13.8" hidden="false" customHeight="false" outlineLevel="0" collapsed="false">
      <c r="A69" s="8" t="s">
        <v>14</v>
      </c>
      <c r="B69" s="8" t="n">
        <v>1</v>
      </c>
      <c r="C69" s="8" t="s">
        <v>34</v>
      </c>
      <c r="D69" s="8" t="n">
        <v>198.660541310924</v>
      </c>
      <c r="E69" s="8"/>
      <c r="F69" s="8"/>
      <c r="G69" s="8"/>
      <c r="H69" s="8"/>
      <c r="I69" s="8"/>
      <c r="J69" s="1" t="n">
        <v>12337.7</v>
      </c>
      <c r="K69" s="8"/>
      <c r="L69" s="8" t="n">
        <f aca="false">D69*62.77</f>
        <v>12469.9221780867</v>
      </c>
      <c r="M69" s="8" t="n">
        <f aca="false">5181*2</f>
        <v>10362</v>
      </c>
      <c r="N69" s="1" t="n">
        <f aca="false">(M69-L69)</f>
        <v>-2107.92217808672</v>
      </c>
      <c r="O69" s="0" t="n">
        <f aca="false">N69*N69</f>
        <v>4443335.90886988</v>
      </c>
      <c r="T69" s="0" t="n">
        <f aca="false">(ABS(M69-J69)+ABS(L69-J69))^2</f>
        <v>4443335.90886988</v>
      </c>
    </row>
    <row r="70" customFormat="false" ht="13.8" hidden="false" customHeight="false" outlineLevel="0" collapsed="false">
      <c r="A70" s="8" t="s">
        <v>14</v>
      </c>
      <c r="B70" s="8" t="n">
        <v>2</v>
      </c>
      <c r="C70" s="8" t="s">
        <v>34</v>
      </c>
      <c r="D70" s="8" t="n">
        <v>200.000578689076</v>
      </c>
      <c r="E70" s="8"/>
      <c r="F70" s="8"/>
      <c r="G70" s="8"/>
      <c r="H70" s="8"/>
      <c r="I70" s="8"/>
      <c r="J70" s="1" t="n">
        <v>12337.7</v>
      </c>
      <c r="K70" s="8"/>
      <c r="L70" s="8" t="n">
        <f aca="false">D70*62.77</f>
        <v>12554.0363243133</v>
      </c>
      <c r="M70" s="8" t="n">
        <f aca="false">5181*2</f>
        <v>10362</v>
      </c>
      <c r="N70" s="1" t="n">
        <f aca="false">(M70-L70)</f>
        <v>-2192.03632431328</v>
      </c>
      <c r="O70" s="0" t="n">
        <f aca="false">N70*N70</f>
        <v>4805023.24710887</v>
      </c>
      <c r="T70" s="0" t="n">
        <f aca="false">(ABS(M70-J70)+ABS(L70-J70))^2</f>
        <v>4805023.24710887</v>
      </c>
    </row>
    <row r="71" customFormat="false" ht="13.8" hidden="false" customHeight="false" outlineLevel="0" collapsed="false">
      <c r="A71" s="8" t="s">
        <v>14</v>
      </c>
      <c r="B71" s="8" t="n">
        <v>3</v>
      </c>
      <c r="C71" s="8" t="s">
        <v>34</v>
      </c>
      <c r="D71" s="8" t="n">
        <v>203.79564302521</v>
      </c>
      <c r="E71" s="8"/>
      <c r="F71" s="8"/>
      <c r="G71" s="8"/>
      <c r="H71" s="8"/>
      <c r="I71" s="8"/>
      <c r="J71" s="1" t="n">
        <v>12337.7</v>
      </c>
      <c r="K71" s="8"/>
      <c r="L71" s="8" t="n">
        <f aca="false">D71*62.77</f>
        <v>12792.2525126924</v>
      </c>
      <c r="M71" s="8" t="n">
        <f aca="false">5181*2</f>
        <v>10362</v>
      </c>
      <c r="N71" s="1" t="n">
        <f aca="false">(M71-L71)</f>
        <v>-2430.25251269244</v>
      </c>
      <c r="O71" s="0" t="n">
        <f aca="false">N71*N71</f>
        <v>5906127.27544791</v>
      </c>
      <c r="T71" s="0" t="n">
        <f aca="false">(ABS(M71-J71)+ABS(L71-J71))^2</f>
        <v>5906127.27544791</v>
      </c>
    </row>
    <row r="72" customFormat="false" ht="13.8" hidden="false" customHeight="false" outlineLevel="0" collapsed="false">
      <c r="A72" s="1" t="s">
        <v>15</v>
      </c>
      <c r="B72" s="1" t="n">
        <v>1</v>
      </c>
      <c r="C72" s="1" t="s">
        <v>30</v>
      </c>
      <c r="D72" s="1" t="n">
        <v>240.350614017522</v>
      </c>
      <c r="E72" s="1"/>
      <c r="F72" s="1"/>
      <c r="G72" s="1"/>
      <c r="H72" s="1"/>
      <c r="I72" s="1"/>
      <c r="J72" s="1" t="n">
        <f aca="false">AVERAGE(L72:L103)</f>
        <v>13344.5047566236</v>
      </c>
      <c r="K72" s="1" t="n">
        <f aca="false">AVERAGE(L72:L75)</f>
        <v>14982.4961970923</v>
      </c>
      <c r="L72" s="1" t="n">
        <f aca="false">D72*62.77</f>
        <v>15086.8080418799</v>
      </c>
      <c r="M72" s="1" t="n">
        <v>13426</v>
      </c>
      <c r="N72" s="1" t="n">
        <f aca="false">(M72-L72)</f>
        <v>-1660.80804187985</v>
      </c>
      <c r="O72" s="0" t="n">
        <f aca="false">N72*N72</f>
        <v>2758283.35197278</v>
      </c>
      <c r="P72" s="0" t="n">
        <f aca="false">SQRT(SUM(O72:O103)*100/((103-72+1)*J72))</f>
        <v>139.599746143778</v>
      </c>
      <c r="R72" s="3" t="n">
        <f aca="false">1-(SUM(M72:M103)/SUM(L72:L103))</f>
        <v>0.0677998002267192</v>
      </c>
      <c r="T72" s="0" t="n">
        <f aca="false">(ABS(M72-J72)+ABS(L72-J72))^2</f>
        <v>3326241.07304275</v>
      </c>
      <c r="U72" s="0" t="n">
        <f aca="false">1-((SUM(O72:O103))/(SUM(T72:T103)))</f>
        <v>0.870179149677621</v>
      </c>
    </row>
    <row r="73" customFormat="false" ht="13.8" hidden="false" customHeight="false" outlineLevel="0" collapsed="false">
      <c r="A73" s="1" t="s">
        <v>15</v>
      </c>
      <c r="B73" s="1" t="n">
        <v>2</v>
      </c>
      <c r="C73" s="1" t="s">
        <v>30</v>
      </c>
      <c r="D73" s="1" t="n">
        <v>228.735250062578</v>
      </c>
      <c r="E73" s="1"/>
      <c r="F73" s="1"/>
      <c r="G73" s="1"/>
      <c r="H73" s="1"/>
      <c r="I73" s="1"/>
      <c r="J73" s="1" t="n">
        <v>13344.5</v>
      </c>
      <c r="K73" s="1"/>
      <c r="L73" s="1" t="n">
        <f aca="false">D73*62.77</f>
        <v>14357.711646428</v>
      </c>
      <c r="M73" s="1" t="n">
        <v>13426</v>
      </c>
      <c r="N73" s="1" t="n">
        <f aca="false">(M73-L73)</f>
        <v>-931.711646428035</v>
      </c>
      <c r="O73" s="0" t="n">
        <f aca="false">N73*N73</f>
        <v>868086.59208964</v>
      </c>
      <c r="T73" s="0" t="n">
        <f aca="false">(ABS(M73-J73)+ABS(L73-J73))^2</f>
        <v>1198393.58882518</v>
      </c>
    </row>
    <row r="74" customFormat="false" ht="13.8" hidden="false" customHeight="false" outlineLevel="0" collapsed="false">
      <c r="A74" s="1" t="s">
        <v>15</v>
      </c>
      <c r="B74" s="1" t="n">
        <v>3</v>
      </c>
      <c r="C74" s="1" t="s">
        <v>30</v>
      </c>
      <c r="D74" s="1" t="n">
        <v>243.71407219739</v>
      </c>
      <c r="E74" s="1"/>
      <c r="F74" s="1"/>
      <c r="G74" s="1"/>
      <c r="H74" s="1"/>
      <c r="I74" s="1"/>
      <c r="J74" s="1" t="n">
        <v>13344.5</v>
      </c>
      <c r="K74" s="1"/>
      <c r="L74" s="1" t="n">
        <f aca="false">D74*62.77</f>
        <v>15297.9323118301</v>
      </c>
      <c r="M74" s="1" t="n">
        <v>13426</v>
      </c>
      <c r="N74" s="1" t="n">
        <f aca="false">(M74-L74)</f>
        <v>-1871.93231183015</v>
      </c>
      <c r="O74" s="0" t="n">
        <f aca="false">N74*N74</f>
        <v>3504130.58007376</v>
      </c>
      <c r="T74" s="0" t="n">
        <f aca="false">(ABS(M74-J74)+ABS(L74-J74))^2</f>
        <v>4140949.51373039</v>
      </c>
    </row>
    <row r="75" customFormat="false" ht="13.8" hidden="false" customHeight="false" outlineLevel="0" collapsed="false">
      <c r="A75" s="1" t="s">
        <v>15</v>
      </c>
      <c r="B75" s="1" t="n">
        <v>4</v>
      </c>
      <c r="C75" s="1" t="s">
        <v>30</v>
      </c>
      <c r="D75" s="1" t="n">
        <v>241.95527781155</v>
      </c>
      <c r="E75" s="1"/>
      <c r="F75" s="1"/>
      <c r="G75" s="1"/>
      <c r="H75" s="1"/>
      <c r="I75" s="1"/>
      <c r="J75" s="1" t="n">
        <v>13344.5</v>
      </c>
      <c r="K75" s="1"/>
      <c r="L75" s="1" t="n">
        <f aca="false">D75*62.77</f>
        <v>15187.532788231</v>
      </c>
      <c r="M75" s="1" t="n">
        <v>13426</v>
      </c>
      <c r="N75" s="1" t="n">
        <f aca="false">(M75-L75)</f>
        <v>-1761.532788231</v>
      </c>
      <c r="O75" s="0" t="n">
        <f aca="false">N75*N75</f>
        <v>3102997.7640129</v>
      </c>
      <c r="T75" s="0" t="n">
        <f aca="false">(ABS(M75-J75)+ABS(L75-J75))^2</f>
        <v>3703826.45297621</v>
      </c>
    </row>
    <row r="76" customFormat="false" ht="13.8" hidden="false" customHeight="false" outlineLevel="0" collapsed="false">
      <c r="A76" s="4" t="s">
        <v>15</v>
      </c>
      <c r="B76" s="4" t="n">
        <v>1</v>
      </c>
      <c r="C76" s="4" t="s">
        <v>29</v>
      </c>
      <c r="D76" s="4" t="n">
        <v>212.349898659038</v>
      </c>
      <c r="E76" s="4"/>
      <c r="F76" s="4"/>
      <c r="G76" s="4"/>
      <c r="H76" s="4"/>
      <c r="I76" s="4"/>
      <c r="J76" s="1" t="n">
        <v>13344.5</v>
      </c>
      <c r="K76" s="4" t="n">
        <f aca="false">AVERAGE(L76:L83)</f>
        <v>14663.2795739256</v>
      </c>
      <c r="L76" s="4" t="n">
        <f aca="false">D76*62.77</f>
        <v>13329.2031388278</v>
      </c>
      <c r="M76" s="4" t="n">
        <v>13082</v>
      </c>
      <c r="N76" s="1" t="n">
        <f aca="false">(M76-L76)</f>
        <v>-247.203138827825</v>
      </c>
      <c r="O76" s="0" t="n">
        <f aca="false">N76*N76</f>
        <v>61109.3918463287</v>
      </c>
      <c r="T76" s="0" t="n">
        <f aca="false">(ABS(M76-J76)+ABS(L76-J76))^2</f>
        <v>77171.0960771129</v>
      </c>
    </row>
    <row r="77" customFormat="false" ht="13.8" hidden="false" customHeight="false" outlineLevel="0" collapsed="false">
      <c r="A77" s="4" t="s">
        <v>15</v>
      </c>
      <c r="B77" s="4" t="n">
        <v>2</v>
      </c>
      <c r="C77" s="4" t="s">
        <v>29</v>
      </c>
      <c r="D77" s="4" t="n">
        <v>230.669125585553</v>
      </c>
      <c r="E77" s="4"/>
      <c r="F77" s="4"/>
      <c r="G77" s="4"/>
      <c r="H77" s="4"/>
      <c r="I77" s="4"/>
      <c r="J77" s="1" t="n">
        <v>13344.5</v>
      </c>
      <c r="K77" s="4"/>
      <c r="L77" s="4" t="n">
        <f aca="false">D77*62.77</f>
        <v>14479.1010130052</v>
      </c>
      <c r="M77" s="4" t="n">
        <v>13082</v>
      </c>
      <c r="N77" s="1" t="n">
        <f aca="false">(M77-L77)</f>
        <v>-1397.10101300518</v>
      </c>
      <c r="O77" s="0" t="n">
        <f aca="false">N77*N77</f>
        <v>1951891.24054011</v>
      </c>
      <c r="T77" s="0" t="n">
        <f aca="false">(ABS(M77-J77)+ABS(L77-J77))^2</f>
        <v>1951891.24054011</v>
      </c>
    </row>
    <row r="78" customFormat="false" ht="13.8" hidden="false" customHeight="false" outlineLevel="0" collapsed="false">
      <c r="A78" s="4" t="s">
        <v>15</v>
      </c>
      <c r="B78" s="4" t="n">
        <v>3</v>
      </c>
      <c r="C78" s="4" t="s">
        <v>29</v>
      </c>
      <c r="D78" s="4" t="n">
        <v>232.232706061148</v>
      </c>
      <c r="E78" s="4"/>
      <c r="F78" s="4"/>
      <c r="G78" s="4"/>
      <c r="H78" s="4"/>
      <c r="I78" s="4"/>
      <c r="J78" s="1" t="n">
        <v>13344.5</v>
      </c>
      <c r="K78" s="4"/>
      <c r="L78" s="4" t="n">
        <f aca="false">D78*62.77</f>
        <v>14577.2469594583</v>
      </c>
      <c r="M78" s="4" t="n">
        <v>13082</v>
      </c>
      <c r="N78" s="1" t="n">
        <f aca="false">(M78-L78)</f>
        <v>-1495.24695945825</v>
      </c>
      <c r="O78" s="0" t="n">
        <f aca="false">N78*N78</f>
        <v>2235763.46976915</v>
      </c>
      <c r="T78" s="0" t="n">
        <f aca="false">(ABS(M78-J78)+ABS(L78-J78))^2</f>
        <v>2235763.46976915</v>
      </c>
    </row>
    <row r="79" customFormat="false" ht="13.8" hidden="false" customHeight="false" outlineLevel="0" collapsed="false">
      <c r="A79" s="4" t="s">
        <v>15</v>
      </c>
      <c r="B79" s="4" t="n">
        <v>4</v>
      </c>
      <c r="C79" s="4" t="s">
        <v>29</v>
      </c>
      <c r="D79" s="4" t="n">
        <v>232.016775254783</v>
      </c>
      <c r="E79" s="4"/>
      <c r="F79" s="4"/>
      <c r="G79" s="4"/>
      <c r="H79" s="4"/>
      <c r="I79" s="4"/>
      <c r="J79" s="1" t="n">
        <v>13344.5</v>
      </c>
      <c r="K79" s="4"/>
      <c r="L79" s="4" t="n">
        <f aca="false">D79*62.77</f>
        <v>14563.6929827427</v>
      </c>
      <c r="M79" s="4" t="n">
        <v>13082</v>
      </c>
      <c r="N79" s="1" t="n">
        <f aca="false">(M79-L79)</f>
        <v>-1481.69298274272</v>
      </c>
      <c r="O79" s="0" t="n">
        <f aca="false">N79*N79</f>
        <v>2195414.09510901</v>
      </c>
      <c r="T79" s="0" t="n">
        <f aca="false">(ABS(M79-J79)+ABS(L79-J79))^2</f>
        <v>2195414.09510901</v>
      </c>
    </row>
    <row r="80" customFormat="false" ht="13.8" hidden="false" customHeight="false" outlineLevel="0" collapsed="false">
      <c r="A80" s="4" t="s">
        <v>15</v>
      </c>
      <c r="B80" s="4" t="n">
        <v>1</v>
      </c>
      <c r="C80" s="4" t="s">
        <v>31</v>
      </c>
      <c r="D80" s="4" t="n">
        <v>238.650231932773</v>
      </c>
      <c r="E80" s="4"/>
      <c r="F80" s="4"/>
      <c r="G80" s="4"/>
      <c r="H80" s="4"/>
      <c r="I80" s="4"/>
      <c r="J80" s="1" t="n">
        <v>13344.5</v>
      </c>
      <c r="K80" s="4"/>
      <c r="L80" s="4" t="n">
        <f aca="false">D80*62.77</f>
        <v>14980.0750584202</v>
      </c>
      <c r="M80" s="4" t="n">
        <v>13082</v>
      </c>
      <c r="N80" s="1" t="n">
        <f aca="false">(M80-L80)</f>
        <v>-1898.07505842017</v>
      </c>
      <c r="O80" s="0" t="n">
        <f aca="false">N80*N80</f>
        <v>3602688.92739673</v>
      </c>
      <c r="T80" s="0" t="n">
        <f aca="false">(ABS(M80-J80)+ABS(L80-J80))^2</f>
        <v>3602688.92739673</v>
      </c>
    </row>
    <row r="81" customFormat="false" ht="13.8" hidden="false" customHeight="false" outlineLevel="0" collapsed="false">
      <c r="A81" s="4" t="s">
        <v>15</v>
      </c>
      <c r="B81" s="4" t="n">
        <v>2</v>
      </c>
      <c r="C81" s="4" t="s">
        <v>31</v>
      </c>
      <c r="D81" s="4" t="n">
        <v>247.067561344538</v>
      </c>
      <c r="E81" s="4"/>
      <c r="F81" s="4"/>
      <c r="G81" s="4"/>
      <c r="H81" s="4"/>
      <c r="I81" s="4"/>
      <c r="J81" s="1" t="n">
        <v>13344.5</v>
      </c>
      <c r="K81" s="4"/>
      <c r="L81" s="4" t="n">
        <f aca="false">D81*62.77</f>
        <v>15508.4308255966</v>
      </c>
      <c r="M81" s="4" t="n">
        <v>13082</v>
      </c>
      <c r="N81" s="1" t="n">
        <f aca="false">(M81-L81)</f>
        <v>-2426.43082559664</v>
      </c>
      <c r="O81" s="0" t="n">
        <f aca="false">N81*N81</f>
        <v>5887566.5514056</v>
      </c>
      <c r="T81" s="0" t="n">
        <f aca="false">(ABS(M81-J81)+ABS(L81-J81))^2</f>
        <v>5887566.5514056</v>
      </c>
    </row>
    <row r="82" customFormat="false" ht="13.8" hidden="false" customHeight="false" outlineLevel="0" collapsed="false">
      <c r="A82" s="4" t="s">
        <v>15</v>
      </c>
      <c r="B82" s="4" t="n">
        <v>3</v>
      </c>
      <c r="C82" s="4" t="s">
        <v>31</v>
      </c>
      <c r="D82" s="4" t="n">
        <v>242.45407992133</v>
      </c>
      <c r="E82" s="4"/>
      <c r="F82" s="4"/>
      <c r="G82" s="4"/>
      <c r="H82" s="4"/>
      <c r="I82" s="4"/>
      <c r="J82" s="1" t="n">
        <v>13344.5</v>
      </c>
      <c r="K82" s="4"/>
      <c r="L82" s="4" t="n">
        <f aca="false">D82*62.77</f>
        <v>15218.8425966619</v>
      </c>
      <c r="M82" s="4" t="n">
        <v>13082</v>
      </c>
      <c r="N82" s="1" t="n">
        <f aca="false">(M82-L82)</f>
        <v>-2136.8425966619</v>
      </c>
      <c r="O82" s="0" t="n">
        <f aca="false">N82*N82</f>
        <v>4566096.28290878</v>
      </c>
      <c r="T82" s="0" t="n">
        <f aca="false">(ABS(M82-J82)+ABS(L82-J82))^2</f>
        <v>4566096.28290878</v>
      </c>
    </row>
    <row r="83" customFormat="false" ht="13.8" hidden="false" customHeight="false" outlineLevel="0" collapsed="false">
      <c r="A83" s="4" t="s">
        <v>15</v>
      </c>
      <c r="B83" s="4" t="n">
        <v>4</v>
      </c>
      <c r="C83" s="4" t="s">
        <v>31</v>
      </c>
      <c r="D83" s="4" t="n">
        <v>233.38607641695</v>
      </c>
      <c r="E83" s="4"/>
      <c r="F83" s="4"/>
      <c r="G83" s="4"/>
      <c r="H83" s="4"/>
      <c r="I83" s="4"/>
      <c r="J83" s="1" t="n">
        <v>13344.5</v>
      </c>
      <c r="K83" s="4"/>
      <c r="L83" s="4" t="n">
        <f aca="false">D83*62.77</f>
        <v>14649.6440166919</v>
      </c>
      <c r="M83" s="4" t="n">
        <v>13082</v>
      </c>
      <c r="N83" s="1" t="n">
        <f aca="false">(M83-L83)</f>
        <v>-1567.64401669194</v>
      </c>
      <c r="O83" s="0" t="n">
        <f aca="false">N83*N83</f>
        <v>2457507.76307003</v>
      </c>
      <c r="T83" s="0" t="n">
        <f aca="false">(ABS(M83-J83)+ABS(L83-J83))^2</f>
        <v>2457507.76307003</v>
      </c>
    </row>
    <row r="84" customFormat="false" ht="13.8" hidden="false" customHeight="false" outlineLevel="0" collapsed="false">
      <c r="A84" s="5" t="s">
        <v>15</v>
      </c>
      <c r="B84" s="5" t="n">
        <v>1</v>
      </c>
      <c r="C84" s="5" t="s">
        <v>12</v>
      </c>
      <c r="D84" s="5" t="n">
        <v>168.371238226354</v>
      </c>
      <c r="E84" s="5"/>
      <c r="F84" s="5"/>
      <c r="G84" s="5"/>
      <c r="H84" s="5"/>
      <c r="I84" s="5"/>
      <c r="J84" s="1" t="n">
        <v>13344.5</v>
      </c>
      <c r="K84" s="5" t="n">
        <f aca="false">AVERAGE(L84:L91)</f>
        <v>8722.97398228589</v>
      </c>
      <c r="L84" s="5" t="n">
        <f aca="false">D84*62.77</f>
        <v>10568.6626234683</v>
      </c>
      <c r="M84" s="5" t="n">
        <f aca="false">4842*2</f>
        <v>9684</v>
      </c>
      <c r="N84" s="1" t="n">
        <f aca="false">(M84-L84)</f>
        <v>-884.662623468264</v>
      </c>
      <c r="O84" s="0" t="n">
        <f aca="false">N84*N84</f>
        <v>782627.957361752</v>
      </c>
      <c r="T84" s="0" t="n">
        <f aca="false">(ABS(M84-J84)+ABS(L84-J84))^2</f>
        <v>41426438.8245394</v>
      </c>
    </row>
    <row r="85" customFormat="false" ht="13.8" hidden="false" customHeight="false" outlineLevel="0" collapsed="false">
      <c r="A85" s="5" t="s">
        <v>15</v>
      </c>
      <c r="B85" s="5" t="n">
        <v>1</v>
      </c>
      <c r="C85" s="5" t="s">
        <v>12</v>
      </c>
      <c r="D85" s="5" t="n">
        <v>170.954113355981</v>
      </c>
      <c r="E85" s="5"/>
      <c r="F85" s="5"/>
      <c r="G85" s="5"/>
      <c r="H85" s="5"/>
      <c r="I85" s="5"/>
      <c r="J85" s="1" t="n">
        <v>13344.5</v>
      </c>
      <c r="K85" s="5"/>
      <c r="L85" s="5" t="n">
        <f aca="false">D85*62.77</f>
        <v>10730.7896953549</v>
      </c>
      <c r="M85" s="5" t="n">
        <f aca="false">4842*2</f>
        <v>9684</v>
      </c>
      <c r="N85" s="1" t="n">
        <f aca="false">(M85-L85)</f>
        <v>-1046.78969535491</v>
      </c>
      <c r="O85" s="0" t="n">
        <f aca="false">N85*N85</f>
        <v>1095768.66630122</v>
      </c>
      <c r="T85" s="0" t="n">
        <f aca="false">(ABS(M85-J85)+ABS(L85-J85))^2</f>
        <v>39365714.9469147</v>
      </c>
    </row>
    <row r="86" customFormat="false" ht="13.8" hidden="false" customHeight="false" outlineLevel="0" collapsed="false">
      <c r="A86" s="5" t="s">
        <v>15</v>
      </c>
      <c r="B86" s="5" t="n">
        <v>2</v>
      </c>
      <c r="C86" s="5" t="s">
        <v>12</v>
      </c>
      <c r="D86" s="5" t="n">
        <v>115.980310781334</v>
      </c>
      <c r="E86" s="5"/>
      <c r="F86" s="5"/>
      <c r="G86" s="5"/>
      <c r="H86" s="5"/>
      <c r="I86" s="5"/>
      <c r="J86" s="1" t="n">
        <v>13344.5</v>
      </c>
      <c r="K86" s="5"/>
      <c r="L86" s="5" t="n">
        <f aca="false">D86*62.77</f>
        <v>7280.08410774432</v>
      </c>
      <c r="M86" s="5" t="n">
        <f aca="false">4842*2</f>
        <v>9684</v>
      </c>
      <c r="N86" s="1" t="n">
        <f aca="false">(M86-L86)</f>
        <v>2403.91589225568</v>
      </c>
      <c r="O86" s="0" t="n">
        <f aca="false">N86*N86</f>
        <v>5778811.6170394</v>
      </c>
      <c r="T86" s="0" t="n">
        <f aca="false">(ABS(M86-J86)+ABS(L86-J86))^2</f>
        <v>94573989.111447</v>
      </c>
    </row>
    <row r="87" customFormat="false" ht="13.8" hidden="false" customHeight="false" outlineLevel="0" collapsed="false">
      <c r="A87" s="5" t="s">
        <v>15</v>
      </c>
      <c r="B87" s="5" t="n">
        <v>2</v>
      </c>
      <c r="C87" s="5" t="s">
        <v>12</v>
      </c>
      <c r="D87" s="5" t="n">
        <v>133.794154478813</v>
      </c>
      <c r="E87" s="5"/>
      <c r="F87" s="5"/>
      <c r="G87" s="5"/>
      <c r="H87" s="5"/>
      <c r="I87" s="5"/>
      <c r="J87" s="1" t="n">
        <v>13344.5</v>
      </c>
      <c r="K87" s="5"/>
      <c r="L87" s="5" t="n">
        <f aca="false">D87*62.77</f>
        <v>8398.25907663508</v>
      </c>
      <c r="M87" s="5" t="n">
        <f aca="false">4842*2</f>
        <v>9684</v>
      </c>
      <c r="N87" s="1" t="n">
        <f aca="false">(M87-L87)</f>
        <v>1285.74092336492</v>
      </c>
      <c r="O87" s="0" t="n">
        <f aca="false">N87*N87</f>
        <v>1653129.72201528</v>
      </c>
      <c r="T87" s="0" t="n">
        <f aca="false">(ABS(M87-J87)+ABS(L87-J87))^2</f>
        <v>74075989.3219244</v>
      </c>
    </row>
    <row r="88" customFormat="false" ht="13.8" hidden="false" customHeight="false" outlineLevel="0" collapsed="false">
      <c r="A88" s="5" t="s">
        <v>15</v>
      </c>
      <c r="B88" s="5" t="n">
        <v>3</v>
      </c>
      <c r="C88" s="5" t="s">
        <v>12</v>
      </c>
      <c r="D88" s="5" t="n">
        <v>154.828579867692</v>
      </c>
      <c r="E88" s="5"/>
      <c r="F88" s="5"/>
      <c r="G88" s="5"/>
      <c r="H88" s="5"/>
      <c r="I88" s="5"/>
      <c r="J88" s="1" t="n">
        <v>13344.5</v>
      </c>
      <c r="K88" s="5"/>
      <c r="L88" s="5" t="n">
        <f aca="false">D88*62.77</f>
        <v>9718.58995829501</v>
      </c>
      <c r="M88" s="5" t="n">
        <f aca="false">4842*2</f>
        <v>9684</v>
      </c>
      <c r="N88" s="1" t="n">
        <f aca="false">(M88-L88)</f>
        <v>-34.5899582950133</v>
      </c>
      <c r="O88" s="0" t="n">
        <f aca="false">N88*N88</f>
        <v>1196.46521485076</v>
      </c>
      <c r="T88" s="0" t="n">
        <f aca="false">(ABS(M88-J88)+ABS(L88-J88))^2</f>
        <v>53091771.2958593</v>
      </c>
    </row>
    <row r="89" customFormat="false" ht="13.8" hidden="false" customHeight="false" outlineLevel="0" collapsed="false">
      <c r="A89" s="5" t="s">
        <v>15</v>
      </c>
      <c r="B89" s="5" t="n">
        <v>3</v>
      </c>
      <c r="C89" s="5" t="s">
        <v>12</v>
      </c>
      <c r="D89" s="5" t="n">
        <v>119.690699088146</v>
      </c>
      <c r="E89" s="5"/>
      <c r="F89" s="5"/>
      <c r="G89" s="5"/>
      <c r="H89" s="5"/>
      <c r="I89" s="5"/>
      <c r="J89" s="1" t="n">
        <v>13344.5</v>
      </c>
      <c r="K89" s="5"/>
      <c r="L89" s="5" t="n">
        <f aca="false">D89*62.77</f>
        <v>7512.98518176292</v>
      </c>
      <c r="M89" s="5" t="n">
        <f aca="false">4842*2</f>
        <v>9684</v>
      </c>
      <c r="N89" s="1" t="n">
        <f aca="false">(M89-L89)</f>
        <v>2171.01481823708</v>
      </c>
      <c r="O89" s="0" t="n">
        <f aca="false">N89*N89</f>
        <v>4713305.34100499</v>
      </c>
      <c r="T89" s="0" t="n">
        <f aca="false">(ABS(M89-J89)+ABS(L89-J89))^2</f>
        <v>90098345.3096323</v>
      </c>
    </row>
    <row r="90" customFormat="false" ht="13.8" hidden="false" customHeight="false" outlineLevel="0" collapsed="false">
      <c r="A90" s="5" t="s">
        <v>15</v>
      </c>
      <c r="B90" s="5" t="n">
        <v>4</v>
      </c>
      <c r="C90" s="5" t="s">
        <v>12</v>
      </c>
      <c r="D90" s="5" t="n">
        <v>129.015522009655</v>
      </c>
      <c r="E90" s="5"/>
      <c r="F90" s="5"/>
      <c r="G90" s="5"/>
      <c r="H90" s="5"/>
      <c r="I90" s="5"/>
      <c r="J90" s="1" t="n">
        <v>13344.5</v>
      </c>
      <c r="K90" s="5"/>
      <c r="L90" s="5" t="n">
        <f aca="false">D90*62.77</f>
        <v>8098.30431654604</v>
      </c>
      <c r="M90" s="5" t="n">
        <f aca="false">4842*2</f>
        <v>9684</v>
      </c>
      <c r="N90" s="1" t="n">
        <f aca="false">(M90-L90)</f>
        <v>1585.69568345396</v>
      </c>
      <c r="O90" s="0" t="n">
        <f aca="false">N90*N90</f>
        <v>2514430.80052452</v>
      </c>
      <c r="T90" s="0" t="n">
        <f aca="false">(ABS(M90-J90)+ABS(L90-J90))^2</f>
        <v>79329227.9976574</v>
      </c>
    </row>
    <row r="91" customFormat="false" ht="13.8" hidden="false" customHeight="false" outlineLevel="0" collapsed="false">
      <c r="A91" s="5" t="s">
        <v>15</v>
      </c>
      <c r="B91" s="5" t="n">
        <v>4</v>
      </c>
      <c r="C91" s="5" t="s">
        <v>12</v>
      </c>
      <c r="D91" s="5" t="n">
        <v>119.103343929912</v>
      </c>
      <c r="E91" s="5"/>
      <c r="F91" s="5"/>
      <c r="G91" s="5"/>
      <c r="H91" s="5"/>
      <c r="I91" s="5"/>
      <c r="J91" s="1" t="n">
        <v>13344.5</v>
      </c>
      <c r="K91" s="5"/>
      <c r="L91" s="5" t="n">
        <f aca="false">D91*62.77</f>
        <v>7476.1168984806</v>
      </c>
      <c r="M91" s="5" t="n">
        <f aca="false">4842*2</f>
        <v>9684</v>
      </c>
      <c r="N91" s="1" t="n">
        <f aca="false">(M91-L91)</f>
        <v>2207.8831015194</v>
      </c>
      <c r="O91" s="0" t="n">
        <f aca="false">N91*N91</f>
        <v>4874747.78997492</v>
      </c>
      <c r="T91" s="0" t="n">
        <f aca="false">(ABS(M91-J91)+ABS(L91-J91))^2</f>
        <v>90799613.1624219</v>
      </c>
    </row>
    <row r="92" customFormat="false" ht="13.8" hidden="false" customHeight="false" outlineLevel="0" collapsed="false">
      <c r="A92" s="6" t="s">
        <v>15</v>
      </c>
      <c r="B92" s="6" t="n">
        <v>1</v>
      </c>
      <c r="C92" s="6" t="s">
        <v>36</v>
      </c>
      <c r="D92" s="6" t="n">
        <v>230.417719041659</v>
      </c>
      <c r="E92" s="6"/>
      <c r="F92" s="6"/>
      <c r="G92" s="6"/>
      <c r="H92" s="6"/>
      <c r="I92" s="6"/>
      <c r="J92" s="1" t="n">
        <v>13344.5</v>
      </c>
      <c r="K92" s="6" t="n">
        <f aca="false">AVERAGE(L92:L95)</f>
        <v>15048.95162603</v>
      </c>
      <c r="L92" s="6" t="n">
        <f aca="false">D92*62.77</f>
        <v>14463.3202242449</v>
      </c>
      <c r="M92" s="6" t="n">
        <v>13830</v>
      </c>
      <c r="N92" s="1" t="n">
        <f aca="false">(M92-L92)</f>
        <v>-633.32022424495</v>
      </c>
      <c r="O92" s="0" t="n">
        <f aca="false">N92*N92</f>
        <v>401094.506437673</v>
      </c>
      <c r="T92" s="0" t="n">
        <f aca="false">(ABS(M92-J92)+ABS(L92-J92))^2</f>
        <v>2573843.38192137</v>
      </c>
    </row>
    <row r="93" customFormat="false" ht="13.8" hidden="false" customHeight="false" outlineLevel="0" collapsed="false">
      <c r="A93" s="6" t="s">
        <v>15</v>
      </c>
      <c r="B93" s="6" t="n">
        <v>2</v>
      </c>
      <c r="C93" s="6" t="s">
        <v>36</v>
      </c>
      <c r="D93" s="6" t="n">
        <v>236.113502521008</v>
      </c>
      <c r="E93" s="6"/>
      <c r="F93" s="6"/>
      <c r="G93" s="6"/>
      <c r="H93" s="6"/>
      <c r="I93" s="6"/>
      <c r="J93" s="1" t="n">
        <v>13344.5</v>
      </c>
      <c r="K93" s="6"/>
      <c r="L93" s="6" t="n">
        <f aca="false">D93*62.77</f>
        <v>14820.8445532437</v>
      </c>
      <c r="M93" s="6" t="n">
        <v>13830</v>
      </c>
      <c r="N93" s="1" t="n">
        <f aca="false">(M93-L93)</f>
        <v>-990.8445532437</v>
      </c>
      <c r="O93" s="0" t="n">
        <f aca="false">N93*N93</f>
        <v>981772.928692707</v>
      </c>
      <c r="T93" s="0" t="n">
        <f aca="false">(ABS(M93-J93)+ABS(L93-J93))^2</f>
        <v>3848834.05109197</v>
      </c>
    </row>
    <row r="94" customFormat="false" ht="13.8" hidden="false" customHeight="false" outlineLevel="0" collapsed="false">
      <c r="A94" s="6" t="s">
        <v>15</v>
      </c>
      <c r="B94" s="6" t="n">
        <v>3</v>
      </c>
      <c r="C94" s="6" t="s">
        <v>36</v>
      </c>
      <c r="D94" s="6" t="n">
        <v>243.32882360093</v>
      </c>
      <c r="E94" s="6"/>
      <c r="F94" s="6"/>
      <c r="G94" s="6"/>
      <c r="H94" s="6"/>
      <c r="I94" s="6"/>
      <c r="J94" s="1" t="n">
        <v>13344.5</v>
      </c>
      <c r="K94" s="6"/>
      <c r="L94" s="6" t="n">
        <f aca="false">D94*62.77</f>
        <v>15273.7502574304</v>
      </c>
      <c r="M94" s="6" t="n">
        <v>13830</v>
      </c>
      <c r="N94" s="1" t="n">
        <f aca="false">(M94-L94)</f>
        <v>-1443.75025743037</v>
      </c>
      <c r="O94" s="0" t="n">
        <f aca="false">N94*N94</f>
        <v>2084414.80583025</v>
      </c>
      <c r="T94" s="0" t="n">
        <f aca="false">(ABS(M94-J94)+ABS(L94-J94))^2</f>
        <v>5831018.80576002</v>
      </c>
    </row>
    <row r="95" customFormat="false" ht="13.8" hidden="false" customHeight="false" outlineLevel="0" collapsed="false">
      <c r="A95" s="6" t="s">
        <v>15</v>
      </c>
      <c r="B95" s="6" t="n">
        <v>4</v>
      </c>
      <c r="C95" s="6" t="s">
        <v>36</v>
      </c>
      <c r="D95" s="6" t="n">
        <v>249.130021812981</v>
      </c>
      <c r="E95" s="6"/>
      <c r="F95" s="6"/>
      <c r="G95" s="6"/>
      <c r="H95" s="6"/>
      <c r="I95" s="6"/>
      <c r="J95" s="1" t="n">
        <v>13344.5</v>
      </c>
      <c r="K95" s="6"/>
      <c r="L95" s="6" t="n">
        <f aca="false">D95*62.77</f>
        <v>15637.8914692008</v>
      </c>
      <c r="M95" s="6" t="n">
        <v>13830</v>
      </c>
      <c r="N95" s="1" t="n">
        <f aca="false">(M95-L95)</f>
        <v>-1807.89146920079</v>
      </c>
      <c r="O95" s="0" t="n">
        <f aca="false">N95*N95</f>
        <v>3268471.56440898</v>
      </c>
      <c r="T95" s="0" t="n">
        <f aca="false">(ABS(M95-J95)+ABS(L95-J95))^2</f>
        <v>7722237.79759691</v>
      </c>
    </row>
    <row r="96" customFormat="false" ht="13.8" hidden="false" customHeight="false" outlineLevel="0" collapsed="false">
      <c r="A96" s="8" t="s">
        <v>15</v>
      </c>
      <c r="B96" s="8" t="n">
        <v>1</v>
      </c>
      <c r="C96" s="8" t="s">
        <v>33</v>
      </c>
      <c r="D96" s="8" t="n">
        <v>230.748566315037</v>
      </c>
      <c r="E96" s="8"/>
      <c r="F96" s="8"/>
      <c r="G96" s="8"/>
      <c r="H96" s="8"/>
      <c r="I96" s="8"/>
      <c r="J96" s="1" t="n">
        <v>13344.5</v>
      </c>
      <c r="K96" s="8" t="n">
        <f aca="false">AVERAGE(L96:L103)</f>
        <v>14976.0415587218</v>
      </c>
      <c r="L96" s="8" t="n">
        <f aca="false">D96*62.77</f>
        <v>14484.0875075949</v>
      </c>
      <c r="M96" s="8" t="n">
        <v>13365</v>
      </c>
      <c r="N96" s="1" t="n">
        <f aca="false">(M96-L96)</f>
        <v>-1119.08750759485</v>
      </c>
      <c r="O96" s="0" t="n">
        <f aca="false">N96*N96</f>
        <v>1252356.84965486</v>
      </c>
      <c r="T96" s="0" t="n">
        <f aca="false">(ABS(M96-J96)+ABS(L96-J96))^2</f>
        <v>1345803.02527764</v>
      </c>
    </row>
    <row r="97" customFormat="false" ht="13.8" hidden="false" customHeight="false" outlineLevel="0" collapsed="false">
      <c r="A97" s="8" t="s">
        <v>15</v>
      </c>
      <c r="B97" s="8" t="n">
        <v>2</v>
      </c>
      <c r="C97" s="8" t="s">
        <v>33</v>
      </c>
      <c r="D97" s="8" t="n">
        <v>237.658780475595</v>
      </c>
      <c r="E97" s="8"/>
      <c r="F97" s="8"/>
      <c r="G97" s="8"/>
      <c r="H97" s="8"/>
      <c r="I97" s="8"/>
      <c r="J97" s="1" t="n">
        <v>13344.5</v>
      </c>
      <c r="K97" s="8"/>
      <c r="L97" s="8" t="n">
        <f aca="false">D97*62.77</f>
        <v>14917.8416504531</v>
      </c>
      <c r="M97" s="8" t="n">
        <v>13365</v>
      </c>
      <c r="N97" s="1" t="n">
        <f aca="false">(M97-L97)</f>
        <v>-1552.84165045307</v>
      </c>
      <c r="O97" s="0" t="n">
        <f aca="false">N97*N97</f>
        <v>2411317.19138181</v>
      </c>
      <c r="T97" s="0" t="n">
        <f aca="false">(ABS(M97-J97)+ABS(L97-J97))^2</f>
        <v>2540331.20671896</v>
      </c>
    </row>
    <row r="98" customFormat="false" ht="13.8" hidden="false" customHeight="false" outlineLevel="0" collapsed="false">
      <c r="A98" s="8" t="s">
        <v>15</v>
      </c>
      <c r="B98" s="8" t="n">
        <v>3</v>
      </c>
      <c r="C98" s="8" t="s">
        <v>33</v>
      </c>
      <c r="D98" s="8" t="n">
        <v>245.6373556231</v>
      </c>
      <c r="E98" s="8"/>
      <c r="F98" s="8"/>
      <c r="G98" s="8"/>
      <c r="H98" s="8"/>
      <c r="I98" s="8"/>
      <c r="J98" s="1" t="n">
        <v>13344.5</v>
      </c>
      <c r="K98" s="8"/>
      <c r="L98" s="8" t="n">
        <f aca="false">D98*62.77</f>
        <v>15418.656812462</v>
      </c>
      <c r="M98" s="8" t="n">
        <v>13365</v>
      </c>
      <c r="N98" s="1" t="n">
        <f aca="false">(M98-L98)</f>
        <v>-2053.65681246201</v>
      </c>
      <c r="O98" s="0" t="n">
        <f aca="false">N98*N98</f>
        <v>4217506.30337162</v>
      </c>
      <c r="T98" s="0" t="n">
        <f aca="false">(ABS(M98-J98)+ABS(L98-J98))^2</f>
        <v>4387587.1619935</v>
      </c>
    </row>
    <row r="99" customFormat="false" ht="13.8" hidden="false" customHeight="false" outlineLevel="0" collapsed="false">
      <c r="A99" s="8" t="s">
        <v>15</v>
      </c>
      <c r="B99" s="8" t="n">
        <v>4</v>
      </c>
      <c r="C99" s="8" t="s">
        <v>33</v>
      </c>
      <c r="D99" s="8" t="n">
        <v>237.531052243876</v>
      </c>
      <c r="E99" s="8"/>
      <c r="F99" s="8"/>
      <c r="G99" s="8"/>
      <c r="H99" s="8"/>
      <c r="I99" s="8"/>
      <c r="J99" s="1" t="n">
        <v>13344.5</v>
      </c>
      <c r="K99" s="8"/>
      <c r="L99" s="8" t="n">
        <f aca="false">D99*62.77</f>
        <v>14909.8241493481</v>
      </c>
      <c r="M99" s="8" t="n">
        <v>13365</v>
      </c>
      <c r="N99" s="1" t="n">
        <f aca="false">(M99-L99)</f>
        <v>-1544.82414934812</v>
      </c>
      <c r="O99" s="0" t="n">
        <f aca="false">N99*N99</f>
        <v>2386481.65240914</v>
      </c>
      <c r="T99" s="0" t="n">
        <f aca="false">(ABS(M99-J99)+ABS(L99-J99))^2</f>
        <v>2514838.23265568</v>
      </c>
    </row>
    <row r="100" customFormat="false" ht="13.8" hidden="false" customHeight="false" outlineLevel="0" collapsed="false">
      <c r="A100" s="8" t="s">
        <v>15</v>
      </c>
      <c r="B100" s="8" t="n">
        <v>1</v>
      </c>
      <c r="C100" s="8" t="s">
        <v>34</v>
      </c>
      <c r="D100" s="8" t="n">
        <v>243.055531914894</v>
      </c>
      <c r="E100" s="8"/>
      <c r="F100" s="8"/>
      <c r="G100" s="8"/>
      <c r="H100" s="8"/>
      <c r="I100" s="8"/>
      <c r="J100" s="1" t="n">
        <v>13344.5</v>
      </c>
      <c r="K100" s="8"/>
      <c r="L100" s="8" t="n">
        <f aca="false">D100*62.77</f>
        <v>15256.5957382979</v>
      </c>
      <c r="M100" s="8" t="n">
        <v>13365</v>
      </c>
      <c r="N100" s="1" t="n">
        <f aca="false">(M100-L100)</f>
        <v>-1891.59573829788</v>
      </c>
      <c r="O100" s="0" t="n">
        <f aca="false">N100*N100</f>
        <v>3578134.43714669</v>
      </c>
      <c r="T100" s="0" t="n">
        <f aca="false">(ABS(M100-J100)+ABS(L100-J100))^2</f>
        <v>3734926.28768711</v>
      </c>
    </row>
    <row r="101" customFormat="false" ht="13.8" hidden="false" customHeight="false" outlineLevel="0" collapsed="false">
      <c r="A101" s="8" t="s">
        <v>15</v>
      </c>
      <c r="B101" s="8" t="n">
        <v>2</v>
      </c>
      <c r="C101" s="8" t="s">
        <v>34</v>
      </c>
      <c r="D101" s="8" t="n">
        <v>233.673971178259</v>
      </c>
      <c r="E101" s="8"/>
      <c r="F101" s="8"/>
      <c r="G101" s="8"/>
      <c r="H101" s="8"/>
      <c r="I101" s="8"/>
      <c r="J101" s="1" t="n">
        <v>13344.5</v>
      </c>
      <c r="K101" s="8"/>
      <c r="L101" s="8" t="n">
        <f aca="false">D101*62.77</f>
        <v>14667.7151708593</v>
      </c>
      <c r="M101" s="8" t="n">
        <v>13365</v>
      </c>
      <c r="N101" s="1" t="n">
        <f aca="false">(M101-L101)</f>
        <v>-1302.71517085929</v>
      </c>
      <c r="O101" s="0" t="n">
        <f aca="false">N101*N101</f>
        <v>1697066.81638696</v>
      </c>
      <c r="T101" s="0" t="n">
        <f aca="false">(ABS(M101-J101)+ABS(L101-J101))^2</f>
        <v>1805570.46039742</v>
      </c>
    </row>
    <row r="102" customFormat="false" ht="13.8" hidden="false" customHeight="false" outlineLevel="0" collapsed="false">
      <c r="A102" s="8" t="s">
        <v>15</v>
      </c>
      <c r="B102" s="8" t="n">
        <v>3</v>
      </c>
      <c r="C102" s="8" t="s">
        <v>34</v>
      </c>
      <c r="D102" s="8" t="n">
        <v>247.947951546576</v>
      </c>
      <c r="E102" s="8"/>
      <c r="F102" s="8"/>
      <c r="G102" s="8"/>
      <c r="H102" s="8"/>
      <c r="I102" s="8"/>
      <c r="J102" s="1" t="n">
        <v>13344.5</v>
      </c>
      <c r="K102" s="8"/>
      <c r="L102" s="8" t="n">
        <f aca="false">D102*62.77</f>
        <v>15563.6929185786</v>
      </c>
      <c r="M102" s="8" t="n">
        <v>13365</v>
      </c>
      <c r="N102" s="1" t="n">
        <f aca="false">(M102-L102)</f>
        <v>-2198.69291857858</v>
      </c>
      <c r="O102" s="0" t="n">
        <f aca="false">N102*N102</f>
        <v>4834250.55020761</v>
      </c>
      <c r="T102" s="0" t="n">
        <f aca="false">(ABS(M102-J102)+ABS(L102-J102))^2</f>
        <v>5016224.36953106</v>
      </c>
    </row>
    <row r="103" customFormat="false" ht="13.8" hidden="false" customHeight="false" outlineLevel="0" collapsed="false">
      <c r="A103" s="8" t="s">
        <v>15</v>
      </c>
      <c r="B103" s="8" t="n">
        <v>4</v>
      </c>
      <c r="C103" s="8" t="s">
        <v>34</v>
      </c>
      <c r="D103" s="8" t="n">
        <v>232.434578973717</v>
      </c>
      <c r="E103" s="8"/>
      <c r="F103" s="8"/>
      <c r="G103" s="8"/>
      <c r="H103" s="8"/>
      <c r="I103" s="8"/>
      <c r="J103" s="1" t="n">
        <v>13344.5</v>
      </c>
      <c r="K103" s="8"/>
      <c r="L103" s="8" t="n">
        <f aca="false">D103*62.77</f>
        <v>14589.9185221802</v>
      </c>
      <c r="M103" s="8" t="n">
        <v>13365</v>
      </c>
      <c r="N103" s="1" t="n">
        <f aca="false">(M103-L103)</f>
        <v>-1224.91852218023</v>
      </c>
      <c r="O103" s="0" t="n">
        <f aca="false">N103*N103</f>
        <v>1500425.38598019</v>
      </c>
      <c r="T103" s="0" t="n">
        <f aca="false">(ABS(M103-J103)+ABS(L103-J103))^2</f>
        <v>1602549.70479897</v>
      </c>
    </row>
    <row r="104" customFormat="false" ht="13.8" hidden="false" customHeight="false" outlineLevel="0" collapsed="false">
      <c r="A104" s="0" t="s">
        <v>39</v>
      </c>
      <c r="B104" s="0" t="n">
        <v>1</v>
      </c>
      <c r="C104" s="0" t="s">
        <v>12</v>
      </c>
      <c r="D104" s="0" t="n">
        <v>141.996886842016</v>
      </c>
      <c r="F104" s="0" t="s">
        <v>12</v>
      </c>
      <c r="L104" s="0" t="n">
        <f aca="false">D104*62.77</f>
        <v>8913.14458707334</v>
      </c>
    </row>
    <row r="105" customFormat="false" ht="13.8" hidden="false" customHeight="false" outlineLevel="0" collapsed="false">
      <c r="A105" s="0" t="s">
        <v>39</v>
      </c>
      <c r="B105" s="0" t="n">
        <v>2</v>
      </c>
      <c r="C105" s="0" t="s">
        <v>12</v>
      </c>
      <c r="D105" s="0" t="n">
        <v>154.722899523073</v>
      </c>
      <c r="F105" s="0" t="s">
        <v>40</v>
      </c>
      <c r="H105" s="0" t="s">
        <v>41</v>
      </c>
      <c r="L105" s="0" t="n">
        <f aca="false">D105*62.77</f>
        <v>9711.95640306329</v>
      </c>
    </row>
    <row r="106" customFormat="false" ht="13.8" hidden="false" customHeight="false" outlineLevel="0" collapsed="false">
      <c r="A106" s="0" t="s">
        <v>39</v>
      </c>
      <c r="B106" s="0" t="n">
        <v>3</v>
      </c>
      <c r="C106" s="0" t="s">
        <v>12</v>
      </c>
      <c r="D106" s="0" t="n">
        <v>145.77016598379</v>
      </c>
      <c r="F106" s="0" t="s">
        <v>42</v>
      </c>
      <c r="H106" s="0" t="s">
        <v>43</v>
      </c>
      <c r="L106" s="0" t="n">
        <f aca="false">D106*62.77</f>
        <v>9149.99331880247</v>
      </c>
    </row>
    <row r="107" customFormat="false" ht="13.8" hidden="false" customHeight="false" outlineLevel="0" collapsed="false">
      <c r="A107" s="0" t="s">
        <v>39</v>
      </c>
      <c r="B107" s="0" t="n">
        <v>4</v>
      </c>
      <c r="C107" s="0" t="s">
        <v>12</v>
      </c>
      <c r="D107" s="0" t="n">
        <v>120.471899169013</v>
      </c>
      <c r="F107" s="0" t="s">
        <v>44</v>
      </c>
      <c r="H107" s="0" t="s">
        <v>45</v>
      </c>
      <c r="L107" s="0" t="n">
        <f aca="false">D107*62.77</f>
        <v>7562.02111083893</v>
      </c>
    </row>
    <row r="108" customFormat="false" ht="13.8" hidden="false" customHeight="false" outlineLevel="0" collapsed="false">
      <c r="A108" s="0" t="s">
        <v>39</v>
      </c>
      <c r="B108" s="0" t="n">
        <v>1</v>
      </c>
      <c r="C108" s="0" t="s">
        <v>40</v>
      </c>
      <c r="D108" s="0" t="n">
        <v>167.298118542196</v>
      </c>
      <c r="F108" s="0" t="s">
        <v>46</v>
      </c>
      <c r="H108" s="0" t="s">
        <v>47</v>
      </c>
      <c r="L108" s="0" t="n">
        <f aca="false">D108*62.77</f>
        <v>10501.3029008936</v>
      </c>
    </row>
    <row r="109" customFormat="false" ht="13.8" hidden="false" customHeight="false" outlineLevel="0" collapsed="false">
      <c r="A109" s="0" t="s">
        <v>39</v>
      </c>
      <c r="B109" s="0" t="n">
        <v>2</v>
      </c>
      <c r="C109" s="0" t="s">
        <v>40</v>
      </c>
      <c r="D109" s="0" t="n">
        <v>176.474618144404</v>
      </c>
      <c r="L109" s="0" t="n">
        <f aca="false">D109*62.77</f>
        <v>11077.3117809242</v>
      </c>
    </row>
    <row r="110" customFormat="false" ht="13.8" hidden="false" customHeight="false" outlineLevel="0" collapsed="false">
      <c r="A110" s="0" t="s">
        <v>39</v>
      </c>
      <c r="B110" s="0" t="n">
        <v>3</v>
      </c>
      <c r="C110" s="0" t="s">
        <v>40</v>
      </c>
      <c r="D110" s="0" t="n">
        <v>180.387989997036</v>
      </c>
      <c r="L110" s="0" t="n">
        <f aca="false">D110*62.77</f>
        <v>11322.954132114</v>
      </c>
    </row>
    <row r="111" customFormat="false" ht="13.8" hidden="false" customHeight="false" outlineLevel="0" collapsed="false">
      <c r="A111" s="0" t="s">
        <v>39</v>
      </c>
      <c r="B111" s="0" t="n">
        <v>4</v>
      </c>
      <c r="C111" s="0" t="s">
        <v>40</v>
      </c>
      <c r="D111" s="0" t="n">
        <v>177.51279672769</v>
      </c>
      <c r="L111" s="0" t="n">
        <f aca="false">D111*62.77</f>
        <v>11142.4782505971</v>
      </c>
    </row>
    <row r="112" customFormat="false" ht="13.8" hidden="false" customHeight="false" outlineLevel="0" collapsed="false">
      <c r="A112" s="0" t="s">
        <v>39</v>
      </c>
      <c r="B112" s="0" t="n">
        <v>1</v>
      </c>
      <c r="C112" s="0" t="s">
        <v>42</v>
      </c>
      <c r="D112" s="0" t="n">
        <v>184.260036826338</v>
      </c>
      <c r="L112" s="0" t="n">
        <f aca="false">D112*62.77</f>
        <v>11566.0025115892</v>
      </c>
    </row>
    <row r="113" customFormat="false" ht="13.8" hidden="false" customHeight="false" outlineLevel="0" collapsed="false">
      <c r="A113" s="0" t="s">
        <v>39</v>
      </c>
      <c r="B113" s="0" t="n">
        <v>2</v>
      </c>
      <c r="C113" s="0" t="s">
        <v>42</v>
      </c>
      <c r="D113" s="0" t="n">
        <v>185.461216117521</v>
      </c>
      <c r="L113" s="0" t="n">
        <f aca="false">D113*62.77</f>
        <v>11641.4005356968</v>
      </c>
    </row>
    <row r="114" customFormat="false" ht="13.8" hidden="false" customHeight="false" outlineLevel="0" collapsed="false">
      <c r="A114" s="0" t="s">
        <v>39</v>
      </c>
      <c r="B114" s="0" t="n">
        <v>3</v>
      </c>
      <c r="C114" s="0" t="s">
        <v>42</v>
      </c>
      <c r="D114" s="0" t="n">
        <v>188.557092263054</v>
      </c>
      <c r="L114" s="0" t="n">
        <f aca="false">D114*62.77</f>
        <v>11835.7286813519</v>
      </c>
    </row>
    <row r="115" customFormat="false" ht="13.8" hidden="false" customHeight="false" outlineLevel="0" collapsed="false">
      <c r="A115" s="0" t="s">
        <v>39</v>
      </c>
      <c r="B115" s="0" t="n">
        <v>4</v>
      </c>
      <c r="C115" s="0" t="s">
        <v>42</v>
      </c>
      <c r="D115" s="0" t="n">
        <v>187.114511495421</v>
      </c>
      <c r="L115" s="0" t="n">
        <f aca="false">D115*62.77</f>
        <v>11745.1778865676</v>
      </c>
    </row>
    <row r="116" customFormat="false" ht="13.8" hidden="false" customHeight="false" outlineLevel="0" collapsed="false">
      <c r="A116" s="0" t="s">
        <v>39</v>
      </c>
      <c r="B116" s="0" t="n">
        <v>1</v>
      </c>
      <c r="C116" s="0" t="s">
        <v>44</v>
      </c>
      <c r="D116" s="0" t="n">
        <v>184.493596134727</v>
      </c>
      <c r="L116" s="0" t="n">
        <f aca="false">D116*62.77</f>
        <v>11580.6630293768</v>
      </c>
    </row>
    <row r="117" customFormat="false" ht="13.8" hidden="false" customHeight="false" outlineLevel="0" collapsed="false">
      <c r="A117" s="0" t="s">
        <v>39</v>
      </c>
      <c r="B117" s="0" t="n">
        <v>2</v>
      </c>
      <c r="C117" s="0" t="s">
        <v>44</v>
      </c>
      <c r="D117" s="0" t="n">
        <v>167.472530688345</v>
      </c>
      <c r="L117" s="0" t="n">
        <f aca="false">D117*62.77</f>
        <v>10512.2507513074</v>
      </c>
    </row>
    <row r="118" customFormat="false" ht="13.8" hidden="false" customHeight="false" outlineLevel="0" collapsed="false">
      <c r="A118" s="0" t="s">
        <v>39</v>
      </c>
      <c r="B118" s="0" t="n">
        <v>3</v>
      </c>
      <c r="C118" s="0" t="s">
        <v>44</v>
      </c>
      <c r="D118" s="0" t="n">
        <v>188.010340619732</v>
      </c>
      <c r="L118" s="0" t="n">
        <f aca="false">D118*62.77</f>
        <v>11801.4090807006</v>
      </c>
    </row>
    <row r="119" customFormat="false" ht="13.8" hidden="false" customHeight="false" outlineLevel="0" collapsed="false">
      <c r="A119" s="0" t="s">
        <v>39</v>
      </c>
      <c r="B119" s="0" t="n">
        <v>4</v>
      </c>
      <c r="C119" s="0" t="s">
        <v>44</v>
      </c>
      <c r="D119" s="0" t="n">
        <v>173.584302542425</v>
      </c>
      <c r="L119" s="0" t="n">
        <f aca="false">D119*62.77</f>
        <v>10895.886670588</v>
      </c>
    </row>
    <row r="120" customFormat="false" ht="13.8" hidden="false" customHeight="false" outlineLevel="0" collapsed="false">
      <c r="A120" s="0" t="s">
        <v>39</v>
      </c>
      <c r="B120" s="0" t="n">
        <v>1</v>
      </c>
      <c r="C120" s="0" t="s">
        <v>46</v>
      </c>
      <c r="D120" s="0" t="n">
        <v>177.001010955961</v>
      </c>
      <c r="L120" s="0" t="n">
        <f aca="false">D120*62.77</f>
        <v>11110.3534577056</v>
      </c>
    </row>
    <row r="121" customFormat="false" ht="13.8" hidden="false" customHeight="false" outlineLevel="0" collapsed="false">
      <c r="A121" s="0" t="s">
        <v>39</v>
      </c>
      <c r="B121" s="0" t="n">
        <v>2</v>
      </c>
      <c r="C121" s="0" t="s">
        <v>46</v>
      </c>
      <c r="D121" s="0" t="n">
        <v>179.285022531527</v>
      </c>
      <c r="L121" s="0" t="n">
        <f aca="false">D121*62.77</f>
        <v>11253.720864304</v>
      </c>
    </row>
    <row r="122" customFormat="false" ht="13.8" hidden="false" customHeight="false" outlineLevel="0" collapsed="false">
      <c r="A122" s="0" t="s">
        <v>39</v>
      </c>
      <c r="B122" s="0" t="n">
        <v>3</v>
      </c>
      <c r="C122" s="0" t="s">
        <v>46</v>
      </c>
      <c r="D122" s="0" t="n">
        <v>180.435152817574</v>
      </c>
      <c r="L122" s="0" t="n">
        <f aca="false">D122*62.77</f>
        <v>11325.9145423591</v>
      </c>
    </row>
    <row r="123" customFormat="false" ht="13.8" hidden="false" customHeight="false" outlineLevel="0" collapsed="false">
      <c r="A123" s="0" t="s">
        <v>39</v>
      </c>
      <c r="B123" s="0" t="n">
        <v>4</v>
      </c>
      <c r="C123" s="0" t="s">
        <v>46</v>
      </c>
      <c r="D123" s="0" t="n">
        <v>175.032394770315</v>
      </c>
      <c r="L123" s="0" t="n">
        <f aca="false">D123*62.77</f>
        <v>10986.7834197327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" activeCellId="0" sqref="V4"/>
    </sheetView>
  </sheetViews>
  <sheetFormatPr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9" width="8.85"/>
    <col collapsed="false" customWidth="true" hidden="false" outlineLevel="0" max="3" min="3" style="9" width="15.57"/>
    <col collapsed="false" customWidth="true" hidden="false" outlineLevel="0" max="4" min="4" style="9" width="8.85"/>
    <col collapsed="false" customWidth="true" hidden="false" outlineLevel="0" max="12" min="5" style="0" width="8.53"/>
    <col collapsed="false" customWidth="true" hidden="false" outlineLevel="0" max="13" min="13" style="0" width="11"/>
    <col collapsed="false" customWidth="true" hidden="false" outlineLevel="0" max="1020" min="14" style="0" width="8.53"/>
    <col collapsed="false" customWidth="true" hidden="false" outlineLevel="0" max="1025" min="1021" style="0" width="9.14"/>
  </cols>
  <sheetData>
    <row r="1" customFormat="false" ht="13.8" hidden="false" customHeight="false" outlineLevel="0" collapsed="false">
      <c r="A1" s="0" t="s">
        <v>0</v>
      </c>
      <c r="B1" s="9" t="s">
        <v>1</v>
      </c>
      <c r="C1" s="9" t="s">
        <v>2</v>
      </c>
      <c r="D1" s="9" t="s">
        <v>3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</row>
    <row r="2" customFormat="false" ht="13.8" hidden="false" customHeight="false" outlineLevel="0" collapsed="false">
      <c r="D2" s="9" t="s">
        <v>5</v>
      </c>
    </row>
    <row r="4" customFormat="false" ht="13.8" hidden="false" customHeight="false" outlineLevel="0" collapsed="false">
      <c r="A4" s="2" t="s">
        <v>7</v>
      </c>
      <c r="B4" s="10" t="n">
        <v>1</v>
      </c>
      <c r="C4" s="11" t="s">
        <v>48</v>
      </c>
      <c r="D4" s="10" t="n">
        <v>222.313560833029</v>
      </c>
      <c r="E4" s="2"/>
      <c r="F4" s="2" t="n">
        <f aca="false">AVERAGE(L4:L113)</f>
        <v>14012.7372864091</v>
      </c>
      <c r="G4" s="2" t="s">
        <v>49</v>
      </c>
      <c r="H4" s="2"/>
      <c r="I4" s="2"/>
      <c r="J4" s="2" t="n">
        <f aca="false">AVERAGE(L4:L26)</f>
        <v>14961.4130042024</v>
      </c>
      <c r="K4" s="2" t="n">
        <f aca="false">AVERAGE(L4:L5)</f>
        <v>14138.1650326606</v>
      </c>
      <c r="L4" s="2" t="n">
        <f aca="false">D4*62.77</f>
        <v>13954.6222134892</v>
      </c>
      <c r="M4" s="2" t="n">
        <v>13686</v>
      </c>
      <c r="N4" s="0" t="n">
        <f aca="false">(M4-L4)</f>
        <v>-268.622213489225</v>
      </c>
      <c r="O4" s="3" t="n">
        <f aca="false">N4*N4</f>
        <v>72157.8935798508</v>
      </c>
      <c r="P4" s="3" t="n">
        <f aca="false">SQRT(SUM(O4:O26)*100/((26-4+1)*J4))</f>
        <v>71.3935131806996</v>
      </c>
      <c r="Q4" s="3" t="n">
        <f aca="false">SQRT(SUM(O4:O113)*100/((113-4+1-4)*F4))</f>
        <v>205.849987561891</v>
      </c>
      <c r="R4" s="3" t="n">
        <f aca="false">1-(SUM(M4:M26)/SUM(L4:L26))</f>
        <v>-0.00468887618898006</v>
      </c>
      <c r="S4" s="0" t="n">
        <f aca="false">1-(SUM(M4:M113)/SUM(L4:L113))</f>
        <v>0.123035064876169</v>
      </c>
      <c r="T4" s="0" t="n">
        <f aca="false">(ABS(M4-J4)+ABS(L4-J4))^2</f>
        <v>5208454.16152709</v>
      </c>
      <c r="U4" s="0" t="n">
        <f aca="false">1-((SUM(O4:O26))/(SUM(T4:T26)))</f>
        <v>0.929060836511089</v>
      </c>
      <c r="V4" s="0" t="n">
        <f aca="false">1-((SUM(O4:O113))/(SUM(T4:T113)))</f>
        <v>0.572288353023652</v>
      </c>
    </row>
    <row r="5" customFormat="false" ht="13.8" hidden="false" customHeight="false" outlineLevel="0" collapsed="false">
      <c r="A5" s="2" t="s">
        <v>7</v>
      </c>
      <c r="B5" s="10" t="n">
        <v>2</v>
      </c>
      <c r="C5" s="11" t="s">
        <v>48</v>
      </c>
      <c r="D5" s="10" t="n">
        <v>228.161667226891</v>
      </c>
      <c r="E5" s="2"/>
      <c r="F5" s="2"/>
      <c r="G5" s="2" t="n">
        <v>1</v>
      </c>
      <c r="H5" s="2" t="s">
        <v>9</v>
      </c>
      <c r="I5" s="2"/>
      <c r="J5" s="2" t="n">
        <v>14961.4</v>
      </c>
      <c r="K5" s="2"/>
      <c r="L5" s="2" t="n">
        <f aca="false">D5*62.77</f>
        <v>14321.7078518319</v>
      </c>
      <c r="M5" s="2" t="n">
        <v>13686</v>
      </c>
      <c r="N5" s="0" t="n">
        <f aca="false">(M5-L5)</f>
        <v>-635.707851831936</v>
      </c>
      <c r="O5" s="3" t="n">
        <f aca="false">N5*N5</f>
        <v>404124.472880774</v>
      </c>
      <c r="P5" s="3"/>
      <c r="Q5" s="3"/>
      <c r="R5" s="3"/>
      <c r="T5" s="0" t="n">
        <f aca="false">(ABS(M5-J5)+ABS(L5-J5))^2</f>
        <v>3667577.93597497</v>
      </c>
    </row>
    <row r="6" customFormat="false" ht="13.8" hidden="false" customHeight="false" outlineLevel="0" collapsed="false">
      <c r="A6" s="5" t="s">
        <v>7</v>
      </c>
      <c r="B6" s="12" t="n">
        <v>1</v>
      </c>
      <c r="C6" s="5" t="s">
        <v>30</v>
      </c>
      <c r="D6" s="12" t="n">
        <v>250.960832941176</v>
      </c>
      <c r="E6" s="5"/>
      <c r="F6" s="5"/>
      <c r="G6" s="5" t="n">
        <v>2</v>
      </c>
      <c r="H6" s="5" t="s">
        <v>50</v>
      </c>
      <c r="I6" s="5"/>
      <c r="J6" s="2" t="n">
        <v>14961.4</v>
      </c>
      <c r="K6" s="5" t="n">
        <f aca="false">AVERAGE(L6:L8)</f>
        <v>15948.9527678293</v>
      </c>
      <c r="L6" s="5" t="n">
        <f aca="false">D6*62.77</f>
        <v>15752.8114837177</v>
      </c>
      <c r="M6" s="5" t="n">
        <f aca="false">7770*2</f>
        <v>15540</v>
      </c>
      <c r="N6" s="0" t="n">
        <f aca="false">(M6-L6)</f>
        <v>-212.811483717651</v>
      </c>
      <c r="O6" s="3" t="n">
        <f aca="false">N6*N6</f>
        <v>45288.727602108</v>
      </c>
      <c r="P6" s="3"/>
      <c r="Q6" s="3"/>
      <c r="R6" s="3"/>
      <c r="T6" s="0" t="n">
        <f aca="false">(ABS(M6-J6)+ABS(L6-J6))^2</f>
        <v>1876931.46551824</v>
      </c>
    </row>
    <row r="7" customFormat="false" ht="13.8" hidden="false" customHeight="false" outlineLevel="0" collapsed="false">
      <c r="A7" s="5" t="s">
        <v>7</v>
      </c>
      <c r="B7" s="12" t="n">
        <v>2</v>
      </c>
      <c r="C7" s="5" t="s">
        <v>30</v>
      </c>
      <c r="D7" s="12" t="n">
        <v>257.675580504202</v>
      </c>
      <c r="E7" s="5"/>
      <c r="F7" s="5"/>
      <c r="G7" s="5" t="n">
        <v>3</v>
      </c>
      <c r="H7" s="5" t="s">
        <v>30</v>
      </c>
      <c r="I7" s="5"/>
      <c r="J7" s="2" t="n">
        <v>14961.4</v>
      </c>
      <c r="K7" s="5"/>
      <c r="L7" s="5" t="n">
        <f aca="false">D7*62.77</f>
        <v>16174.2961882487</v>
      </c>
      <c r="M7" s="5" t="n">
        <f aca="false">7770*2</f>
        <v>15540</v>
      </c>
      <c r="N7" s="0" t="n">
        <f aca="false">(M7-L7)</f>
        <v>-634.29618824874</v>
      </c>
      <c r="O7" s="3" t="n">
        <f aca="false">N7*N7</f>
        <v>402331.654426881</v>
      </c>
      <c r="P7" s="3"/>
      <c r="Q7" s="3"/>
      <c r="R7" s="3"/>
      <c r="T7" s="0" t="n">
        <f aca="false">(ABS(M7-J7)+ABS(L7-J7))^2</f>
        <v>3209458.59250977</v>
      </c>
    </row>
    <row r="8" customFormat="false" ht="13.8" hidden="false" customHeight="false" outlineLevel="0" collapsed="false">
      <c r="A8" s="5" t="s">
        <v>7</v>
      </c>
      <c r="B8" s="12" t="n">
        <v>3</v>
      </c>
      <c r="C8" s="5" t="s">
        <v>30</v>
      </c>
      <c r="D8" s="12" t="n">
        <v>253.620370105489</v>
      </c>
      <c r="E8" s="5"/>
      <c r="F8" s="5"/>
      <c r="G8" s="5" t="n">
        <v>4</v>
      </c>
      <c r="H8" s="5" t="s">
        <v>10</v>
      </c>
      <c r="I8" s="5"/>
      <c r="J8" s="2" t="n">
        <v>14961.4</v>
      </c>
      <c r="K8" s="5"/>
      <c r="L8" s="5" t="n">
        <f aca="false">D8*62.77</f>
        <v>15919.7506315215</v>
      </c>
      <c r="M8" s="5" t="n">
        <f aca="false">7770*2</f>
        <v>15540</v>
      </c>
      <c r="N8" s="0" t="n">
        <f aca="false">(M8-L8)</f>
        <v>-379.750631521547</v>
      </c>
      <c r="O8" s="3" t="n">
        <f aca="false">N8*N8</f>
        <v>144210.542141014</v>
      </c>
      <c r="P8" s="3"/>
      <c r="Q8" s="3"/>
      <c r="R8" s="3"/>
      <c r="T8" s="0" t="n">
        <f aca="false">(ABS(M8-J8)+ABS(L8-J8))^2</f>
        <v>2362217.24373448</v>
      </c>
    </row>
    <row r="9" customFormat="false" ht="13.8" hidden="false" customHeight="false" outlineLevel="0" collapsed="false">
      <c r="A9" s="13" t="s">
        <v>7</v>
      </c>
      <c r="B9" s="14" t="n">
        <v>1</v>
      </c>
      <c r="C9" s="13" t="s">
        <v>9</v>
      </c>
      <c r="D9" s="14" t="n">
        <v>259.166968567853</v>
      </c>
      <c r="E9" s="13"/>
      <c r="F9" s="15"/>
      <c r="G9" s="13" t="n">
        <v>5</v>
      </c>
      <c r="H9" s="13" t="s">
        <v>51</v>
      </c>
      <c r="I9" s="13"/>
      <c r="J9" s="2" t="n">
        <v>14961.4</v>
      </c>
      <c r="K9" s="13" t="n">
        <f aca="false">AVERAGE(L9:L14)</f>
        <v>15634.7997610765</v>
      </c>
      <c r="L9" s="13" t="n">
        <f aca="false">D9*62.77</f>
        <v>16267.9106170041</v>
      </c>
      <c r="M9" s="13" t="n">
        <f aca="false">7832*2</f>
        <v>15664</v>
      </c>
      <c r="N9" s="0" t="n">
        <f aca="false">(M9-L9)</f>
        <v>-603.910617004118</v>
      </c>
      <c r="O9" s="3" t="n">
        <f aca="false">N9*N9</f>
        <v>364708.033330294</v>
      </c>
      <c r="P9" s="3"/>
      <c r="Q9" s="3"/>
      <c r="R9" s="3"/>
      <c r="T9" s="0" t="n">
        <f aca="false">(ABS(M9-J9)+ABS(L9-J9))^2</f>
        <v>4036525.47135867</v>
      </c>
    </row>
    <row r="10" customFormat="false" ht="13.8" hidden="false" customHeight="false" outlineLevel="0" collapsed="false">
      <c r="A10" s="13" t="s">
        <v>7</v>
      </c>
      <c r="B10" s="14" t="n">
        <v>2</v>
      </c>
      <c r="C10" s="13" t="s">
        <v>9</v>
      </c>
      <c r="D10" s="14" t="n">
        <v>225.794385410334</v>
      </c>
      <c r="E10" s="13"/>
      <c r="F10" s="15"/>
      <c r="G10" s="13" t="n">
        <v>6</v>
      </c>
      <c r="H10" s="13" t="s">
        <v>11</v>
      </c>
      <c r="I10" s="13"/>
      <c r="J10" s="2" t="n">
        <v>14961.4</v>
      </c>
      <c r="K10" s="13"/>
      <c r="L10" s="13" t="n">
        <f aca="false">D10*62.77</f>
        <v>14173.1135722067</v>
      </c>
      <c r="M10" s="13" t="n">
        <f aca="false">7832*2</f>
        <v>15664</v>
      </c>
      <c r="N10" s="0" t="n">
        <f aca="false">(M10-L10)</f>
        <v>1490.88642779331</v>
      </c>
      <c r="O10" s="3" t="n">
        <f aca="false">N10*N10</f>
        <v>2222742.34057831</v>
      </c>
      <c r="P10" s="3"/>
      <c r="Q10" s="3"/>
      <c r="R10" s="3"/>
      <c r="T10" s="0" t="n">
        <f aca="false">(ABS(M10-J10)+ABS(L10-J10))^2</f>
        <v>2222742.34057831</v>
      </c>
    </row>
    <row r="11" customFormat="false" ht="13.8" hidden="false" customHeight="false" outlineLevel="0" collapsed="false">
      <c r="A11" s="13" t="s">
        <v>7</v>
      </c>
      <c r="B11" s="14" t="n">
        <v>3</v>
      </c>
      <c r="C11" s="13" t="s">
        <v>9</v>
      </c>
      <c r="D11" s="14" t="n">
        <v>242.758408010013</v>
      </c>
      <c r="E11" s="13"/>
      <c r="F11" s="15"/>
      <c r="G11" s="13" t="n">
        <v>7</v>
      </c>
      <c r="H11" s="13" t="s">
        <v>12</v>
      </c>
      <c r="I11" s="13"/>
      <c r="J11" s="2" t="n">
        <v>14961.4</v>
      </c>
      <c r="K11" s="13"/>
      <c r="L11" s="13" t="n">
        <f aca="false">D11*62.77</f>
        <v>15237.9452707885</v>
      </c>
      <c r="M11" s="13" t="n">
        <f aca="false">7832*2</f>
        <v>15664</v>
      </c>
      <c r="N11" s="0" t="n">
        <f aca="false">(M11-L11)</f>
        <v>426.054729211512</v>
      </c>
      <c r="O11" s="3" t="n">
        <f aca="false">N11*N11</f>
        <v>181522.632283494</v>
      </c>
      <c r="P11" s="3"/>
      <c r="Q11" s="3"/>
      <c r="R11" s="3"/>
      <c r="T11" s="0" t="n">
        <f aca="false">(ABS(M11-J11)+ABS(L11-J11))^2</f>
        <v>958725.461307464</v>
      </c>
    </row>
    <row r="12" customFormat="false" ht="13.8" hidden="false" customHeight="false" outlineLevel="0" collapsed="false">
      <c r="A12" s="13" t="s">
        <v>7</v>
      </c>
      <c r="B12" s="14" t="n">
        <v>1</v>
      </c>
      <c r="C12" s="13" t="s">
        <v>52</v>
      </c>
      <c r="D12" s="14" t="n">
        <v>255.114790416592</v>
      </c>
      <c r="E12" s="13"/>
      <c r="F12" s="15"/>
      <c r="G12" s="16" t="n">
        <v>8</v>
      </c>
      <c r="H12" s="16" t="s">
        <v>48</v>
      </c>
      <c r="I12" s="13" t="s">
        <v>53</v>
      </c>
      <c r="J12" s="2" t="n">
        <v>14961.4</v>
      </c>
      <c r="K12" s="13"/>
      <c r="L12" s="13" t="n">
        <f aca="false">D12*62.77</f>
        <v>16013.5553944495</v>
      </c>
      <c r="M12" s="13" t="n">
        <f aca="false">7832*2</f>
        <v>15664</v>
      </c>
      <c r="N12" s="0" t="n">
        <f aca="false">(M12-L12)</f>
        <v>-349.555394449491</v>
      </c>
      <c r="O12" s="3" t="n">
        <f aca="false">N12*N12</f>
        <v>122188.97378874</v>
      </c>
      <c r="P12" s="3"/>
      <c r="Q12" s="3"/>
      <c r="R12" s="3"/>
      <c r="T12" s="0" t="n">
        <f aca="false">(ABS(M12-J12)+ABS(L12-J12))^2</f>
        <v>3079166.49434959</v>
      </c>
    </row>
    <row r="13" customFormat="false" ht="13.8" hidden="false" customHeight="false" outlineLevel="0" collapsed="false">
      <c r="A13" s="13" t="s">
        <v>7</v>
      </c>
      <c r="B13" s="14" t="n">
        <v>2</v>
      </c>
      <c r="C13" s="13" t="s">
        <v>52</v>
      </c>
      <c r="D13" s="14" t="n">
        <v>266.823068871804</v>
      </c>
      <c r="E13" s="13"/>
      <c r="F13" s="15"/>
      <c r="G13" s="13"/>
      <c r="H13" s="13"/>
      <c r="I13" s="13"/>
      <c r="J13" s="2" t="n">
        <v>14961.4</v>
      </c>
      <c r="K13" s="13"/>
      <c r="L13" s="13" t="n">
        <f aca="false">D13*62.77</f>
        <v>16748.4840330831</v>
      </c>
      <c r="M13" s="13" t="n">
        <f aca="false">7832*2</f>
        <v>15664</v>
      </c>
      <c r="N13" s="0" t="n">
        <f aca="false">(M13-L13)</f>
        <v>-1084.48403308314</v>
      </c>
      <c r="O13" s="3" t="n">
        <f aca="false">N13*N13</f>
        <v>1176105.61801228</v>
      </c>
      <c r="P13" s="3"/>
      <c r="Q13" s="3"/>
      <c r="R13" s="3"/>
      <c r="T13" s="0" t="n">
        <f aca="false">(ABS(M13-J13)+ABS(L13-J13))^2</f>
        <v>6198526.58458915</v>
      </c>
    </row>
    <row r="14" customFormat="false" ht="13.8" hidden="false" customHeight="false" outlineLevel="0" collapsed="false">
      <c r="A14" s="13" t="s">
        <v>7</v>
      </c>
      <c r="B14" s="14" t="n">
        <v>3</v>
      </c>
      <c r="C14" s="13" t="s">
        <v>52</v>
      </c>
      <c r="D14" s="14" t="n">
        <v>244.826982299303</v>
      </c>
      <c r="E14" s="13"/>
      <c r="F14" s="15"/>
      <c r="G14" s="13"/>
      <c r="H14" s="13"/>
      <c r="I14" s="13"/>
      <c r="J14" s="2" t="n">
        <v>14961.4</v>
      </c>
      <c r="K14" s="13"/>
      <c r="L14" s="13" t="n">
        <f aca="false">D14*62.77</f>
        <v>15367.7896789272</v>
      </c>
      <c r="M14" s="13" t="n">
        <f aca="false">7832*2</f>
        <v>15664</v>
      </c>
      <c r="N14" s="0" t="n">
        <f aca="false">(M14-L14)</f>
        <v>296.210321072769</v>
      </c>
      <c r="O14" s="3" t="n">
        <f aca="false">N14*N14</f>
        <v>87740.554310033</v>
      </c>
      <c r="P14" s="3"/>
      <c r="Q14" s="3"/>
      <c r="R14" s="3"/>
      <c r="T14" s="0" t="n">
        <f aca="false">(ABS(M14-J14)+ABS(L14-J14))^2</f>
        <v>1229858.10796712</v>
      </c>
    </row>
    <row r="15" customFormat="false" ht="13.8" hidden="false" customHeight="false" outlineLevel="0" collapsed="false">
      <c r="A15" s="17" t="s">
        <v>7</v>
      </c>
      <c r="B15" s="18" t="n">
        <v>1</v>
      </c>
      <c r="C15" s="17" t="s">
        <v>51</v>
      </c>
      <c r="D15" s="18" t="n">
        <v>266.811503236188</v>
      </c>
      <c r="E15" s="17"/>
      <c r="F15" s="19"/>
      <c r="G15" s="17"/>
      <c r="H15" s="17"/>
      <c r="I15" s="17"/>
      <c r="J15" s="2" t="n">
        <v>14961.4</v>
      </c>
      <c r="K15" s="17" t="n">
        <f aca="false">AVERAGE(L15:L20)</f>
        <v>15651.3802629805</v>
      </c>
      <c r="L15" s="17" t="n">
        <f aca="false">D15*62.77</f>
        <v>16747.7580581355</v>
      </c>
      <c r="M15" s="17" t="n">
        <f aca="false">7831*2</f>
        <v>15662</v>
      </c>
      <c r="N15" s="0" t="n">
        <f aca="false">(M15-L15)</f>
        <v>-1085.75805813553</v>
      </c>
      <c r="O15" s="3" t="n">
        <f aca="false">N15*N15</f>
        <v>1178870.56080623</v>
      </c>
      <c r="P15" s="3"/>
      <c r="Q15" s="3"/>
      <c r="R15" s="3"/>
      <c r="T15" s="0" t="n">
        <f aca="false">(ABS(M15-J15)+ABS(L15-J15))^2</f>
        <v>6184960.38292524</v>
      </c>
    </row>
    <row r="16" customFormat="false" ht="13.8" hidden="false" customHeight="false" outlineLevel="0" collapsed="false">
      <c r="A16" s="17" t="s">
        <v>7</v>
      </c>
      <c r="B16" s="18" t="n">
        <v>2</v>
      </c>
      <c r="C16" s="17" t="s">
        <v>51</v>
      </c>
      <c r="D16" s="18" t="n">
        <v>256.985697478992</v>
      </c>
      <c r="E16" s="17"/>
      <c r="F16" s="19"/>
      <c r="G16" s="17"/>
      <c r="H16" s="17"/>
      <c r="I16" s="17"/>
      <c r="J16" s="2" t="n">
        <v>14961.4</v>
      </c>
      <c r="K16" s="17"/>
      <c r="L16" s="17" t="n">
        <f aca="false">D16*62.77</f>
        <v>16130.9922307563</v>
      </c>
      <c r="M16" s="17" t="n">
        <v>15662</v>
      </c>
      <c r="N16" s="0" t="n">
        <f aca="false">(M16-L16)</f>
        <v>-468.992230756307</v>
      </c>
      <c r="O16" s="3" t="n">
        <f aca="false">N16*N16</f>
        <v>219953.712509777</v>
      </c>
      <c r="P16" s="3"/>
      <c r="Q16" s="3"/>
      <c r="R16" s="3"/>
      <c r="T16" s="0" t="n">
        <f aca="false">(ABS(M16-J16)+ABS(L16-J16))^2</f>
        <v>3497618.97998125</v>
      </c>
    </row>
    <row r="17" customFormat="false" ht="13.8" hidden="false" customHeight="false" outlineLevel="0" collapsed="false">
      <c r="A17" s="17" t="s">
        <v>7</v>
      </c>
      <c r="B17" s="18" t="n">
        <v>3</v>
      </c>
      <c r="C17" s="17" t="s">
        <v>51</v>
      </c>
      <c r="D17" s="18" t="n">
        <v>225.275216878241</v>
      </c>
      <c r="E17" s="17"/>
      <c r="F17" s="19"/>
      <c r="G17" s="17"/>
      <c r="H17" s="17"/>
      <c r="I17" s="17"/>
      <c r="J17" s="2" t="n">
        <v>14961.4</v>
      </c>
      <c r="K17" s="17"/>
      <c r="L17" s="17" t="n">
        <f aca="false">D17*62.77</f>
        <v>14140.5253634472</v>
      </c>
      <c r="M17" s="17" t="n">
        <v>15662</v>
      </c>
      <c r="N17" s="0" t="n">
        <f aca="false">(M17-L17)</f>
        <v>1521.47463655283</v>
      </c>
      <c r="O17" s="3" t="n">
        <f aca="false">N17*N17</f>
        <v>2314885.06967358</v>
      </c>
      <c r="P17" s="3"/>
      <c r="Q17" s="3"/>
      <c r="R17" s="3"/>
      <c r="T17" s="0" t="n">
        <f aca="false">(ABS(M17-J17)+ABS(L17-J17))^2</f>
        <v>2314885.06967358</v>
      </c>
    </row>
    <row r="18" customFormat="false" ht="13.8" hidden="false" customHeight="false" outlineLevel="0" collapsed="false">
      <c r="A18" s="17" t="s">
        <v>7</v>
      </c>
      <c r="B18" s="18" t="n">
        <v>1</v>
      </c>
      <c r="C18" s="17" t="s">
        <v>54</v>
      </c>
      <c r="D18" s="18" t="n">
        <v>251.278504130163</v>
      </c>
      <c r="E18" s="17"/>
      <c r="F18" s="19"/>
      <c r="G18" s="17"/>
      <c r="H18" s="17"/>
      <c r="I18" s="17"/>
      <c r="J18" s="2" t="n">
        <v>14961.4</v>
      </c>
      <c r="K18" s="17"/>
      <c r="L18" s="17" t="n">
        <f aca="false">D18*62.77</f>
        <v>15772.7517042503</v>
      </c>
      <c r="M18" s="17" t="n">
        <v>15662</v>
      </c>
      <c r="N18" s="0" t="n">
        <f aca="false">(M18-L18)</f>
        <v>-110.751704250317</v>
      </c>
      <c r="O18" s="3" t="n">
        <f aca="false">N18*N18</f>
        <v>12265.9399943496</v>
      </c>
      <c r="P18" s="3"/>
      <c r="Q18" s="3"/>
      <c r="R18" s="3"/>
      <c r="T18" s="0" t="n">
        <f aca="false">(ABS(M18-J18)+ABS(L18-J18))^2</f>
        <v>2285997.95598544</v>
      </c>
    </row>
    <row r="19" customFormat="false" ht="13.8" hidden="false" customHeight="false" outlineLevel="0" collapsed="false">
      <c r="A19" s="17" t="s">
        <v>7</v>
      </c>
      <c r="B19" s="18" t="n">
        <v>2</v>
      </c>
      <c r="C19" s="17" t="s">
        <v>54</v>
      </c>
      <c r="D19" s="18" t="n">
        <v>254.794457357411</v>
      </c>
      <c r="E19" s="17"/>
      <c r="F19" s="19"/>
      <c r="G19" s="17"/>
      <c r="H19" s="17"/>
      <c r="I19" s="17"/>
      <c r="J19" s="2" t="n">
        <v>14961.4</v>
      </c>
      <c r="K19" s="17"/>
      <c r="L19" s="17" t="n">
        <f aca="false">D19*62.77</f>
        <v>15993.4480883247</v>
      </c>
      <c r="M19" s="17" t="n">
        <v>15662</v>
      </c>
      <c r="N19" s="0" t="n">
        <f aca="false">(M19-L19)</f>
        <v>-331.448088324694</v>
      </c>
      <c r="O19" s="3" t="n">
        <f aca="false">N19*N19</f>
        <v>109857.835254094</v>
      </c>
      <c r="P19" s="3"/>
      <c r="Q19" s="3"/>
      <c r="R19" s="3"/>
      <c r="T19" s="0" t="n">
        <f aca="false">(ABS(M19-J19)+ABS(L19-J19))^2</f>
        <v>3002069.39797522</v>
      </c>
    </row>
    <row r="20" customFormat="false" ht="13.8" hidden="false" customHeight="false" outlineLevel="0" collapsed="false">
      <c r="A20" s="17" t="s">
        <v>7</v>
      </c>
      <c r="B20" s="18" t="n">
        <v>3</v>
      </c>
      <c r="C20" s="17" t="s">
        <v>54</v>
      </c>
      <c r="D20" s="18" t="n">
        <v>240.92410598963</v>
      </c>
      <c r="E20" s="17"/>
      <c r="F20" s="19"/>
      <c r="G20" s="20"/>
      <c r="H20" s="20"/>
      <c r="I20" s="17"/>
      <c r="J20" s="2" t="n">
        <v>14961.4</v>
      </c>
      <c r="K20" s="17"/>
      <c r="L20" s="17" t="n">
        <f aca="false">D20*62.77</f>
        <v>15122.8061329691</v>
      </c>
      <c r="M20" s="17" t="n">
        <v>15662</v>
      </c>
      <c r="N20" s="0" t="n">
        <f aca="false">(M20-L20)</f>
        <v>539.19386703093</v>
      </c>
      <c r="O20" s="3" t="n">
        <f aca="false">N20*N20</f>
        <v>290730.026243768</v>
      </c>
      <c r="P20" s="3"/>
      <c r="Q20" s="3"/>
      <c r="R20" s="3"/>
      <c r="T20" s="0" t="n">
        <f aca="false">(ABS(M20-J20)+ABS(L20-J20))^2</f>
        <v>743054.573276291</v>
      </c>
    </row>
    <row r="21" customFormat="false" ht="13.8" hidden="false" customHeight="false" outlineLevel="0" collapsed="false">
      <c r="A21" s="3" t="s">
        <v>7</v>
      </c>
      <c r="B21" s="21" t="n">
        <v>1</v>
      </c>
      <c r="C21" s="3" t="s">
        <v>11</v>
      </c>
      <c r="D21" s="21" t="n">
        <v>260.173451457179</v>
      </c>
      <c r="E21" s="3"/>
      <c r="F21" s="22"/>
      <c r="G21" s="23"/>
      <c r="H21" s="23"/>
      <c r="I21" s="3"/>
      <c r="J21" s="2" t="n">
        <v>14961.4</v>
      </c>
      <c r="K21" s="3" t="n">
        <f aca="false">AVERAGE(L21:L23)</f>
        <v>16351.7179471518</v>
      </c>
      <c r="L21" s="3" t="n">
        <f aca="false">D21*62.77</f>
        <v>16331.0875479671</v>
      </c>
      <c r="M21" s="3" t="n">
        <f aca="false">8026*2</f>
        <v>16052</v>
      </c>
      <c r="N21" s="0" t="n">
        <f aca="false">(M21-L21)</f>
        <v>-279.087547967105</v>
      </c>
      <c r="O21" s="3" t="n">
        <f aca="false">N21*N21</f>
        <v>77889.8594302911</v>
      </c>
      <c r="P21" s="3"/>
      <c r="Q21" s="3"/>
      <c r="R21" s="3"/>
      <c r="T21" s="0" t="n">
        <f aca="false">(ABS(M21-J21)+ABS(L21-J21))^2</f>
        <v>6053014.81868199</v>
      </c>
    </row>
    <row r="22" customFormat="false" ht="13.8" hidden="false" customHeight="false" outlineLevel="0" collapsed="false">
      <c r="A22" s="3" t="s">
        <v>7</v>
      </c>
      <c r="B22" s="21" t="n">
        <v>2</v>
      </c>
      <c r="C22" s="3" t="s">
        <v>11</v>
      </c>
      <c r="D22" s="21" t="n">
        <v>261.261867334168</v>
      </c>
      <c r="E22" s="3"/>
      <c r="F22" s="23"/>
      <c r="G22" s="23"/>
      <c r="H22" s="23"/>
      <c r="I22" s="3"/>
      <c r="J22" s="2" t="n">
        <v>14961.4</v>
      </c>
      <c r="K22" s="3"/>
      <c r="L22" s="3" t="n">
        <f aca="false">D22*62.77</f>
        <v>16399.4074125657</v>
      </c>
      <c r="M22" s="3" t="n">
        <v>16052</v>
      </c>
      <c r="N22" s="0" t="n">
        <f aca="false">(M22-L22)</f>
        <v>-347.40741256571</v>
      </c>
      <c r="O22" s="3" t="n">
        <f aca="false">N22*N22</f>
        <v>120691.910305601</v>
      </c>
      <c r="P22" s="3"/>
      <c r="Q22" s="3"/>
      <c r="R22" s="3"/>
      <c r="T22" s="0" t="n">
        <f aca="false">(ABS(M22-J22)+ABS(L22-J22))^2</f>
        <v>6393855.44688226</v>
      </c>
    </row>
    <row r="23" customFormat="false" ht="13.8" hidden="false" customHeight="false" outlineLevel="0" collapsed="false">
      <c r="A23" s="3" t="s">
        <v>7</v>
      </c>
      <c r="B23" s="21" t="n">
        <v>3</v>
      </c>
      <c r="C23" s="3" t="s">
        <v>11</v>
      </c>
      <c r="D23" s="21" t="n">
        <v>260.0710352226</v>
      </c>
      <c r="E23" s="3"/>
      <c r="F23" s="23"/>
      <c r="G23" s="23"/>
      <c r="H23" s="23"/>
      <c r="I23" s="3"/>
      <c r="J23" s="2" t="n">
        <v>14961.4</v>
      </c>
      <c r="K23" s="3"/>
      <c r="L23" s="3" t="n">
        <f aca="false">D23*62.77</f>
        <v>16324.6588809226</v>
      </c>
      <c r="M23" s="3" t="n">
        <v>16052</v>
      </c>
      <c r="N23" s="0" t="n">
        <f aca="false">(M23-L23)</f>
        <v>-272.658880922587</v>
      </c>
      <c r="O23" s="3" t="n">
        <f aca="false">N23*N23</f>
        <v>74342.8653459574</v>
      </c>
      <c r="P23" s="3"/>
      <c r="Q23" s="3"/>
      <c r="R23" s="3"/>
      <c r="T23" s="0" t="n">
        <f aca="false">(ABS(M23-J23)+ABS(L23-J23))^2</f>
        <v>6021423.40748265</v>
      </c>
    </row>
    <row r="24" customFormat="false" ht="13.8" hidden="false" customHeight="false" outlineLevel="0" collapsed="false">
      <c r="A24" s="24" t="s">
        <v>7</v>
      </c>
      <c r="B24" s="25" t="n">
        <v>1</v>
      </c>
      <c r="C24" s="24" t="s">
        <v>12</v>
      </c>
      <c r="D24" s="25" t="n">
        <v>165.332046200608</v>
      </c>
      <c r="E24" s="24"/>
      <c r="F24" s="26"/>
      <c r="G24" s="26"/>
      <c r="H24" s="26"/>
      <c r="I24" s="24"/>
      <c r="J24" s="2" t="n">
        <v>14961.4</v>
      </c>
      <c r="K24" s="24" t="n">
        <f aca="false">AVERAGE(L24:L26)</f>
        <v>10405.6922473495</v>
      </c>
      <c r="L24" s="24" t="n">
        <f aca="false">D24*62.77</f>
        <v>10377.8925400122</v>
      </c>
      <c r="M24" s="24" t="n">
        <f aca="false">5937*2</f>
        <v>11874</v>
      </c>
      <c r="N24" s="0" t="n">
        <f aca="false">(M24-L24)</f>
        <v>1496.10745998784</v>
      </c>
      <c r="O24" s="3" t="n">
        <f aca="false">N24*N24</f>
        <v>2238337.53183127</v>
      </c>
      <c r="P24" s="3"/>
      <c r="Q24" s="3"/>
      <c r="R24" s="3"/>
      <c r="T24" s="0" t="n">
        <f aca="false">(ABS(M24-J24)+ABS(L24-J24))^2</f>
        <v>58842821.2596971</v>
      </c>
    </row>
    <row r="25" customFormat="false" ht="13.8" hidden="false" customHeight="false" outlineLevel="0" collapsed="false">
      <c r="A25" s="24" t="s">
        <v>7</v>
      </c>
      <c r="B25" s="25" t="n">
        <v>2</v>
      </c>
      <c r="C25" s="24" t="s">
        <v>12</v>
      </c>
      <c r="D25" s="25" t="n">
        <v>179.551819953513</v>
      </c>
      <c r="E25" s="24"/>
      <c r="F25" s="26"/>
      <c r="G25" s="26"/>
      <c r="H25" s="26"/>
      <c r="I25" s="24"/>
      <c r="J25" s="2" t="n">
        <v>14961.4</v>
      </c>
      <c r="K25" s="24"/>
      <c r="L25" s="24" t="n">
        <f aca="false">D25*62.77</f>
        <v>11270.467738482</v>
      </c>
      <c r="M25" s="24" t="n">
        <v>11874</v>
      </c>
      <c r="N25" s="0" t="n">
        <f aca="false">(M25-L25)</f>
        <v>603.532261517968</v>
      </c>
      <c r="O25" s="3" t="n">
        <f aca="false">N25*N25</f>
        <v>364251.190692993</v>
      </c>
      <c r="P25" s="3"/>
      <c r="Q25" s="3"/>
      <c r="R25" s="3"/>
      <c r="T25" s="0" t="n">
        <f aca="false">(ABS(M25-J25)+ABS(L25-J25))^2</f>
        <v>45945788.2475353</v>
      </c>
    </row>
    <row r="26" customFormat="false" ht="13.8" hidden="false" customHeight="false" outlineLevel="0" collapsed="false">
      <c r="A26" s="24" t="s">
        <v>7</v>
      </c>
      <c r="B26" s="25" t="n">
        <v>3</v>
      </c>
      <c r="C26" s="24" t="s">
        <v>12</v>
      </c>
      <c r="D26" s="25" t="n">
        <v>152.44091864831</v>
      </c>
      <c r="E26" s="24"/>
      <c r="F26" s="26"/>
      <c r="G26" s="26"/>
      <c r="H26" s="26"/>
      <c r="I26" s="24"/>
      <c r="J26" s="2" t="n">
        <v>14961.4</v>
      </c>
      <c r="K26" s="24"/>
      <c r="L26" s="24" t="n">
        <f aca="false">D26*62.77</f>
        <v>9568.71646355445</v>
      </c>
      <c r="M26" s="24" t="n">
        <v>11874</v>
      </c>
      <c r="N26" s="0" t="n">
        <f aca="false">(M26-L26)</f>
        <v>2305.28353644555</v>
      </c>
      <c r="O26" s="3" t="n">
        <f aca="false">N26*N26</f>
        <v>5314332.18340692</v>
      </c>
      <c r="P26" s="3"/>
      <c r="Q26" s="3"/>
      <c r="R26" s="3"/>
      <c r="T26" s="0" t="n">
        <f aca="false">(ABS(M26-J26)+ABS(L26-J26))^2</f>
        <v>71911816.7850949</v>
      </c>
    </row>
    <row r="27" customFormat="false" ht="13.8" hidden="false" customHeight="false" outlineLevel="0" collapsed="false">
      <c r="A27" s="2" t="s">
        <v>13</v>
      </c>
      <c r="B27" s="27" t="n">
        <v>1</v>
      </c>
      <c r="C27" s="11" t="s">
        <v>48</v>
      </c>
      <c r="D27" s="28" t="n">
        <v>243.475822328931</v>
      </c>
      <c r="E27" s="2"/>
      <c r="F27" s="11"/>
      <c r="G27" s="2"/>
      <c r="H27" s="2"/>
      <c r="I27" s="2"/>
      <c r="J27" s="2" t="n">
        <f aca="false">AVERAGE(L27:L62)</f>
        <v>15851.3590847129</v>
      </c>
      <c r="K27" s="2" t="n">
        <f aca="false">AVERAGE(L27:L28)</f>
        <v>14684.1533760864</v>
      </c>
      <c r="L27" s="2" t="n">
        <f aca="false">D27*62.77</f>
        <v>15282.977367587</v>
      </c>
      <c r="M27" s="2" t="n">
        <f aca="false">6782*2</f>
        <v>13564</v>
      </c>
      <c r="N27" s="0" t="n">
        <f aca="false">(M27-L27)</f>
        <v>-1718.97736758703</v>
      </c>
      <c r="O27" s="3" t="n">
        <f aca="false">N27*N27</f>
        <v>2954883.19027644</v>
      </c>
      <c r="P27" s="0" t="n">
        <f aca="false">SQRT(SUM(O27:O62)*100/((62-27-3+1)*J27))</f>
        <v>242.803622836808</v>
      </c>
      <c r="R27" s="3" t="n">
        <f aca="false">1-(SUM(M27:M62)/SUM(L27:L62))</f>
        <v>0.164220408266503</v>
      </c>
      <c r="T27" s="0" t="n">
        <f aca="false">(ABS(M27-J27)+ABS(L27-J27))^2</f>
        <v>8155255.52728707</v>
      </c>
      <c r="U27" s="0" t="n">
        <f aca="false">1-((SUM(O27:O62))/(SUM(T27:T62)))</f>
        <v>0.526620409487013</v>
      </c>
    </row>
    <row r="28" customFormat="false" ht="13.8" hidden="false" customHeight="false" outlineLevel="0" collapsed="false">
      <c r="A28" s="2" t="s">
        <v>13</v>
      </c>
      <c r="B28" s="27" t="n">
        <v>2</v>
      </c>
      <c r="C28" s="11" t="s">
        <v>48</v>
      </c>
      <c r="D28" s="28" t="n">
        <v>224.395879951981</v>
      </c>
      <c r="E28" s="2"/>
      <c r="F28" s="2"/>
      <c r="G28" s="11"/>
      <c r="H28" s="11"/>
      <c r="I28" s="2"/>
      <c r="J28" s="2" t="n">
        <v>15851.4</v>
      </c>
      <c r="K28" s="2"/>
      <c r="L28" s="2" t="n">
        <f aca="false">D28*62.77</f>
        <v>14085.3293845858</v>
      </c>
      <c r="M28" s="2" t="n">
        <v>13564</v>
      </c>
      <c r="N28" s="0" t="n">
        <f aca="false">(M28-L28)</f>
        <v>-521.329384585839</v>
      </c>
      <c r="O28" s="3" t="n">
        <f aca="false">N28*N28</f>
        <v>271784.327232649</v>
      </c>
      <c r="T28" s="0" t="n">
        <f aca="false">(ABS(M28-J28)+ABS(L28-J28))^2</f>
        <v>16430624.0300261</v>
      </c>
    </row>
    <row r="29" customFormat="false" ht="13.8" hidden="false" customHeight="false" outlineLevel="0" collapsed="false">
      <c r="A29" s="2" t="s">
        <v>13</v>
      </c>
      <c r="B29" s="27" t="n">
        <v>3</v>
      </c>
      <c r="C29" s="11" t="s">
        <v>48</v>
      </c>
      <c r="D29" s="28" t="s">
        <v>37</v>
      </c>
      <c r="E29" s="2"/>
      <c r="F29" s="2"/>
      <c r="G29" s="11"/>
      <c r="H29" s="2"/>
      <c r="I29" s="2"/>
      <c r="J29" s="2"/>
      <c r="K29" s="2"/>
      <c r="L29" s="2"/>
      <c r="M29" s="2"/>
      <c r="O29" s="3"/>
    </row>
    <row r="30" customFormat="false" ht="13.8" hidden="false" customHeight="false" outlineLevel="0" collapsed="false">
      <c r="A30" s="2" t="s">
        <v>13</v>
      </c>
      <c r="B30" s="27" t="n">
        <v>4</v>
      </c>
      <c r="C30" s="11" t="s">
        <v>48</v>
      </c>
      <c r="D30" s="10" t="s">
        <v>37</v>
      </c>
      <c r="E30" s="2"/>
      <c r="F30" s="2"/>
      <c r="G30" s="11"/>
      <c r="H30" s="2"/>
      <c r="I30" s="2"/>
      <c r="J30" s="2"/>
      <c r="K30" s="2"/>
      <c r="L30" s="2"/>
      <c r="M30" s="2"/>
      <c r="O30" s="3"/>
    </row>
    <row r="31" customFormat="false" ht="13.8" hidden="false" customHeight="false" outlineLevel="0" collapsed="false">
      <c r="A31" s="5" t="s">
        <v>13</v>
      </c>
      <c r="B31" s="29" t="n">
        <v>2</v>
      </c>
      <c r="C31" s="5" t="s">
        <v>30</v>
      </c>
      <c r="D31" s="30" t="s">
        <v>37</v>
      </c>
      <c r="E31" s="5"/>
      <c r="F31" s="31"/>
      <c r="G31" s="31"/>
      <c r="H31" s="5"/>
      <c r="I31" s="5"/>
      <c r="J31" s="2"/>
      <c r="K31" s="5" t="n">
        <f aca="false">AVERAGE(L32:L33)</f>
        <v>17650.2535542958</v>
      </c>
      <c r="L31" s="5"/>
      <c r="M31" s="5"/>
      <c r="O31" s="3"/>
    </row>
    <row r="32" customFormat="false" ht="13.8" hidden="false" customHeight="false" outlineLevel="0" collapsed="false">
      <c r="A32" s="5" t="s">
        <v>13</v>
      </c>
      <c r="B32" s="29" t="n">
        <v>3</v>
      </c>
      <c r="C32" s="5" t="s">
        <v>30</v>
      </c>
      <c r="D32" s="30" t="n">
        <v>276.373156321993</v>
      </c>
      <c r="E32" s="5"/>
      <c r="F32" s="5"/>
      <c r="G32" s="31"/>
      <c r="H32" s="5"/>
      <c r="I32" s="5"/>
      <c r="J32" s="2" t="n">
        <v>15851.4</v>
      </c>
      <c r="K32" s="5"/>
      <c r="L32" s="5" t="n">
        <f aca="false">D32*62.77</f>
        <v>17347.9430223315</v>
      </c>
      <c r="M32" s="5" t="n">
        <v>13362</v>
      </c>
      <c r="N32" s="0" t="n">
        <f aca="false">(M32-L32)</f>
        <v>-3985.94302233152</v>
      </c>
      <c r="O32" s="3" t="n">
        <f aca="false">N32*N32</f>
        <v>15887741.7772734</v>
      </c>
      <c r="T32" s="0" t="n">
        <f aca="false">(ABS(M32-J32)+ABS(L32-J32))^2</f>
        <v>15887741.7772734</v>
      </c>
    </row>
    <row r="33" customFormat="false" ht="13.8" hidden="false" customHeight="false" outlineLevel="0" collapsed="false">
      <c r="A33" s="5" t="s">
        <v>13</v>
      </c>
      <c r="B33" s="29" t="n">
        <v>4</v>
      </c>
      <c r="C33" s="5" t="s">
        <v>30</v>
      </c>
      <c r="D33" s="30" t="n">
        <v>286.00548169922</v>
      </c>
      <c r="E33" s="5"/>
      <c r="F33" s="5"/>
      <c r="G33" s="5"/>
      <c r="H33" s="5"/>
      <c r="I33" s="5"/>
      <c r="J33" s="2" t="n">
        <v>15851.4</v>
      </c>
      <c r="K33" s="5"/>
      <c r="L33" s="5" t="n">
        <f aca="false">D33*62.77</f>
        <v>17952.56408626</v>
      </c>
      <c r="M33" s="5" t="n">
        <v>13362</v>
      </c>
      <c r="N33" s="0" t="n">
        <f aca="false">(M33-L33)</f>
        <v>-4590.56408626005</v>
      </c>
      <c r="O33" s="3" t="n">
        <f aca="false">N33*N33</f>
        <v>21073278.6300606</v>
      </c>
      <c r="T33" s="0" t="n">
        <f aca="false">(ABS(M33-J33)+ABS(L33-J33))^2</f>
        <v>21073278.6300606</v>
      </c>
    </row>
    <row r="34" customFormat="false" ht="13.8" hidden="false" customHeight="false" outlineLevel="0" collapsed="false">
      <c r="A34" s="13" t="s">
        <v>13</v>
      </c>
      <c r="B34" s="32" t="n">
        <v>1</v>
      </c>
      <c r="C34" s="13" t="s">
        <v>9</v>
      </c>
      <c r="D34" s="33" t="n">
        <v>287.197054005609</v>
      </c>
      <c r="E34" s="13"/>
      <c r="F34" s="13"/>
      <c r="G34" s="13"/>
      <c r="H34" s="13"/>
      <c r="I34" s="13"/>
      <c r="J34" s="2" t="n">
        <v>15851.4</v>
      </c>
      <c r="K34" s="13" t="n">
        <f aca="false">AVERAGE(L34:L42)</f>
        <v>17083.9073126635</v>
      </c>
      <c r="L34" s="13" t="n">
        <f aca="false">D34*62.77</f>
        <v>18027.3590799321</v>
      </c>
      <c r="M34" s="13" t="n">
        <f aca="false">6782*2</f>
        <v>13564</v>
      </c>
      <c r="N34" s="0" t="n">
        <f aca="false">(M34-L34)</f>
        <v>-4463.35907993205</v>
      </c>
      <c r="O34" s="3" t="n">
        <f aca="false">N34*N34</f>
        <v>19921574.2764119</v>
      </c>
      <c r="T34" s="0" t="n">
        <f aca="false">(ABS(M34-J34)+ABS(L34-J34))^2</f>
        <v>19921574.2764119</v>
      </c>
    </row>
    <row r="35" customFormat="false" ht="13.8" hidden="false" customHeight="false" outlineLevel="0" collapsed="false">
      <c r="A35" s="13" t="s">
        <v>13</v>
      </c>
      <c r="B35" s="32" t="n">
        <v>2</v>
      </c>
      <c r="C35" s="13" t="s">
        <v>9</v>
      </c>
      <c r="D35" s="33" t="n">
        <v>265.072989730666</v>
      </c>
      <c r="E35" s="13"/>
      <c r="F35" s="16"/>
      <c r="G35" s="13"/>
      <c r="H35" s="13"/>
      <c r="I35" s="13"/>
      <c r="J35" s="2" t="n">
        <v>15851.4</v>
      </c>
      <c r="K35" s="13"/>
      <c r="L35" s="13" t="n">
        <f aca="false">D35*62.77</f>
        <v>16638.6315653939</v>
      </c>
      <c r="M35" s="13" t="n">
        <v>13564</v>
      </c>
      <c r="N35" s="0" t="n">
        <f aca="false">(M35-L35)</f>
        <v>-3074.6315653939</v>
      </c>
      <c r="O35" s="3" t="n">
        <f aca="false">N35*N35</f>
        <v>9453359.26291653</v>
      </c>
      <c r="T35" s="0" t="n">
        <f aca="false">(ABS(M35-J35)+ABS(L35-J35))^2</f>
        <v>9453359.26291653</v>
      </c>
    </row>
    <row r="36" customFormat="false" ht="13.8" hidden="false" customHeight="false" outlineLevel="0" collapsed="false">
      <c r="A36" s="13" t="s">
        <v>13</v>
      </c>
      <c r="B36" s="32" t="n">
        <v>3</v>
      </c>
      <c r="C36" s="13" t="s">
        <v>9</v>
      </c>
      <c r="D36" s="33" t="n">
        <v>287.16086246204</v>
      </c>
      <c r="E36" s="13"/>
      <c r="F36" s="16"/>
      <c r="G36" s="13"/>
      <c r="H36" s="13"/>
      <c r="I36" s="13"/>
      <c r="J36" s="2" t="n">
        <v>15851.4</v>
      </c>
      <c r="K36" s="13"/>
      <c r="L36" s="13" t="n">
        <f aca="false">D36*62.77</f>
        <v>18025.0873367422</v>
      </c>
      <c r="M36" s="13" t="n">
        <v>13564</v>
      </c>
      <c r="N36" s="0" t="n">
        <f aca="false">(M36-L36)</f>
        <v>-4461.08733674224</v>
      </c>
      <c r="O36" s="3" t="n">
        <f aca="false">N36*N36</f>
        <v>19901300.226042</v>
      </c>
      <c r="T36" s="0" t="n">
        <f aca="false">(ABS(M36-J36)+ABS(L36-J36))^2</f>
        <v>19901300.226042</v>
      </c>
    </row>
    <row r="37" customFormat="false" ht="13.8" hidden="false" customHeight="false" outlineLevel="0" collapsed="false">
      <c r="A37" s="13" t="s">
        <v>13</v>
      </c>
      <c r="B37" s="32" t="n">
        <v>4</v>
      </c>
      <c r="C37" s="13" t="s">
        <v>9</v>
      </c>
      <c r="D37" s="33" t="n">
        <v>255.027541789666</v>
      </c>
      <c r="E37" s="13"/>
      <c r="F37" s="13"/>
      <c r="G37" s="13"/>
      <c r="H37" s="13"/>
      <c r="I37" s="13"/>
      <c r="J37" s="2" t="n">
        <v>15851.4</v>
      </c>
      <c r="K37" s="13"/>
      <c r="L37" s="13" t="n">
        <f aca="false">D37*62.77</f>
        <v>16008.0787981373</v>
      </c>
      <c r="M37" s="13" t="n">
        <v>13564</v>
      </c>
      <c r="N37" s="0" t="n">
        <f aca="false">(M37-L37)</f>
        <v>-2444.07879813732</v>
      </c>
      <c r="O37" s="3" t="n">
        <f aca="false">N37*N37</f>
        <v>5973521.17150436</v>
      </c>
      <c r="T37" s="0" t="n">
        <f aca="false">(ABS(M37-J37)+ABS(L37-J37))^2</f>
        <v>5973521.17150436</v>
      </c>
    </row>
    <row r="38" customFormat="false" ht="13.8" hidden="false" customHeight="false" outlineLevel="0" collapsed="false">
      <c r="A38" s="13" t="s">
        <v>13</v>
      </c>
      <c r="B38" s="32" t="n">
        <v>1</v>
      </c>
      <c r="C38" s="13" t="s">
        <v>52</v>
      </c>
      <c r="D38" s="33" t="n">
        <v>266.389104723161</v>
      </c>
      <c r="E38" s="13"/>
      <c r="F38" s="13"/>
      <c r="G38" s="13"/>
      <c r="H38" s="13"/>
      <c r="I38" s="13"/>
      <c r="J38" s="2" t="n">
        <v>15851.4</v>
      </c>
      <c r="K38" s="13"/>
      <c r="L38" s="13" t="n">
        <f aca="false">D38*62.77</f>
        <v>16721.2441034728</v>
      </c>
      <c r="M38" s="13" t="n">
        <v>13564</v>
      </c>
      <c r="N38" s="0" t="n">
        <f aca="false">(M38-L38)</f>
        <v>-3157.24410347279</v>
      </c>
      <c r="O38" s="3" t="n">
        <f aca="false">N38*N38</f>
        <v>9968190.32891372</v>
      </c>
      <c r="T38" s="0" t="n">
        <f aca="false">(ABS(M38-J38)+ABS(L38-J38))^2</f>
        <v>9968190.32891372</v>
      </c>
    </row>
    <row r="39" customFormat="false" ht="13.8" hidden="false" customHeight="false" outlineLevel="0" collapsed="false">
      <c r="A39" s="13" t="s">
        <v>13</v>
      </c>
      <c r="B39" s="32" t="n">
        <v>1</v>
      </c>
      <c r="C39" s="13" t="s">
        <v>52</v>
      </c>
      <c r="D39" s="33" t="n">
        <v>266.470761104442</v>
      </c>
      <c r="E39" s="13"/>
      <c r="F39" s="13"/>
      <c r="G39" s="13"/>
      <c r="H39" s="13"/>
      <c r="I39" s="13"/>
      <c r="J39" s="2" t="n">
        <v>15851.4</v>
      </c>
      <c r="K39" s="13"/>
      <c r="L39" s="13" t="n">
        <f aca="false">D39*62.77</f>
        <v>16726.3696745258</v>
      </c>
      <c r="M39" s="13" t="n">
        <v>13564</v>
      </c>
      <c r="N39" s="0" t="n">
        <f aca="false">(M39-L39)</f>
        <v>-3162.36967452581</v>
      </c>
      <c r="O39" s="3" t="n">
        <f aca="false">N39*N39</f>
        <v>10000581.9583605</v>
      </c>
      <c r="T39" s="0" t="n">
        <f aca="false">(ABS(M39-J39)+ABS(L39-J39))^2</f>
        <v>10000581.9583605</v>
      </c>
    </row>
    <row r="40" customFormat="false" ht="13.8" hidden="false" customHeight="false" outlineLevel="0" collapsed="false">
      <c r="A40" s="13" t="s">
        <v>13</v>
      </c>
      <c r="B40" s="32" t="n">
        <v>2</v>
      </c>
      <c r="C40" s="13" t="s">
        <v>52</v>
      </c>
      <c r="D40" s="33" t="n">
        <v>263.600628346559</v>
      </c>
      <c r="E40" s="13"/>
      <c r="F40" s="16"/>
      <c r="G40" s="13"/>
      <c r="H40" s="13"/>
      <c r="I40" s="13"/>
      <c r="J40" s="2" t="n">
        <v>15851.4</v>
      </c>
      <c r="K40" s="13"/>
      <c r="L40" s="13" t="n">
        <f aca="false">D40*62.77</f>
        <v>16546.2114413135</v>
      </c>
      <c r="M40" s="13" t="n">
        <v>13564</v>
      </c>
      <c r="N40" s="0" t="n">
        <f aca="false">(M40-L40)</f>
        <v>-2982.21144131351</v>
      </c>
      <c r="O40" s="3" t="n">
        <f aca="false">N40*N40</f>
        <v>8893585.0807012</v>
      </c>
      <c r="T40" s="0" t="n">
        <f aca="false">(ABS(M40-J40)+ABS(L40-J40))^2</f>
        <v>8893585.0807012</v>
      </c>
    </row>
    <row r="41" customFormat="false" ht="13.8" hidden="false" customHeight="false" outlineLevel="0" collapsed="false">
      <c r="A41" s="13" t="s">
        <v>13</v>
      </c>
      <c r="B41" s="32" t="n">
        <v>3</v>
      </c>
      <c r="C41" s="13" t="s">
        <v>52</v>
      </c>
      <c r="D41" s="33" t="n">
        <v>282.340762201313</v>
      </c>
      <c r="E41" s="13"/>
      <c r="F41" s="16"/>
      <c r="G41" s="13"/>
      <c r="H41" s="13"/>
      <c r="I41" s="13"/>
      <c r="J41" s="2" t="n">
        <v>15851.4</v>
      </c>
      <c r="K41" s="13"/>
      <c r="L41" s="13" t="n">
        <f aca="false">D41*62.77</f>
        <v>17722.5296433764</v>
      </c>
      <c r="M41" s="13" t="n">
        <v>13564</v>
      </c>
      <c r="N41" s="0" t="n">
        <f aca="false">(M41-L41)</f>
        <v>-4158.52964337642</v>
      </c>
      <c r="O41" s="3" t="n">
        <f aca="false">N41*N41</f>
        <v>17293368.7948404</v>
      </c>
      <c r="T41" s="0" t="n">
        <f aca="false">(ABS(M41-J41)+ABS(L41-J41))^2</f>
        <v>17293368.7948404</v>
      </c>
    </row>
    <row r="42" customFormat="false" ht="13.8" hidden="false" customHeight="false" outlineLevel="0" collapsed="false">
      <c r="A42" s="13" t="s">
        <v>13</v>
      </c>
      <c r="B42" s="32" t="n">
        <v>4</v>
      </c>
      <c r="C42" s="13" t="s">
        <v>52</v>
      </c>
      <c r="D42" s="33" t="n">
        <v>276.241105162939</v>
      </c>
      <c r="E42" s="13"/>
      <c r="F42" s="13"/>
      <c r="G42" s="13"/>
      <c r="H42" s="13"/>
      <c r="I42" s="13"/>
      <c r="J42" s="2" t="n">
        <v>15851.4</v>
      </c>
      <c r="K42" s="13"/>
      <c r="L42" s="13" t="n">
        <f aca="false">D42*62.77</f>
        <v>17339.6541710777</v>
      </c>
      <c r="M42" s="13" t="n">
        <v>13564</v>
      </c>
      <c r="N42" s="0" t="n">
        <f aca="false">(M42-L42)</f>
        <v>-3775.65417107769</v>
      </c>
      <c r="O42" s="3" t="n">
        <f aca="false">N42*N42</f>
        <v>14255564.4195764</v>
      </c>
      <c r="T42" s="0" t="n">
        <f aca="false">(ABS(M42-J42)+ABS(L42-J42))^2</f>
        <v>14255564.4195764</v>
      </c>
    </row>
    <row r="43" customFormat="false" ht="13.8" hidden="false" customHeight="false" outlineLevel="0" collapsed="false">
      <c r="A43" s="17" t="s">
        <v>13</v>
      </c>
      <c r="B43" s="34" t="n">
        <v>1</v>
      </c>
      <c r="C43" s="17" t="s">
        <v>51</v>
      </c>
      <c r="D43" s="35" t="n">
        <v>260.983801927731</v>
      </c>
      <c r="E43" s="17"/>
      <c r="F43" s="17"/>
      <c r="G43" s="17"/>
      <c r="H43" s="17"/>
      <c r="I43" s="17"/>
      <c r="J43" s="2" t="n">
        <v>15851.4</v>
      </c>
      <c r="K43" s="17" t="n">
        <f aca="false">AVERAGE(L43:L50)</f>
        <v>17125.633749023</v>
      </c>
      <c r="L43" s="17" t="n">
        <f aca="false">D43*62.77</f>
        <v>16381.9532470037</v>
      </c>
      <c r="M43" s="17" t="n">
        <f aca="false">6684*2</f>
        <v>13368</v>
      </c>
      <c r="N43" s="0" t="n">
        <f aca="false">(M43-L43)</f>
        <v>-3013.95324700366</v>
      </c>
      <c r="O43" s="3" t="n">
        <f aca="false">N43*N43</f>
        <v>9083914.17512393</v>
      </c>
      <c r="T43" s="0" t="n">
        <f aca="false">(ABS(M43-J43)+ABS(L43-J43))^2</f>
        <v>9083914.17512393</v>
      </c>
    </row>
    <row r="44" customFormat="false" ht="13.8" hidden="false" customHeight="false" outlineLevel="0" collapsed="false">
      <c r="A44" s="17" t="s">
        <v>13</v>
      </c>
      <c r="B44" s="34" t="n">
        <v>2</v>
      </c>
      <c r="C44" s="17" t="s">
        <v>51</v>
      </c>
      <c r="D44" s="35" t="n">
        <v>282.735263079944</v>
      </c>
      <c r="E44" s="17"/>
      <c r="F44" s="20"/>
      <c r="G44" s="17"/>
      <c r="H44" s="17"/>
      <c r="I44" s="17"/>
      <c r="J44" s="2" t="n">
        <v>15851.4</v>
      </c>
      <c r="K44" s="17"/>
      <c r="L44" s="17" t="n">
        <f aca="false">D44*62.77</f>
        <v>17747.2924635281</v>
      </c>
      <c r="M44" s="17" t="n">
        <v>13368</v>
      </c>
      <c r="N44" s="0" t="n">
        <f aca="false">(M44-L44)</f>
        <v>-4379.29246352811</v>
      </c>
      <c r="O44" s="3" t="n">
        <f aca="false">N44*N44</f>
        <v>19178202.4811141</v>
      </c>
      <c r="T44" s="0" t="n">
        <f aca="false">(ABS(M44-J44)+ABS(L44-J44))^2</f>
        <v>19178202.4811141</v>
      </c>
    </row>
    <row r="45" customFormat="false" ht="13.8" hidden="false" customHeight="false" outlineLevel="0" collapsed="false">
      <c r="A45" s="17" t="s">
        <v>13</v>
      </c>
      <c r="B45" s="34" t="n">
        <v>3</v>
      </c>
      <c r="C45" s="17" t="s">
        <v>51</v>
      </c>
      <c r="D45" s="35" t="n">
        <v>289.483962858033</v>
      </c>
      <c r="E45" s="17"/>
      <c r="F45" s="20"/>
      <c r="G45" s="17"/>
      <c r="H45" s="17"/>
      <c r="I45" s="17"/>
      <c r="J45" s="2" t="n">
        <v>15851.4</v>
      </c>
      <c r="K45" s="17"/>
      <c r="L45" s="17" t="n">
        <f aca="false">D45*62.77</f>
        <v>18170.9083485988</v>
      </c>
      <c r="M45" s="17" t="n">
        <v>13368</v>
      </c>
      <c r="N45" s="0" t="n">
        <f aca="false">(M45-L45)</f>
        <v>-4802.90834859875</v>
      </c>
      <c r="O45" s="3" t="n">
        <f aca="false">N45*N45</f>
        <v>23067928.6050396</v>
      </c>
      <c r="T45" s="0" t="n">
        <f aca="false">(ABS(M45-J45)+ABS(L45-J45))^2</f>
        <v>23067928.6050396</v>
      </c>
    </row>
    <row r="46" customFormat="false" ht="13.8" hidden="false" customHeight="false" outlineLevel="0" collapsed="false">
      <c r="A46" s="17" t="s">
        <v>13</v>
      </c>
      <c r="B46" s="34" t="n">
        <v>4</v>
      </c>
      <c r="C46" s="17" t="s">
        <v>51</v>
      </c>
      <c r="D46" s="35" t="n">
        <v>266.690470185766</v>
      </c>
      <c r="E46" s="17"/>
      <c r="F46" s="17"/>
      <c r="G46" s="17"/>
      <c r="H46" s="17"/>
      <c r="I46" s="17"/>
      <c r="J46" s="2" t="n">
        <v>15851.4</v>
      </c>
      <c r="K46" s="17"/>
      <c r="L46" s="17" t="n">
        <f aca="false">D46*62.77</f>
        <v>16740.1608135606</v>
      </c>
      <c r="M46" s="17" t="n">
        <v>13368</v>
      </c>
      <c r="N46" s="0" t="n">
        <f aca="false">(M46-L46)</f>
        <v>-3372.16081356055</v>
      </c>
      <c r="O46" s="3" t="n">
        <f aca="false">N46*N46</f>
        <v>11371468.5525133</v>
      </c>
      <c r="T46" s="0" t="n">
        <f aca="false">(ABS(M46-J46)+ABS(L46-J46))^2</f>
        <v>11371468.5525133</v>
      </c>
    </row>
    <row r="47" customFormat="false" ht="13.8" hidden="false" customHeight="false" outlineLevel="0" collapsed="false">
      <c r="A47" s="17" t="s">
        <v>13</v>
      </c>
      <c r="B47" s="34" t="n">
        <v>1</v>
      </c>
      <c r="C47" s="17" t="s">
        <v>54</v>
      </c>
      <c r="D47" s="35" t="n">
        <v>268.520630528369</v>
      </c>
      <c r="E47" s="17"/>
      <c r="F47" s="17"/>
      <c r="G47" s="17"/>
      <c r="H47" s="17"/>
      <c r="I47" s="17"/>
      <c r="J47" s="2" t="n">
        <v>15851.4</v>
      </c>
      <c r="K47" s="17"/>
      <c r="L47" s="17" t="n">
        <f aca="false">D47*62.77</f>
        <v>16855.0399782657</v>
      </c>
      <c r="M47" s="17" t="n">
        <v>13368</v>
      </c>
      <c r="N47" s="0" t="n">
        <f aca="false">(M47-L47)</f>
        <v>-3487.03997826574</v>
      </c>
      <c r="O47" s="3" t="n">
        <f aca="false">N47*N47</f>
        <v>12159447.8100236</v>
      </c>
      <c r="T47" s="0" t="n">
        <f aca="false">(ABS(M47-J47)+ABS(L47-J47))^2</f>
        <v>12159447.8100236</v>
      </c>
    </row>
    <row r="48" customFormat="false" ht="13.8" hidden="false" customHeight="false" outlineLevel="0" collapsed="false">
      <c r="A48" s="17" t="s">
        <v>13</v>
      </c>
      <c r="B48" s="34" t="n">
        <v>2</v>
      </c>
      <c r="C48" s="17" t="s">
        <v>54</v>
      </c>
      <c r="D48" s="35" t="n">
        <v>268.944657995069</v>
      </c>
      <c r="E48" s="17"/>
      <c r="F48" s="20"/>
      <c r="G48" s="17"/>
      <c r="H48" s="17"/>
      <c r="I48" s="17"/>
      <c r="J48" s="2" t="n">
        <v>15851.4</v>
      </c>
      <c r="K48" s="17"/>
      <c r="L48" s="17" t="n">
        <f aca="false">D48*62.77</f>
        <v>16881.6561823505</v>
      </c>
      <c r="M48" s="17" t="n">
        <v>13368</v>
      </c>
      <c r="N48" s="0" t="n">
        <f aca="false">(M48-L48)</f>
        <v>-3513.65618235049</v>
      </c>
      <c r="O48" s="3" t="n">
        <f aca="false">N48*N48</f>
        <v>12345779.7677698</v>
      </c>
      <c r="T48" s="0" t="n">
        <f aca="false">(ABS(M48-J48)+ABS(L48-J48))^2</f>
        <v>12345779.7677698</v>
      </c>
    </row>
    <row r="49" customFormat="false" ht="13.8" hidden="false" customHeight="false" outlineLevel="0" collapsed="false">
      <c r="A49" s="17" t="s">
        <v>13</v>
      </c>
      <c r="B49" s="34" t="n">
        <v>3</v>
      </c>
      <c r="C49" s="17" t="s">
        <v>54</v>
      </c>
      <c r="D49" s="35" t="n">
        <v>288.91641909678</v>
      </c>
      <c r="E49" s="17"/>
      <c r="F49" s="17"/>
      <c r="G49" s="17"/>
      <c r="H49" s="17"/>
      <c r="I49" s="17"/>
      <c r="J49" s="2" t="n">
        <v>15851.4</v>
      </c>
      <c r="K49" s="17"/>
      <c r="L49" s="17" t="n">
        <f aca="false">D49*62.77</f>
        <v>18135.2836267049</v>
      </c>
      <c r="M49" s="17" t="n">
        <v>13368</v>
      </c>
      <c r="N49" s="0" t="n">
        <f aca="false">(M49-L49)</f>
        <v>-4767.2836267049</v>
      </c>
      <c r="O49" s="3" t="n">
        <f aca="false">N49*N49</f>
        <v>22726993.1774486</v>
      </c>
      <c r="T49" s="0" t="n">
        <f aca="false">(ABS(M49-J49)+ABS(L49-J49))^2</f>
        <v>22726993.1774486</v>
      </c>
    </row>
    <row r="50" customFormat="false" ht="13.8" hidden="false" customHeight="false" outlineLevel="0" collapsed="false">
      <c r="A50" s="17" t="s">
        <v>13</v>
      </c>
      <c r="B50" s="34" t="n">
        <v>4</v>
      </c>
      <c r="C50" s="17" t="s">
        <v>54</v>
      </c>
      <c r="D50" s="35" t="n">
        <v>256.376857291254</v>
      </c>
      <c r="E50" s="17"/>
      <c r="F50" s="17"/>
      <c r="G50" s="17"/>
      <c r="H50" s="17"/>
      <c r="I50" s="17"/>
      <c r="J50" s="2" t="n">
        <v>15851.4</v>
      </c>
      <c r="K50" s="17"/>
      <c r="L50" s="17" t="n">
        <f aca="false">D50*62.77</f>
        <v>16092.775332172</v>
      </c>
      <c r="M50" s="17" t="n">
        <v>13368</v>
      </c>
      <c r="N50" s="0" t="n">
        <f aca="false">(M50-L50)</f>
        <v>-2724.77533217205</v>
      </c>
      <c r="O50" s="3" t="n">
        <f aca="false">N50*N50</f>
        <v>7424400.61081329</v>
      </c>
      <c r="T50" s="0" t="n">
        <f aca="false">(ABS(M50-J50)+ABS(L50-J50))^2</f>
        <v>7424400.61081329</v>
      </c>
    </row>
    <row r="51" customFormat="false" ht="13.8" hidden="false" customHeight="false" outlineLevel="0" collapsed="false">
      <c r="A51" s="36" t="s">
        <v>13</v>
      </c>
      <c r="B51" s="37" t="n">
        <v>1</v>
      </c>
      <c r="C51" s="36" t="s">
        <v>11</v>
      </c>
      <c r="D51" s="38" t="n">
        <v>273.541757043297</v>
      </c>
      <c r="E51" s="36"/>
      <c r="F51" s="36"/>
      <c r="G51" s="36"/>
      <c r="H51" s="36"/>
      <c r="I51" s="36"/>
      <c r="J51" s="2" t="n">
        <v>15851.4</v>
      </c>
      <c r="K51" s="36" t="n">
        <f aca="false">AVERAGE(L51:L54)</f>
        <v>16159.7373937101</v>
      </c>
      <c r="L51" s="36" t="n">
        <f aca="false">D51*62.77</f>
        <v>17170.2160896077</v>
      </c>
      <c r="M51" s="36" t="n">
        <f aca="false">6708*2</f>
        <v>13416</v>
      </c>
      <c r="N51" s="0" t="n">
        <f aca="false">(M51-L51)</f>
        <v>-3754.21608960773</v>
      </c>
      <c r="O51" s="3" t="n">
        <f aca="false">N51*N51</f>
        <v>14094138.4474695</v>
      </c>
      <c r="T51" s="0" t="n">
        <f aca="false">(ABS(M51-J51)+ABS(L51-J51))^2</f>
        <v>14094138.4474695</v>
      </c>
    </row>
    <row r="52" customFormat="false" ht="13.8" hidden="false" customHeight="false" outlineLevel="0" collapsed="false">
      <c r="A52" s="36" t="s">
        <v>13</v>
      </c>
      <c r="B52" s="37" t="n">
        <v>2</v>
      </c>
      <c r="C52" s="36" t="s">
        <v>11</v>
      </c>
      <c r="D52" s="38" t="n">
        <v>245.786741650937</v>
      </c>
      <c r="E52" s="36"/>
      <c r="F52" s="36"/>
      <c r="G52" s="36"/>
      <c r="H52" s="36"/>
      <c r="I52" s="36"/>
      <c r="J52" s="2" t="n">
        <v>15851.4</v>
      </c>
      <c r="K52" s="36"/>
      <c r="L52" s="36" t="n">
        <f aca="false">D52*62.77</f>
        <v>15428.0337734293</v>
      </c>
      <c r="M52" s="36" t="n">
        <v>13416</v>
      </c>
      <c r="N52" s="0" t="n">
        <f aca="false">(M52-L52)</f>
        <v>-2012.03377342932</v>
      </c>
      <c r="O52" s="3" t="n">
        <f aca="false">N52*N52</f>
        <v>4048279.90542022</v>
      </c>
      <c r="T52" s="0" t="n">
        <f aca="false">(ABS(M52-J52)+ABS(L52-J52))^2</f>
        <v>8172544.33818117</v>
      </c>
    </row>
    <row r="53" customFormat="false" ht="13.8" hidden="false" customHeight="false" outlineLevel="0" collapsed="false">
      <c r="A53" s="36" t="s">
        <v>13</v>
      </c>
      <c r="B53" s="37" t="n">
        <v>3</v>
      </c>
      <c r="C53" s="36" t="s">
        <v>11</v>
      </c>
      <c r="D53" s="38" t="n">
        <v>268.612088803482</v>
      </c>
      <c r="E53" s="36"/>
      <c r="F53" s="36"/>
      <c r="G53" s="36"/>
      <c r="H53" s="36"/>
      <c r="I53" s="36"/>
      <c r="J53" s="2" t="n">
        <v>15851.4</v>
      </c>
      <c r="K53" s="36"/>
      <c r="L53" s="36" t="n">
        <f aca="false">D53*62.77</f>
        <v>16860.7808141946</v>
      </c>
      <c r="M53" s="36" t="n">
        <v>13416</v>
      </c>
      <c r="N53" s="0" t="n">
        <f aca="false">(M53-L53)</f>
        <v>-3444.78081419459</v>
      </c>
      <c r="O53" s="3" t="n">
        <f aca="false">N53*N53</f>
        <v>11866514.8578431</v>
      </c>
      <c r="T53" s="0" t="n">
        <f aca="false">(ABS(M53-J53)+ABS(L53-J53))^2</f>
        <v>11866514.8578431</v>
      </c>
    </row>
    <row r="54" customFormat="false" ht="13.8" hidden="false" customHeight="false" outlineLevel="0" collapsed="false">
      <c r="A54" s="36" t="s">
        <v>13</v>
      </c>
      <c r="B54" s="37" t="n">
        <v>4</v>
      </c>
      <c r="C54" s="36" t="s">
        <v>11</v>
      </c>
      <c r="D54" s="38" t="n">
        <v>241.833979569995</v>
      </c>
      <c r="E54" s="36"/>
      <c r="F54" s="36"/>
      <c r="G54" s="36"/>
      <c r="H54" s="36"/>
      <c r="I54" s="36"/>
      <c r="J54" s="2" t="n">
        <v>15851.4</v>
      </c>
      <c r="K54" s="36"/>
      <c r="L54" s="36" t="n">
        <f aca="false">D54*62.77</f>
        <v>15179.9188976086</v>
      </c>
      <c r="M54" s="36" t="n">
        <v>13416</v>
      </c>
      <c r="N54" s="0" t="n">
        <f aca="false">(M54-L54)</f>
        <v>-1763.9188976086</v>
      </c>
      <c r="O54" s="3" t="n">
        <f aca="false">N54*N54</f>
        <v>3111409.87734073</v>
      </c>
      <c r="T54" s="0" t="n">
        <f aca="false">(ABS(M54-J54)+ABS(L54-J54))^2</f>
        <v>9652710.1843968</v>
      </c>
    </row>
    <row r="55" customFormat="false" ht="13.8" hidden="false" customHeight="false" outlineLevel="0" collapsed="false">
      <c r="A55" s="39" t="s">
        <v>13</v>
      </c>
      <c r="B55" s="40" t="n">
        <v>1</v>
      </c>
      <c r="C55" s="39" t="s">
        <v>12</v>
      </c>
      <c r="D55" s="41" t="n">
        <v>204.885922482241</v>
      </c>
      <c r="E55" s="39" t="s">
        <v>55</v>
      </c>
      <c r="F55" s="42"/>
      <c r="G55" s="39"/>
      <c r="H55" s="39"/>
      <c r="I55" s="39"/>
      <c r="J55" s="2" t="n">
        <v>15851.4</v>
      </c>
      <c r="K55" s="39" t="n">
        <f aca="false">AVERAGE(L55:L62)</f>
        <v>12878.3563192208</v>
      </c>
      <c r="L55" s="39" t="n">
        <f aca="false">D55*62.77</f>
        <v>12860.6893542103</v>
      </c>
      <c r="M55" s="39" t="n">
        <f aca="false">6291*2</f>
        <v>12582</v>
      </c>
      <c r="N55" s="0" t="n">
        <f aca="false">(M55-L55)</f>
        <v>-278.689354210279</v>
      </c>
      <c r="O55" s="3" t="n">
        <f aca="false">N55*N55</f>
        <v>77667.7561501423</v>
      </c>
      <c r="T55" s="0" t="n">
        <f aca="false">(ABS(M55-J55)+ABS(L55-J55))^2</f>
        <v>39188985.2975298</v>
      </c>
    </row>
    <row r="56" customFormat="false" ht="13.8" hidden="false" customHeight="false" outlineLevel="0" collapsed="false">
      <c r="A56" s="39" t="s">
        <v>13</v>
      </c>
      <c r="B56" s="40" t="n">
        <v>1</v>
      </c>
      <c r="C56" s="39" t="s">
        <v>12</v>
      </c>
      <c r="D56" s="41" t="n">
        <v>203.144282665132</v>
      </c>
      <c r="E56" s="39"/>
      <c r="F56" s="42"/>
      <c r="G56" s="39"/>
      <c r="H56" s="39"/>
      <c r="I56" s="39"/>
      <c r="J56" s="2" t="n">
        <v>15851.4</v>
      </c>
      <c r="K56" s="39"/>
      <c r="L56" s="39" t="n">
        <f aca="false">D56*62.77</f>
        <v>12751.3666228904</v>
      </c>
      <c r="M56" s="39" t="n">
        <v>12582</v>
      </c>
      <c r="N56" s="0" t="n">
        <f aca="false">(M56-L56)</f>
        <v>-169.366622890364</v>
      </c>
      <c r="O56" s="3" t="n">
        <f aca="false">N56*N56</f>
        <v>28685.0529492867</v>
      </c>
      <c r="T56" s="0" t="n">
        <f aca="false">(ABS(M56-J56)+ABS(L56-J56))^2</f>
        <v>40569681.5454383</v>
      </c>
    </row>
    <row r="57" customFormat="false" ht="13.8" hidden="false" customHeight="false" outlineLevel="0" collapsed="false">
      <c r="A57" s="39" t="s">
        <v>13</v>
      </c>
      <c r="B57" s="40" t="n">
        <v>2</v>
      </c>
      <c r="C57" s="39" t="s">
        <v>12</v>
      </c>
      <c r="D57" s="41" t="n">
        <v>211.279346489247</v>
      </c>
      <c r="E57" s="39"/>
      <c r="F57" s="42"/>
      <c r="G57" s="39"/>
      <c r="H57" s="39"/>
      <c r="I57" s="39"/>
      <c r="J57" s="2" t="n">
        <v>15851.4</v>
      </c>
      <c r="K57" s="39"/>
      <c r="L57" s="39" t="n">
        <f aca="false">D57*62.77</f>
        <v>13262.00457913</v>
      </c>
      <c r="M57" s="39" t="n">
        <v>12582</v>
      </c>
      <c r="N57" s="0" t="n">
        <f aca="false">(M57-L57)</f>
        <v>-680.004579130042</v>
      </c>
      <c r="O57" s="3" t="n">
        <f aca="false">N57*N57</f>
        <v>462406.227637825</v>
      </c>
      <c r="T57" s="0" t="n">
        <f aca="false">(ABS(M57-J57)+ABS(L57-J57))^2</f>
        <v>34325483.7836068</v>
      </c>
    </row>
    <row r="58" customFormat="false" ht="13.8" hidden="false" customHeight="false" outlineLevel="0" collapsed="false">
      <c r="A58" s="39" t="s">
        <v>13</v>
      </c>
      <c r="B58" s="40" t="n">
        <v>2</v>
      </c>
      <c r="C58" s="39" t="s">
        <v>12</v>
      </c>
      <c r="D58" s="41" t="n">
        <v>202.610602297096</v>
      </c>
      <c r="E58" s="39"/>
      <c r="F58" s="39"/>
      <c r="G58" s="39"/>
      <c r="H58" s="39"/>
      <c r="I58" s="39"/>
      <c r="J58" s="2" t="n">
        <v>15851.4</v>
      </c>
      <c r="K58" s="39"/>
      <c r="L58" s="39" t="n">
        <f aca="false">D58*62.77</f>
        <v>12717.8675061887</v>
      </c>
      <c r="M58" s="39" t="n">
        <v>12582</v>
      </c>
      <c r="N58" s="0" t="n">
        <f aca="false">(M58-L58)</f>
        <v>-135.867506188701</v>
      </c>
      <c r="O58" s="3" t="n">
        <f aca="false">N58*N58</f>
        <v>18459.9792379366</v>
      </c>
      <c r="T58" s="0" t="n">
        <f aca="false">(ABS(M58-J58)+ABS(L58-J58))^2</f>
        <v>40997544.5203046</v>
      </c>
    </row>
    <row r="59" customFormat="false" ht="13.8" hidden="false" customHeight="false" outlineLevel="0" collapsed="false">
      <c r="A59" s="39" t="s">
        <v>13</v>
      </c>
      <c r="B59" s="40" t="n">
        <v>3</v>
      </c>
      <c r="C59" s="39" t="s">
        <v>12</v>
      </c>
      <c r="D59" s="41" t="n">
        <v>206.730844285428</v>
      </c>
      <c r="E59" s="39"/>
      <c r="F59" s="39"/>
      <c r="G59" s="39"/>
      <c r="H59" s="42"/>
      <c r="I59" s="39"/>
      <c r="J59" s="2" t="n">
        <v>15851.4</v>
      </c>
      <c r="K59" s="39"/>
      <c r="L59" s="39" t="n">
        <f aca="false">D59*62.77</f>
        <v>12976.4950957963</v>
      </c>
      <c r="M59" s="39" t="n">
        <v>12582</v>
      </c>
      <c r="N59" s="0" t="n">
        <f aca="false">(M59-L59)</f>
        <v>-394.495095796323</v>
      </c>
      <c r="O59" s="3" t="n">
        <f aca="false">N59*N59</f>
        <v>155626.38060735</v>
      </c>
      <c r="T59" s="0" t="n">
        <f aca="false">(ABS(M59-J59)+ABS(L59-J59))^2</f>
        <v>37752482.7558213</v>
      </c>
    </row>
    <row r="60" customFormat="false" ht="13.8" hidden="false" customHeight="false" outlineLevel="0" collapsed="false">
      <c r="A60" s="39" t="s">
        <v>13</v>
      </c>
      <c r="B60" s="40" t="n">
        <v>3</v>
      </c>
      <c r="C60" s="39" t="s">
        <v>12</v>
      </c>
      <c r="D60" s="41" t="n">
        <v>218.039052224096</v>
      </c>
      <c r="E60" s="39"/>
      <c r="F60" s="39"/>
      <c r="G60" s="39"/>
      <c r="H60" s="42"/>
      <c r="I60" s="39"/>
      <c r="J60" s="2" t="n">
        <v>15851.4</v>
      </c>
      <c r="K60" s="39"/>
      <c r="L60" s="39" t="n">
        <f aca="false">D60*62.77</f>
        <v>13686.3113081065</v>
      </c>
      <c r="M60" s="39" t="n">
        <v>12582</v>
      </c>
      <c r="N60" s="0" t="n">
        <f aca="false">(M60-L60)</f>
        <v>-1104.31130810649</v>
      </c>
      <c r="O60" s="3" t="n">
        <f aca="false">N60*N60</f>
        <v>1219503.46521187</v>
      </c>
      <c r="T60" s="0" t="n">
        <f aca="false">(ABS(M60-J60)+ABS(L60-J60))^2</f>
        <v>29533667.3423184</v>
      </c>
    </row>
    <row r="61" customFormat="false" ht="13.8" hidden="false" customHeight="false" outlineLevel="0" collapsed="false">
      <c r="A61" s="39" t="s">
        <v>13</v>
      </c>
      <c r="B61" s="40" t="n">
        <v>4</v>
      </c>
      <c r="C61" s="39" t="s">
        <v>12</v>
      </c>
      <c r="D61" s="41" t="n">
        <v>195.860272269884</v>
      </c>
      <c r="E61" s="39"/>
      <c r="F61" s="39"/>
      <c r="G61" s="39"/>
      <c r="H61" s="39"/>
      <c r="I61" s="39"/>
      <c r="J61" s="2" t="n">
        <v>15851.4</v>
      </c>
      <c r="K61" s="39"/>
      <c r="L61" s="39" t="n">
        <f aca="false">D61*62.77</f>
        <v>12294.1492903806</v>
      </c>
      <c r="M61" s="39" t="n">
        <v>12582</v>
      </c>
      <c r="N61" s="0" t="n">
        <f aca="false">(M61-L61)</f>
        <v>287.85070961939</v>
      </c>
      <c r="O61" s="3" t="n">
        <f aca="false">N61*N61</f>
        <v>82858.0310283863</v>
      </c>
      <c r="T61" s="0" t="n">
        <f aca="false">(ABS(M61-J61)+ABS(L61-J61))^2</f>
        <v>46603159.9111469</v>
      </c>
    </row>
    <row r="62" customFormat="false" ht="13.8" hidden="false" customHeight="false" outlineLevel="0" collapsed="false">
      <c r="A62" s="39" t="s">
        <v>13</v>
      </c>
      <c r="B62" s="40" t="n">
        <v>4</v>
      </c>
      <c r="C62" s="39" t="s">
        <v>12</v>
      </c>
      <c r="D62" s="41" t="n">
        <v>198.788701562264</v>
      </c>
      <c r="E62" s="39"/>
      <c r="F62" s="39"/>
      <c r="G62" s="39"/>
      <c r="H62" s="39"/>
      <c r="I62" s="39"/>
      <c r="J62" s="2" t="n">
        <v>15851.4</v>
      </c>
      <c r="K62" s="39"/>
      <c r="L62" s="39" t="n">
        <f aca="false">D62*62.77</f>
        <v>12477.9667970633</v>
      </c>
      <c r="M62" s="39" t="n">
        <v>12582</v>
      </c>
      <c r="N62" s="0" t="n">
        <f aca="false">(M62-L62)</f>
        <v>104.033202936707</v>
      </c>
      <c r="O62" s="3" t="n">
        <f aca="false">N62*N62</f>
        <v>10822.9073132701</v>
      </c>
      <c r="T62" s="0" t="n">
        <f aca="false">(ABS(M62-J62)+ABS(L62-J62))^2</f>
        <v>44127232.9620383</v>
      </c>
    </row>
    <row r="63" customFormat="false" ht="13.8" hidden="false" customHeight="false" outlineLevel="0" collapsed="false">
      <c r="A63" s="4" t="s">
        <v>14</v>
      </c>
      <c r="B63" s="43" t="n">
        <v>1</v>
      </c>
      <c r="C63" s="4" t="s">
        <v>30</v>
      </c>
      <c r="D63" s="43" t="n">
        <v>152.211671394958</v>
      </c>
      <c r="E63" s="4"/>
      <c r="F63" s="4"/>
      <c r="G63" s="4"/>
      <c r="H63" s="4"/>
      <c r="I63" s="4"/>
      <c r="J63" s="2" t="n">
        <f aca="false">AVERAGE(L63:L83)</f>
        <v>10248.9974944456</v>
      </c>
      <c r="K63" s="4" t="n">
        <f aca="false">AVERAGE(L63:L65)</f>
        <v>10663.6294025929</v>
      </c>
      <c r="L63" s="4" t="n">
        <f aca="false">D63*62.77</f>
        <v>9554.32661346151</v>
      </c>
      <c r="M63" s="4" t="n">
        <f aca="false">4749*2</f>
        <v>9498</v>
      </c>
      <c r="N63" s="0" t="n">
        <f aca="false">(M63-L63)</f>
        <v>-56.3266134615114</v>
      </c>
      <c r="O63" s="3" t="n">
        <f aca="false">N63*N63</f>
        <v>3172.68738404252</v>
      </c>
      <c r="P63" s="0" t="n">
        <f aca="false">SQRT(SUM(O63:O83)*100/((83-63-1+1)*J63))</f>
        <v>133.990875117285</v>
      </c>
      <c r="R63" s="3" t="n">
        <f aca="false">1-(SUM(M63:M83)/SUM(L63:L83))</f>
        <v>0.103200092986536</v>
      </c>
      <c r="T63" s="0" t="n">
        <f aca="false">(ABS(M63-J63)+ABS(L63-J63))^2</f>
        <v>2089957.05171729</v>
      </c>
      <c r="U63" s="0" t="n">
        <f aca="false">1-((SUM(O63:O83))/(SUM(T63:T83)))</f>
        <v>0.725320643261458</v>
      </c>
    </row>
    <row r="64" customFormat="false" ht="13.8" hidden="false" customHeight="false" outlineLevel="0" collapsed="false">
      <c r="A64" s="4" t="s">
        <v>14</v>
      </c>
      <c r="B64" s="43" t="n">
        <v>2</v>
      </c>
      <c r="C64" s="4" t="s">
        <v>30</v>
      </c>
      <c r="D64" s="43" t="n">
        <v>185.215033512605</v>
      </c>
      <c r="E64" s="4"/>
      <c r="F64" s="4"/>
      <c r="G64" s="4"/>
      <c r="H64" s="4"/>
      <c r="I64" s="4"/>
      <c r="J64" s="4" t="n">
        <v>10249</v>
      </c>
      <c r="K64" s="4"/>
      <c r="L64" s="4" t="n">
        <f aca="false">D64*62.77</f>
        <v>11625.9476535862</v>
      </c>
      <c r="M64" s="4" t="n">
        <v>9498</v>
      </c>
      <c r="N64" s="0" t="n">
        <f aca="false">(M64-L64)</f>
        <v>-2127.94765358622</v>
      </c>
      <c r="O64" s="3" t="n">
        <f aca="false">N64*N64</f>
        <v>4528161.21640309</v>
      </c>
      <c r="T64" s="0" t="n">
        <f aca="false">(ABS(M64-J64)+ABS(L64-J64))^2</f>
        <v>4528161.21640309</v>
      </c>
    </row>
    <row r="65" customFormat="false" ht="13.8" hidden="false" customHeight="false" outlineLevel="0" collapsed="false">
      <c r="A65" s="4" t="s">
        <v>14</v>
      </c>
      <c r="B65" s="43" t="n">
        <v>3</v>
      </c>
      <c r="C65" s="4" t="s">
        <v>30</v>
      </c>
      <c r="D65" s="43" t="n">
        <v>172.225807563025</v>
      </c>
      <c r="E65" s="4"/>
      <c r="F65" s="4"/>
      <c r="G65" s="4"/>
      <c r="H65" s="4"/>
      <c r="I65" s="4"/>
      <c r="J65" s="4" t="n">
        <v>10249</v>
      </c>
      <c r="K65" s="4"/>
      <c r="L65" s="4" t="n">
        <f aca="false">D65*62.77</f>
        <v>10810.6139407311</v>
      </c>
      <c r="M65" s="4" t="n">
        <v>9498</v>
      </c>
      <c r="N65" s="0" t="n">
        <f aca="false">(M65-L65)</f>
        <v>-1312.61394073109</v>
      </c>
      <c r="O65" s="3" t="n">
        <f aca="false">N65*N65</f>
        <v>1722955.35740161</v>
      </c>
      <c r="T65" s="0" t="n">
        <f aca="false">(ABS(M65-J65)+ABS(L65-J65))^2</f>
        <v>1722955.35740161</v>
      </c>
    </row>
    <row r="66" customFormat="false" ht="13.8" hidden="false" customHeight="false" outlineLevel="0" collapsed="false">
      <c r="A66" s="6" t="s">
        <v>14</v>
      </c>
      <c r="B66" s="44" t="n">
        <v>1</v>
      </c>
      <c r="C66" s="6" t="s">
        <v>9</v>
      </c>
      <c r="D66" s="44" t="n">
        <v>179.388792</v>
      </c>
      <c r="E66" s="6"/>
      <c r="F66" s="6"/>
      <c r="G66" s="6"/>
      <c r="H66" s="6"/>
      <c r="I66" s="6"/>
      <c r="J66" s="4" t="n">
        <v>10249</v>
      </c>
      <c r="K66" s="6" t="n">
        <f aca="false">AVERAGE(L66:L68)</f>
        <v>10745.6036256282</v>
      </c>
      <c r="L66" s="6" t="n">
        <f aca="false">D66*62.77</f>
        <v>11260.23447384</v>
      </c>
      <c r="M66" s="6" t="n">
        <f aca="false">4746*2</f>
        <v>9492</v>
      </c>
      <c r="N66" s="0" t="n">
        <f aca="false">(M66-L66)</f>
        <v>-1768.23447384</v>
      </c>
      <c r="O66" s="3" t="n">
        <f aca="false">N66*N66</f>
        <v>3126653.15447622</v>
      </c>
      <c r="T66" s="0" t="n">
        <f aca="false">(ABS(M66-J66)+ABS(L66-J66))^2</f>
        <v>3126653.15447622</v>
      </c>
    </row>
    <row r="67" customFormat="false" ht="13.8" hidden="false" customHeight="false" outlineLevel="0" collapsed="false">
      <c r="A67" s="6" t="s">
        <v>14</v>
      </c>
      <c r="B67" s="44" t="n">
        <v>2</v>
      </c>
      <c r="C67" s="6" t="s">
        <v>9</v>
      </c>
      <c r="D67" s="44" t="n">
        <v>169.166870621849</v>
      </c>
      <c r="E67" s="6"/>
      <c r="F67" s="6"/>
      <c r="G67" s="6"/>
      <c r="H67" s="6"/>
      <c r="I67" s="6"/>
      <c r="J67" s="4" t="n">
        <v>10249</v>
      </c>
      <c r="K67" s="6"/>
      <c r="L67" s="6" t="n">
        <f aca="false">D67*62.77</f>
        <v>10618.6044689334</v>
      </c>
      <c r="M67" s="6" t="n">
        <f aca="false">4746*2</f>
        <v>9492</v>
      </c>
      <c r="N67" s="0" t="n">
        <f aca="false">(M67-L67)</f>
        <v>-1126.60446893345</v>
      </c>
      <c r="O67" s="3" t="n">
        <f aca="false">N67*N67</f>
        <v>1269237.62942081</v>
      </c>
      <c r="T67" s="0" t="n">
        <f aca="false">(ABS(M67-J67)+ABS(L67-J67))^2</f>
        <v>1269237.62942081</v>
      </c>
    </row>
    <row r="68" customFormat="false" ht="13.8" hidden="false" customHeight="false" outlineLevel="0" collapsed="false">
      <c r="A68" s="6" t="s">
        <v>14</v>
      </c>
      <c r="B68" s="44" t="n">
        <v>3</v>
      </c>
      <c r="C68" s="6" t="s">
        <v>9</v>
      </c>
      <c r="D68" s="44" t="n">
        <v>165.014687495798</v>
      </c>
      <c r="E68" s="6"/>
      <c r="F68" s="6"/>
      <c r="G68" s="6"/>
      <c r="H68" s="6"/>
      <c r="I68" s="6"/>
      <c r="J68" s="4" t="n">
        <v>10249</v>
      </c>
      <c r="K68" s="6"/>
      <c r="L68" s="6" t="n">
        <f aca="false">D68*62.77</f>
        <v>10357.9719341113</v>
      </c>
      <c r="M68" s="6" t="n">
        <f aca="false">4746*2</f>
        <v>9492</v>
      </c>
      <c r="N68" s="0" t="n">
        <f aca="false">(M68-L68)</f>
        <v>-865.971934111261</v>
      </c>
      <c r="O68" s="3" t="n">
        <f aca="false">N68*N68</f>
        <v>749907.390668399</v>
      </c>
      <c r="T68" s="0" t="n">
        <f aca="false">(ABS(M68-J68)+ABS(L68-J68))^2</f>
        <v>749907.390668399</v>
      </c>
    </row>
    <row r="69" customFormat="false" ht="13.8" hidden="false" customHeight="false" outlineLevel="0" collapsed="false">
      <c r="A69" s="45" t="s">
        <v>14</v>
      </c>
      <c r="B69" s="46" t="n">
        <v>1</v>
      </c>
      <c r="C69" s="45" t="s">
        <v>52</v>
      </c>
      <c r="D69" s="46" t="n">
        <v>185.12619307563</v>
      </c>
      <c r="E69" s="45"/>
      <c r="F69" s="45"/>
      <c r="G69" s="45"/>
      <c r="H69" s="45"/>
      <c r="I69" s="45"/>
      <c r="J69" s="4" t="n">
        <v>10249</v>
      </c>
      <c r="K69" s="45" t="n">
        <f aca="false">AVERAGE(L69:L71)</f>
        <v>11163.3726964054</v>
      </c>
      <c r="L69" s="45" t="n">
        <f aca="false">D69*62.77</f>
        <v>11620.3711393573</v>
      </c>
      <c r="M69" s="45" t="n">
        <v>9492</v>
      </c>
      <c r="N69" s="0" t="n">
        <f aca="false">(M69-L69)</f>
        <v>-2128.37113935731</v>
      </c>
      <c r="O69" s="3" t="n">
        <f aca="false">N69*N69</f>
        <v>4529963.70684914</v>
      </c>
      <c r="T69" s="0" t="n">
        <f aca="false">(ABS(M69-J69)+ABS(L69-J69))^2</f>
        <v>4529963.70684914</v>
      </c>
    </row>
    <row r="70" customFormat="false" ht="13.8" hidden="false" customHeight="false" outlineLevel="0" collapsed="false">
      <c r="A70" s="45" t="s">
        <v>14</v>
      </c>
      <c r="B70" s="46" t="n">
        <v>2</v>
      </c>
      <c r="C70" s="45" t="s">
        <v>52</v>
      </c>
      <c r="D70" s="46" t="n">
        <v>176.393767462185</v>
      </c>
      <c r="E70" s="45"/>
      <c r="F70" s="45"/>
      <c r="G70" s="45"/>
      <c r="H70" s="45"/>
      <c r="I70" s="45"/>
      <c r="J70" s="4" t="n">
        <v>10249</v>
      </c>
      <c r="K70" s="45"/>
      <c r="L70" s="45" t="n">
        <f aca="false">D70*62.77</f>
        <v>11072.2367836013</v>
      </c>
      <c r="M70" s="45" t="n">
        <v>9492</v>
      </c>
      <c r="N70" s="0" t="n">
        <f aca="false">(M70-L70)</f>
        <v>-1580.23678360134</v>
      </c>
      <c r="O70" s="3" t="n">
        <f aca="false">N70*N70</f>
        <v>2497148.29224672</v>
      </c>
      <c r="T70" s="0" t="n">
        <f aca="false">(ABS(M70-J70)+ABS(L70-J70))^2</f>
        <v>2497148.29224672</v>
      </c>
    </row>
    <row r="71" customFormat="false" ht="13.8" hidden="false" customHeight="false" outlineLevel="0" collapsed="false">
      <c r="A71" s="45" t="s">
        <v>14</v>
      </c>
      <c r="B71" s="46" t="n">
        <v>3</v>
      </c>
      <c r="C71" s="45" t="s">
        <v>52</v>
      </c>
      <c r="D71" s="46" t="n">
        <v>172.017049008403</v>
      </c>
      <c r="E71" s="45"/>
      <c r="F71" s="45"/>
      <c r="G71" s="45"/>
      <c r="H71" s="45"/>
      <c r="I71" s="45"/>
      <c r="J71" s="4" t="n">
        <v>10249</v>
      </c>
      <c r="K71" s="45"/>
      <c r="L71" s="45" t="n">
        <f aca="false">D71*62.77</f>
        <v>10797.5101662575</v>
      </c>
      <c r="M71" s="45" t="n">
        <v>9492</v>
      </c>
      <c r="N71" s="0" t="n">
        <f aca="false">(M71-L71)</f>
        <v>-1305.51016625748</v>
      </c>
      <c r="O71" s="3" t="n">
        <f aca="false">N71*N71</f>
        <v>1704356.79420163</v>
      </c>
      <c r="T71" s="0" t="n">
        <f aca="false">(ABS(M71-J71)+ABS(L71-J71))^2</f>
        <v>1704356.79420163</v>
      </c>
    </row>
    <row r="72" customFormat="false" ht="13.8" hidden="false" customHeight="false" outlineLevel="0" collapsed="false">
      <c r="A72" s="47" t="s">
        <v>14</v>
      </c>
      <c r="B72" s="48" t="n">
        <v>1</v>
      </c>
      <c r="C72" s="47" t="s">
        <v>51</v>
      </c>
      <c r="D72" s="48" t="n">
        <v>140.264224941176</v>
      </c>
      <c r="E72" s="47"/>
      <c r="F72" s="47"/>
      <c r="G72" s="47"/>
      <c r="H72" s="47"/>
      <c r="I72" s="47"/>
      <c r="J72" s="4" t="n">
        <v>10249</v>
      </c>
      <c r="K72" s="47" t="n">
        <f aca="false">AVERAGE(L72:L74)</f>
        <v>10344.2355266541</v>
      </c>
      <c r="L72" s="47" t="n">
        <f aca="false">D72*62.77</f>
        <v>8804.38539955765</v>
      </c>
      <c r="M72" s="47" t="n">
        <f aca="false">4750*2</f>
        <v>9500</v>
      </c>
      <c r="N72" s="0" t="n">
        <f aca="false">(M72-L72)</f>
        <v>695.614600442352</v>
      </c>
      <c r="O72" s="3" t="n">
        <f aca="false">N72*N72</f>
        <v>483879.672348573</v>
      </c>
      <c r="T72" s="0" t="n">
        <f aca="false">(ABS(M72-J72)+ABS(L72-J72))^2</f>
        <v>4811945.01527386</v>
      </c>
    </row>
    <row r="73" customFormat="false" ht="13.8" hidden="false" customHeight="false" outlineLevel="0" collapsed="false">
      <c r="A73" s="47" t="s">
        <v>14</v>
      </c>
      <c r="B73" s="48" t="n">
        <v>2</v>
      </c>
      <c r="C73" s="47" t="s">
        <v>51</v>
      </c>
      <c r="D73" s="48" t="n">
        <v>193.484002689076</v>
      </c>
      <c r="E73" s="47"/>
      <c r="F73" s="47"/>
      <c r="G73" s="47"/>
      <c r="H73" s="47"/>
      <c r="I73" s="47"/>
      <c r="J73" s="4" t="n">
        <v>10249</v>
      </c>
      <c r="K73" s="47"/>
      <c r="L73" s="47" t="n">
        <f aca="false">D73*62.77</f>
        <v>12144.9908487933</v>
      </c>
      <c r="M73" s="47" t="n">
        <v>9500</v>
      </c>
      <c r="N73" s="0" t="n">
        <f aca="false">(M73-L73)</f>
        <v>-2644.99084879328</v>
      </c>
      <c r="O73" s="3" t="n">
        <f aca="false">N73*N73</f>
        <v>6995976.59020017</v>
      </c>
      <c r="T73" s="0" t="n">
        <f aca="false">(ABS(M73-J73)+ABS(L73-J73))^2</f>
        <v>6995976.59020017</v>
      </c>
    </row>
    <row r="74" customFormat="false" ht="13.8" hidden="false" customHeight="false" outlineLevel="0" collapsed="false">
      <c r="A74" s="47" t="s">
        <v>14</v>
      </c>
      <c r="B74" s="48" t="n">
        <v>3</v>
      </c>
      <c r="C74" s="47" t="s">
        <v>51</v>
      </c>
      <c r="D74" s="48" t="n">
        <v>160.639323428571</v>
      </c>
      <c r="E74" s="47"/>
      <c r="F74" s="47"/>
      <c r="G74" s="47"/>
      <c r="H74" s="47"/>
      <c r="I74" s="47"/>
      <c r="J74" s="4" t="n">
        <v>10249</v>
      </c>
      <c r="K74" s="47"/>
      <c r="L74" s="47" t="n">
        <f aca="false">D74*62.77</f>
        <v>10083.3303316114</v>
      </c>
      <c r="M74" s="47" t="n">
        <v>9500</v>
      </c>
      <c r="N74" s="0" t="n">
        <f aca="false">(M74-L74)</f>
        <v>-583.330331611429</v>
      </c>
      <c r="O74" s="3" t="n">
        <f aca="false">N74*N74</f>
        <v>340274.2757779</v>
      </c>
      <c r="T74" s="0" t="n">
        <f aca="false">(ABS(M74-J74)+ABS(L74-J74))^2</f>
        <v>836620.602270059</v>
      </c>
    </row>
    <row r="75" customFormat="false" ht="13.8" hidden="false" customHeight="false" outlineLevel="0" collapsed="false">
      <c r="A75" s="7" t="s">
        <v>14</v>
      </c>
      <c r="B75" s="49" t="n">
        <v>1</v>
      </c>
      <c r="C75" s="7" t="s">
        <v>54</v>
      </c>
      <c r="D75" s="49" t="n">
        <v>180.873419294118</v>
      </c>
      <c r="E75" s="7"/>
      <c r="F75" s="7"/>
      <c r="G75" s="7"/>
      <c r="H75" s="7"/>
      <c r="I75" s="7"/>
      <c r="J75" s="4" t="n">
        <v>10249</v>
      </c>
      <c r="K75" s="7" t="n">
        <f aca="false">AVERAGE(L75:L77)</f>
        <v>10647.3632291012</v>
      </c>
      <c r="L75" s="7" t="n">
        <f aca="false">D75*62.77</f>
        <v>11353.4245290918</v>
      </c>
      <c r="M75" s="7" t="n">
        <v>9500</v>
      </c>
      <c r="N75" s="0" t="n">
        <f aca="false">(M75-L75)</f>
        <v>-1853.42452909176</v>
      </c>
      <c r="O75" s="3" t="n">
        <f aca="false">N75*N75</f>
        <v>3435182.48503903</v>
      </c>
      <c r="T75" s="0" t="n">
        <f aca="false">(ABS(M75-J75)+ABS(L75-J75))^2</f>
        <v>3435182.48503903</v>
      </c>
    </row>
    <row r="76" customFormat="false" ht="13.8" hidden="false" customHeight="false" outlineLevel="0" collapsed="false">
      <c r="A76" s="7" t="s">
        <v>14</v>
      </c>
      <c r="B76" s="49" t="n">
        <v>2</v>
      </c>
      <c r="C76" s="7" t="s">
        <v>54</v>
      </c>
      <c r="D76" s="49" t="n">
        <v>173.991671394958</v>
      </c>
      <c r="E76" s="7"/>
      <c r="F76" s="7"/>
      <c r="G76" s="7"/>
      <c r="H76" s="7"/>
      <c r="I76" s="7"/>
      <c r="J76" s="4" t="n">
        <v>10249</v>
      </c>
      <c r="K76" s="7"/>
      <c r="L76" s="7" t="n">
        <f aca="false">D76*62.77</f>
        <v>10921.4572134615</v>
      </c>
      <c r="M76" s="7" t="n">
        <v>9500</v>
      </c>
      <c r="N76" s="0" t="n">
        <f aca="false">(M76-L76)</f>
        <v>-1421.45721346152</v>
      </c>
      <c r="O76" s="3" t="n">
        <f aca="false">N76*N76</f>
        <v>2020540.60970178</v>
      </c>
      <c r="T76" s="0" t="n">
        <f aca="false">(ABS(M76-J76)+ABS(L76-J76))^2</f>
        <v>2020540.60970178</v>
      </c>
    </row>
    <row r="77" customFormat="false" ht="13.8" hidden="false" customHeight="false" outlineLevel="0" collapsed="false">
      <c r="A77" s="7" t="s">
        <v>14</v>
      </c>
      <c r="B77" s="49" t="n">
        <v>3</v>
      </c>
      <c r="C77" s="7" t="s">
        <v>54</v>
      </c>
      <c r="D77" s="49" t="n">
        <v>154.01000389916</v>
      </c>
      <c r="E77" s="7"/>
      <c r="F77" s="7"/>
      <c r="G77" s="7"/>
      <c r="H77" s="7"/>
      <c r="I77" s="7"/>
      <c r="J77" s="4" t="n">
        <v>10249</v>
      </c>
      <c r="K77" s="7"/>
      <c r="L77" s="7" t="n">
        <f aca="false">D77*62.77</f>
        <v>9667.20794475025</v>
      </c>
      <c r="M77" s="7" t="n">
        <v>9500</v>
      </c>
      <c r="N77" s="0" t="n">
        <f aca="false">(M77-L77)</f>
        <v>-167.207944750253</v>
      </c>
      <c r="O77" s="3" t="n">
        <f aca="false">N77*N77</f>
        <v>27958.4967876036</v>
      </c>
      <c r="T77" s="0" t="n">
        <f aca="false">(ABS(M77-J77)+ABS(L77-J77))^2</f>
        <v>1771007.49431585</v>
      </c>
    </row>
    <row r="78" customFormat="false" ht="13.8" hidden="false" customHeight="false" outlineLevel="0" collapsed="false">
      <c r="A78" s="50" t="s">
        <v>14</v>
      </c>
      <c r="B78" s="51" t="n">
        <v>1</v>
      </c>
      <c r="C78" s="50" t="s">
        <v>11</v>
      </c>
      <c r="D78" s="51" t="n">
        <v>164.97987610084</v>
      </c>
      <c r="E78" s="50"/>
      <c r="F78" s="50"/>
      <c r="G78" s="50"/>
      <c r="H78" s="50"/>
      <c r="I78" s="50"/>
      <c r="J78" s="4" t="n">
        <v>10249</v>
      </c>
      <c r="K78" s="50" t="n">
        <f aca="false">AVERAGE(L80,L78)</f>
        <v>10732.0050800803</v>
      </c>
      <c r="L78" s="50" t="n">
        <f aca="false">D78*62.77</f>
        <v>10355.7868228497</v>
      </c>
      <c r="M78" s="50" t="n">
        <f aca="false">4753*2</f>
        <v>9506</v>
      </c>
      <c r="N78" s="0" t="n">
        <f aca="false">(M78-L78)</f>
        <v>-849.786822849748</v>
      </c>
      <c r="O78" s="3" t="n">
        <f aca="false">N78*N78</f>
        <v>722137.644289069</v>
      </c>
      <c r="T78" s="0" t="n">
        <f aca="false">(ABS(M78-J78)+ABS(L78-J78))^2</f>
        <v>722137.644289069</v>
      </c>
    </row>
    <row r="79" customFormat="false" ht="13.8" hidden="false" customHeight="false" outlineLevel="0" collapsed="false">
      <c r="A79" s="50" t="s">
        <v>14</v>
      </c>
      <c r="B79" s="51" t="n">
        <v>2</v>
      </c>
      <c r="C79" s="50" t="s">
        <v>11</v>
      </c>
      <c r="D79" s="51" t="s">
        <v>37</v>
      </c>
      <c r="E79" s="50"/>
      <c r="F79" s="50"/>
      <c r="G79" s="50"/>
      <c r="H79" s="50"/>
      <c r="I79" s="50"/>
      <c r="J79" s="4"/>
      <c r="K79" s="50"/>
      <c r="L79" s="50"/>
      <c r="M79" s="50"/>
      <c r="O79" s="3"/>
    </row>
    <row r="80" customFormat="false" ht="13.8" hidden="false" customHeight="false" outlineLevel="0" collapsed="false">
      <c r="A80" s="50" t="s">
        <v>14</v>
      </c>
      <c r="B80" s="51" t="n">
        <v>3</v>
      </c>
      <c r="C80" s="50" t="s">
        <v>11</v>
      </c>
      <c r="D80" s="51" t="n">
        <v>176.967075630252</v>
      </c>
      <c r="E80" s="50"/>
      <c r="F80" s="50"/>
      <c r="G80" s="50"/>
      <c r="H80" s="50"/>
      <c r="I80" s="50"/>
      <c r="J80" s="4" t="n">
        <v>10249</v>
      </c>
      <c r="K80" s="50"/>
      <c r="L80" s="50" t="n">
        <f aca="false">D80*62.77</f>
        <v>11108.2233373109</v>
      </c>
      <c r="M80" s="50" t="n">
        <v>9506</v>
      </c>
      <c r="N80" s="0" t="n">
        <f aca="false">(M80-L80)</f>
        <v>-1602.22333731092</v>
      </c>
      <c r="O80" s="3" t="n">
        <f aca="false">N80*N80</f>
        <v>2567119.62262376</v>
      </c>
      <c r="T80" s="0" t="n">
        <f aca="false">(ABS(M80-J80)+ABS(L80-J80))^2</f>
        <v>2567119.62262376</v>
      </c>
    </row>
    <row r="81" customFormat="false" ht="13.8" hidden="false" customHeight="false" outlineLevel="0" collapsed="false">
      <c r="A81" s="52" t="s">
        <v>14</v>
      </c>
      <c r="B81" s="53" t="n">
        <v>1</v>
      </c>
      <c r="C81" s="52" t="s">
        <v>12</v>
      </c>
      <c r="D81" s="53" t="n">
        <v>120.963557647059</v>
      </c>
      <c r="E81" s="52"/>
      <c r="F81" s="52"/>
      <c r="G81" s="52"/>
      <c r="H81" s="52"/>
      <c r="I81" s="52"/>
      <c r="J81" s="4" t="n">
        <v>10249</v>
      </c>
      <c r="K81" s="52" t="n">
        <f aca="false">AVERAGE(L81:L83)</f>
        <v>7607.77542920168</v>
      </c>
      <c r="L81" s="52" t="n">
        <f aca="false">D81*62.77</f>
        <v>7592.88251350588</v>
      </c>
      <c r="M81" s="52" t="n">
        <f aca="false">3728*2</f>
        <v>7456</v>
      </c>
      <c r="N81" s="0" t="n">
        <f aca="false">(M81-L81)</f>
        <v>-136.882513505884</v>
      </c>
      <c r="O81" s="3" t="n">
        <f aca="false">N81*N81</f>
        <v>18736.8225036886</v>
      </c>
      <c r="T81" s="0" t="n">
        <f aca="false">(ABS(M81-J81)+ABS(L81-J81))^2</f>
        <v>29692881.381616</v>
      </c>
    </row>
    <row r="82" customFormat="false" ht="13.8" hidden="false" customHeight="false" outlineLevel="0" collapsed="false">
      <c r="A82" s="52" t="s">
        <v>14</v>
      </c>
      <c r="B82" s="53" t="n">
        <v>2</v>
      </c>
      <c r="C82" s="52" t="s">
        <v>12</v>
      </c>
      <c r="D82" s="53" t="n">
        <v>122.270101411765</v>
      </c>
      <c r="E82" s="52"/>
      <c r="F82" s="52"/>
      <c r="G82" s="52"/>
      <c r="H82" s="52"/>
      <c r="I82" s="52"/>
      <c r="J82" s="4" t="n">
        <v>10249</v>
      </c>
      <c r="K82" s="52"/>
      <c r="L82" s="52" t="n">
        <f aca="false">D82*62.77</f>
        <v>7674.89426561647</v>
      </c>
      <c r="M82" s="52" t="n">
        <f aca="false">3728*2</f>
        <v>7456</v>
      </c>
      <c r="N82" s="0" t="n">
        <f aca="false">(M82-L82)</f>
        <v>-218.894265616472</v>
      </c>
      <c r="O82" s="3" t="n">
        <f aca="false">N82*N82</f>
        <v>47914.6995197745</v>
      </c>
      <c r="T82" s="0" t="n">
        <f aca="false">(ABS(M82-J82)+ABS(L82-J82))^2</f>
        <v>28805823.9640526</v>
      </c>
    </row>
    <row r="83" customFormat="false" ht="13.8" hidden="false" customHeight="false" outlineLevel="0" collapsed="false">
      <c r="A83" s="52" t="s">
        <v>14</v>
      </c>
      <c r="B83" s="53" t="n">
        <v>3</v>
      </c>
      <c r="C83" s="52" t="s">
        <v>12</v>
      </c>
      <c r="D83" s="53" t="n">
        <v>120.36879892437</v>
      </c>
      <c r="E83" s="52"/>
      <c r="F83" s="52"/>
      <c r="G83" s="52"/>
      <c r="H83" s="52"/>
      <c r="I83" s="52"/>
      <c r="J83" s="4" t="n">
        <v>10249</v>
      </c>
      <c r="K83" s="52"/>
      <c r="L83" s="52" t="n">
        <f aca="false">D83*62.77</f>
        <v>7555.54950848269</v>
      </c>
      <c r="M83" s="52" t="n">
        <f aca="false">3728*2</f>
        <v>7456</v>
      </c>
      <c r="N83" s="0" t="n">
        <f aca="false">(M83-L83)</f>
        <v>-99.5495084826889</v>
      </c>
      <c r="O83" s="3" t="n">
        <f aca="false">N83*N83</f>
        <v>9910.10463914495</v>
      </c>
      <c r="T83" s="0" t="n">
        <f aca="false">(ABS(M83-J83)+ABS(L83-J83))^2</f>
        <v>30101138.9958705</v>
      </c>
    </row>
    <row r="84" customFormat="false" ht="13.8" hidden="false" customHeight="false" outlineLevel="0" collapsed="false">
      <c r="A84" s="1" t="s">
        <v>15</v>
      </c>
      <c r="B84" s="54" t="n">
        <v>1</v>
      </c>
      <c r="C84" s="55" t="s">
        <v>48</v>
      </c>
      <c r="D84" s="54" t="n">
        <v>186.617733493397</v>
      </c>
      <c r="E84" s="1"/>
      <c r="F84" s="1"/>
      <c r="G84" s="1"/>
      <c r="H84" s="1"/>
      <c r="I84" s="1"/>
      <c r="J84" s="2" t="n">
        <f aca="false">AVERAGE(L84:L113)</f>
        <v>13772.0951192756</v>
      </c>
      <c r="K84" s="1" t="n">
        <f aca="false">AVERAGE(L84:L85)</f>
        <v>13042.1879480852</v>
      </c>
      <c r="L84" s="1" t="n">
        <f aca="false">D84*62.77</f>
        <v>11713.9951313806</v>
      </c>
      <c r="M84" s="1" t="n">
        <f aca="false">5586*2</f>
        <v>11172</v>
      </c>
      <c r="N84" s="0" t="n">
        <f aca="false">(M84-L84)</f>
        <v>-541.995131380552</v>
      </c>
      <c r="O84" s="3" t="n">
        <f aca="false">N84*N84</f>
        <v>293758.722440222</v>
      </c>
      <c r="P84" s="0" t="n">
        <f aca="false">SQRT(SUM(O84:O113)*100/((113-84+1)*J84))</f>
        <v>254.059738008132</v>
      </c>
      <c r="R84" s="3" t="n">
        <f aca="false">1-(SUM(M84:M113)/SUM(L84:L113))</f>
        <v>0.187109883932542</v>
      </c>
      <c r="T84" s="0" t="n">
        <f aca="false">(ABS(M84-J84)+ABS(L84-J84))^2</f>
        <v>21698781.6564682</v>
      </c>
      <c r="U84" s="0" t="n">
        <f aca="false">1-((SUM(O84:O113))/(SUM(T84:T113)))</f>
        <v>0.392370763562429</v>
      </c>
    </row>
    <row r="85" customFormat="false" ht="13.8" hidden="false" customHeight="false" outlineLevel="0" collapsed="false">
      <c r="A85" s="1" t="s">
        <v>15</v>
      </c>
      <c r="B85" s="54" t="n">
        <v>2</v>
      </c>
      <c r="C85" s="55" t="s">
        <v>48</v>
      </c>
      <c r="D85" s="54" t="n">
        <v>228.937084033613</v>
      </c>
      <c r="E85" s="1"/>
      <c r="F85" s="1"/>
      <c r="G85" s="1"/>
      <c r="H85" s="1"/>
      <c r="I85" s="1"/>
      <c r="J85" s="4" t="n">
        <v>13772.1</v>
      </c>
      <c r="K85" s="1"/>
      <c r="L85" s="1" t="n">
        <f aca="false">D85*62.77</f>
        <v>14370.3807647899</v>
      </c>
      <c r="M85" s="1" t="n">
        <v>11172</v>
      </c>
      <c r="N85" s="0" t="n">
        <f aca="false">(M85-L85)</f>
        <v>-3198.38076478992</v>
      </c>
      <c r="O85" s="3" t="n">
        <f aca="false">N85*N85</f>
        <v>10229639.5165781</v>
      </c>
      <c r="T85" s="0" t="n">
        <f aca="false">(ABS(M85-J85)+ABS(L85-J85))^2</f>
        <v>10229639.5165781</v>
      </c>
    </row>
    <row r="86" customFormat="false" ht="13.8" hidden="false" customHeight="false" outlineLevel="0" collapsed="false">
      <c r="A86" s="5" t="s">
        <v>15</v>
      </c>
      <c r="B86" s="12" t="n">
        <v>1</v>
      </c>
      <c r="C86" s="5" t="s">
        <v>30</v>
      </c>
      <c r="D86" s="12" t="n">
        <v>193.147912087912</v>
      </c>
      <c r="E86" s="5"/>
      <c r="F86" s="5"/>
      <c r="G86" s="5"/>
      <c r="H86" s="5"/>
      <c r="I86" s="5"/>
      <c r="J86" s="4" t="n">
        <v>13772.1</v>
      </c>
      <c r="K86" s="5" t="n">
        <f aca="false">AVERAGE(L86:L89)</f>
        <v>13858.9379101058</v>
      </c>
      <c r="L86" s="5" t="n">
        <f aca="false">D86*62.77</f>
        <v>12123.8944417582</v>
      </c>
      <c r="M86" s="5" t="n">
        <f aca="false">5599*2</f>
        <v>11198</v>
      </c>
      <c r="N86" s="0" t="n">
        <f aca="false">(M86-L86)</f>
        <v>-925.894441758241</v>
      </c>
      <c r="O86" s="3" t="n">
        <f aca="false">N86*N86</f>
        <v>857280.517278804</v>
      </c>
      <c r="T86" s="0" t="n">
        <f aca="false">(ABS(M86-J86)+ABS(L86-J86))^2</f>
        <v>17827864.2271593</v>
      </c>
    </row>
    <row r="87" customFormat="false" ht="13.8" hidden="false" customHeight="false" outlineLevel="0" collapsed="false">
      <c r="A87" s="5" t="s">
        <v>15</v>
      </c>
      <c r="B87" s="12" t="n">
        <v>2</v>
      </c>
      <c r="C87" s="5" t="s">
        <v>30</v>
      </c>
      <c r="D87" s="12" t="n">
        <v>228.016467226891</v>
      </c>
      <c r="E87" s="5"/>
      <c r="F87" s="5"/>
      <c r="G87" s="5"/>
      <c r="H87" s="5"/>
      <c r="I87" s="5"/>
      <c r="J87" s="4" t="n">
        <v>13772.1</v>
      </c>
      <c r="K87" s="5"/>
      <c r="L87" s="5" t="n">
        <f aca="false">D87*62.77</f>
        <v>14312.5936478319</v>
      </c>
      <c r="M87" s="5" t="n">
        <v>11198</v>
      </c>
      <c r="N87" s="0" t="n">
        <f aca="false">(M87-L87)</f>
        <v>-3114.59364783194</v>
      </c>
      <c r="O87" s="3" t="n">
        <f aca="false">N87*N87</f>
        <v>9700693.59111505</v>
      </c>
      <c r="T87" s="0" t="n">
        <f aca="false">(ABS(M87-J87)+ABS(L87-J87))^2</f>
        <v>9700693.59111505</v>
      </c>
    </row>
    <row r="88" customFormat="false" ht="13.8" hidden="false" customHeight="false" outlineLevel="0" collapsed="false">
      <c r="A88" s="5" t="s">
        <v>15</v>
      </c>
      <c r="B88" s="12" t="n">
        <v>3</v>
      </c>
      <c r="C88" s="5" t="s">
        <v>30</v>
      </c>
      <c r="D88" s="12" t="n">
        <v>229.89552605042</v>
      </c>
      <c r="E88" s="5"/>
      <c r="F88" s="5"/>
      <c r="G88" s="5"/>
      <c r="H88" s="5"/>
      <c r="I88" s="5"/>
      <c r="J88" s="4" t="n">
        <v>13772.1</v>
      </c>
      <c r="K88" s="5"/>
      <c r="L88" s="5" t="n">
        <f aca="false">D88*62.77</f>
        <v>14430.5421701849</v>
      </c>
      <c r="M88" s="5" t="n">
        <v>11198</v>
      </c>
      <c r="N88" s="0" t="n">
        <f aca="false">(M88-L88)</f>
        <v>-3232.54217018488</v>
      </c>
      <c r="O88" s="3" t="n">
        <f aca="false">N88*N88</f>
        <v>10449328.8820235</v>
      </c>
      <c r="T88" s="0" t="n">
        <f aca="false">(ABS(M88-J88)+ABS(L88-J88))^2</f>
        <v>10449328.8820235</v>
      </c>
    </row>
    <row r="89" customFormat="false" ht="13.8" hidden="false" customHeight="false" outlineLevel="0" collapsed="false">
      <c r="A89" s="5" t="s">
        <v>15</v>
      </c>
      <c r="B89" s="12" t="n">
        <v>4</v>
      </c>
      <c r="C89" s="5" t="s">
        <v>30</v>
      </c>
      <c r="D89" s="12" t="n">
        <v>232.096883553421</v>
      </c>
      <c r="E89" s="5"/>
      <c r="F89" s="5"/>
      <c r="G89" s="5"/>
      <c r="H89" s="5"/>
      <c r="I89" s="5"/>
      <c r="J89" s="4" t="n">
        <v>13772.1</v>
      </c>
      <c r="K89" s="5"/>
      <c r="L89" s="5" t="n">
        <f aca="false">D89*62.77</f>
        <v>14568.7213806483</v>
      </c>
      <c r="M89" s="5" t="n">
        <v>11198</v>
      </c>
      <c r="N89" s="0" t="n">
        <f aca="false">(M89-L89)</f>
        <v>-3370.72138064826</v>
      </c>
      <c r="O89" s="3" t="n">
        <f aca="false">N89*N89</f>
        <v>11361762.6259593</v>
      </c>
      <c r="T89" s="0" t="n">
        <f aca="false">(ABS(M89-J89)+ABS(L89-J89))^2</f>
        <v>11361762.6259593</v>
      </c>
    </row>
    <row r="90" customFormat="false" ht="13.8" hidden="false" customHeight="false" outlineLevel="0" collapsed="false">
      <c r="A90" s="4" t="s">
        <v>15</v>
      </c>
      <c r="B90" s="43" t="n">
        <v>1</v>
      </c>
      <c r="C90" s="4" t="s">
        <v>9</v>
      </c>
      <c r="D90" s="43" t="n">
        <v>225.799944777911</v>
      </c>
      <c r="E90" s="4"/>
      <c r="F90" s="4"/>
      <c r="G90" s="4"/>
      <c r="H90" s="4"/>
      <c r="I90" s="4"/>
      <c r="J90" s="4" t="n">
        <v>13772.1</v>
      </c>
      <c r="K90" s="4" t="n">
        <f aca="false">AVERAGE(L90:L97)</f>
        <v>14439.1698228534</v>
      </c>
      <c r="L90" s="4" t="n">
        <f aca="false">D90*62.77</f>
        <v>14173.4625337095</v>
      </c>
      <c r="M90" s="4" t="n">
        <f aca="false">5591*2</f>
        <v>11182</v>
      </c>
      <c r="N90" s="0" t="n">
        <f aca="false">(M90-L90)</f>
        <v>-2991.46253370949</v>
      </c>
      <c r="O90" s="3" t="n">
        <f aca="false">N90*N90</f>
        <v>8948848.09058758</v>
      </c>
      <c r="T90" s="0" t="n">
        <f aca="false">(ABS(M90-J90)+ABS(L90-J90))^2</f>
        <v>8948848.09058758</v>
      </c>
    </row>
    <row r="91" customFormat="false" ht="13.8" hidden="false" customHeight="false" outlineLevel="0" collapsed="false">
      <c r="A91" s="4" t="s">
        <v>15</v>
      </c>
      <c r="B91" s="43" t="n">
        <v>2</v>
      </c>
      <c r="C91" s="4" t="s">
        <v>9</v>
      </c>
      <c r="D91" s="43" t="n">
        <v>213.795974909964</v>
      </c>
      <c r="E91" s="4"/>
      <c r="F91" s="4"/>
      <c r="G91" s="4"/>
      <c r="H91" s="4"/>
      <c r="I91" s="4"/>
      <c r="J91" s="4" t="n">
        <v>13772.1</v>
      </c>
      <c r="K91" s="4"/>
      <c r="L91" s="4" t="n">
        <f aca="false">D91*62.77</f>
        <v>13419.9733450984</v>
      </c>
      <c r="M91" s="4" t="n">
        <v>11182</v>
      </c>
      <c r="N91" s="0" t="n">
        <f aca="false">(M91-L91)</f>
        <v>-2237.97334509844</v>
      </c>
      <c r="O91" s="3" t="n">
        <f aca="false">N91*N91</f>
        <v>5008524.69337111</v>
      </c>
      <c r="T91" s="0" t="n">
        <f aca="false">(ABS(M91-J91)+ABS(L91-J91))^2</f>
        <v>8656697.68881322</v>
      </c>
    </row>
    <row r="92" customFormat="false" ht="13.8" hidden="false" customHeight="false" outlineLevel="0" collapsed="false">
      <c r="A92" s="4" t="s">
        <v>15</v>
      </c>
      <c r="B92" s="43" t="n">
        <v>3</v>
      </c>
      <c r="C92" s="4" t="s">
        <v>9</v>
      </c>
      <c r="D92" s="43" t="n">
        <v>225.985802521008</v>
      </c>
      <c r="E92" s="4"/>
      <c r="F92" s="4"/>
      <c r="G92" s="4"/>
      <c r="H92" s="4"/>
      <c r="I92" s="4"/>
      <c r="J92" s="4" t="n">
        <v>13772.1</v>
      </c>
      <c r="K92" s="4"/>
      <c r="L92" s="4" t="n">
        <f aca="false">D92*62.77</f>
        <v>14185.1288242437</v>
      </c>
      <c r="M92" s="4" t="n">
        <v>11182</v>
      </c>
      <c r="N92" s="0" t="n">
        <f aca="false">(M92-L92)</f>
        <v>-3003.1288242437</v>
      </c>
      <c r="O92" s="3" t="n">
        <f aca="false">N92*N92</f>
        <v>9018782.73500333</v>
      </c>
      <c r="T92" s="0" t="n">
        <f aca="false">(ABS(M92-J92)+ABS(L92-J92))^2</f>
        <v>9018782.73500333</v>
      </c>
    </row>
    <row r="93" customFormat="false" ht="13.8" hidden="false" customHeight="false" outlineLevel="0" collapsed="false">
      <c r="A93" s="4" t="s">
        <v>15</v>
      </c>
      <c r="B93" s="43" t="n">
        <v>4</v>
      </c>
      <c r="C93" s="4" t="s">
        <v>9</v>
      </c>
      <c r="D93" s="43" t="n">
        <v>239.939513805522</v>
      </c>
      <c r="E93" s="4"/>
      <c r="F93" s="4"/>
      <c r="G93" s="4"/>
      <c r="H93" s="4"/>
      <c r="I93" s="4"/>
      <c r="J93" s="4" t="n">
        <v>13772.1</v>
      </c>
      <c r="K93" s="4"/>
      <c r="L93" s="4" t="n">
        <f aca="false">D93*62.77</f>
        <v>15061.0032815726</v>
      </c>
      <c r="M93" s="4" t="n">
        <v>11182</v>
      </c>
      <c r="N93" s="0" t="n">
        <f aca="false">(M93-L93)</f>
        <v>-3879.00328157263</v>
      </c>
      <c r="O93" s="3" t="n">
        <f aca="false">N93*N93</f>
        <v>15046666.4584512</v>
      </c>
      <c r="T93" s="0" t="n">
        <f aca="false">(ABS(M93-J93)+ABS(L93-J93))^2</f>
        <v>15046666.4584512</v>
      </c>
    </row>
    <row r="94" customFormat="false" ht="13.8" hidden="false" customHeight="false" outlineLevel="0" collapsed="false">
      <c r="A94" s="4" t="s">
        <v>15</v>
      </c>
      <c r="B94" s="43" t="n">
        <v>1</v>
      </c>
      <c r="C94" s="4" t="s">
        <v>52</v>
      </c>
      <c r="D94" s="43" t="n">
        <v>242.56557695078</v>
      </c>
      <c r="E94" s="4"/>
      <c r="F94" s="4"/>
      <c r="G94" s="4"/>
      <c r="H94" s="4"/>
      <c r="I94" s="4"/>
      <c r="J94" s="4" t="n">
        <v>13772.1</v>
      </c>
      <c r="K94" s="4"/>
      <c r="L94" s="4" t="n">
        <f aca="false">D94*62.77</f>
        <v>15225.8412652005</v>
      </c>
      <c r="M94" s="4" t="n">
        <v>11182</v>
      </c>
      <c r="N94" s="0" t="n">
        <f aca="false">(M94-L94)</f>
        <v>-4043.84126520048</v>
      </c>
      <c r="O94" s="3" t="n">
        <f aca="false">N94*N94</f>
        <v>16352652.1781382</v>
      </c>
      <c r="T94" s="0" t="n">
        <f aca="false">(ABS(M94-J94)+ABS(L94-J94))^2</f>
        <v>16352652.1781382</v>
      </c>
    </row>
    <row r="95" customFormat="false" ht="13.8" hidden="false" customHeight="false" outlineLevel="0" collapsed="false">
      <c r="A95" s="4" t="s">
        <v>15</v>
      </c>
      <c r="B95" s="43" t="n">
        <v>2</v>
      </c>
      <c r="C95" s="4" t="s">
        <v>52</v>
      </c>
      <c r="D95" s="43" t="n">
        <v>234.007623169268</v>
      </c>
      <c r="E95" s="4"/>
      <c r="F95" s="4"/>
      <c r="G95" s="4"/>
      <c r="H95" s="4"/>
      <c r="I95" s="4"/>
      <c r="J95" s="4" t="n">
        <v>13772.1</v>
      </c>
      <c r="K95" s="4"/>
      <c r="L95" s="4" t="n">
        <f aca="false">D95*62.77</f>
        <v>14688.6585063349</v>
      </c>
      <c r="M95" s="4" t="n">
        <v>11182</v>
      </c>
      <c r="N95" s="0" t="n">
        <f aca="false">(M95-L95)</f>
        <v>-3506.65850633493</v>
      </c>
      <c r="O95" s="3" t="n">
        <f aca="false">N95*N95</f>
        <v>12296653.8800512</v>
      </c>
      <c r="T95" s="0" t="n">
        <f aca="false">(ABS(M95-J95)+ABS(L95-J95))^2</f>
        <v>12296653.8800512</v>
      </c>
    </row>
    <row r="96" customFormat="false" ht="13.8" hidden="false" customHeight="false" outlineLevel="0" collapsed="false">
      <c r="A96" s="4" t="s">
        <v>15</v>
      </c>
      <c r="B96" s="43" t="n">
        <v>3</v>
      </c>
      <c r="C96" s="4" t="s">
        <v>52</v>
      </c>
      <c r="D96" s="43" t="n">
        <v>223.687528811525</v>
      </c>
      <c r="E96" s="4"/>
      <c r="F96" s="4"/>
      <c r="G96" s="4"/>
      <c r="H96" s="4"/>
      <c r="I96" s="4"/>
      <c r="J96" s="4" t="n">
        <v>13772.1</v>
      </c>
      <c r="K96" s="4"/>
      <c r="L96" s="4" t="n">
        <f aca="false">D96*62.77</f>
        <v>14040.8661834994</v>
      </c>
      <c r="M96" s="4" t="n">
        <v>11182</v>
      </c>
      <c r="N96" s="0" t="n">
        <f aca="false">(M96-L96)</f>
        <v>-2858.8661834994</v>
      </c>
      <c r="O96" s="3" t="n">
        <f aca="false">N96*N96</f>
        <v>8173115.85515641</v>
      </c>
      <c r="T96" s="0" t="n">
        <f aca="false">(ABS(M96-J96)+ABS(L96-J96))^2</f>
        <v>8173115.85515641</v>
      </c>
    </row>
    <row r="97" customFormat="false" ht="13.8" hidden="false" customHeight="false" outlineLevel="0" collapsed="false">
      <c r="A97" s="4" t="s">
        <v>15</v>
      </c>
      <c r="B97" s="43" t="n">
        <v>4</v>
      </c>
      <c r="C97" s="4" t="s">
        <v>52</v>
      </c>
      <c r="D97" s="43" t="n">
        <v>234.481832773109</v>
      </c>
      <c r="E97" s="4"/>
      <c r="F97" s="4"/>
      <c r="G97" s="4"/>
      <c r="H97" s="4"/>
      <c r="I97" s="4"/>
      <c r="J97" s="4" t="n">
        <v>13772.1</v>
      </c>
      <c r="K97" s="4"/>
      <c r="L97" s="4" t="n">
        <f aca="false">D97*62.77</f>
        <v>14718.4246431681</v>
      </c>
      <c r="M97" s="4" t="n">
        <v>11182</v>
      </c>
      <c r="N97" s="0" t="n">
        <f aca="false">(M97-L97)</f>
        <v>-3536.42464316807</v>
      </c>
      <c r="O97" s="3" t="n">
        <f aca="false">N97*N97</f>
        <v>12506299.2568064</v>
      </c>
      <c r="T97" s="0" t="n">
        <f aca="false">(ABS(M97-J97)+ABS(L97-J97))^2</f>
        <v>12506299.2568064</v>
      </c>
    </row>
    <row r="98" customFormat="false" ht="13.8" hidden="false" customHeight="false" outlineLevel="0" collapsed="false">
      <c r="A98" s="50" t="s">
        <v>15</v>
      </c>
      <c r="B98" s="51" t="n">
        <v>1</v>
      </c>
      <c r="C98" s="50" t="s">
        <v>51</v>
      </c>
      <c r="D98" s="51" t="n">
        <v>229.731587755102</v>
      </c>
      <c r="E98" s="50"/>
      <c r="F98" s="50"/>
      <c r="G98" s="50"/>
      <c r="H98" s="50"/>
      <c r="I98" s="50"/>
      <c r="J98" s="4" t="n">
        <v>13772.1</v>
      </c>
      <c r="K98" s="50" t="n">
        <f aca="false">AVERAGE(L98:L105)</f>
        <v>14730.1620529412</v>
      </c>
      <c r="L98" s="50" t="n">
        <f aca="false">D98*62.77</f>
        <v>14420.2517633878</v>
      </c>
      <c r="M98" s="50" t="n">
        <f aca="false">5608*2</f>
        <v>11216</v>
      </c>
      <c r="N98" s="0" t="n">
        <f aca="false">(M98-L98)</f>
        <v>-3204.25176338775</v>
      </c>
      <c r="O98" s="3" t="n">
        <f aca="false">N98*N98</f>
        <v>10267229.3631735</v>
      </c>
      <c r="T98" s="0" t="n">
        <f aca="false">(ABS(M98-J98)+ABS(L98-J98))^2</f>
        <v>10267229.3631735</v>
      </c>
    </row>
    <row r="99" customFormat="false" ht="13.8" hidden="false" customHeight="false" outlineLevel="0" collapsed="false">
      <c r="A99" s="50" t="s">
        <v>15</v>
      </c>
      <c r="B99" s="51" t="n">
        <v>2</v>
      </c>
      <c r="C99" s="50" t="s">
        <v>51</v>
      </c>
      <c r="D99" s="51" t="n">
        <v>251.779806842737</v>
      </c>
      <c r="E99" s="50"/>
      <c r="F99" s="50"/>
      <c r="G99" s="50"/>
      <c r="H99" s="50"/>
      <c r="I99" s="50"/>
      <c r="J99" s="4" t="n">
        <v>13772.1</v>
      </c>
      <c r="K99" s="50"/>
      <c r="L99" s="50" t="n">
        <f aca="false">D99*62.77</f>
        <v>15804.2184755186</v>
      </c>
      <c r="M99" s="50" t="n">
        <v>11216</v>
      </c>
      <c r="N99" s="0" t="n">
        <f aca="false">(M99-L99)</f>
        <v>-4588.21847551861</v>
      </c>
      <c r="O99" s="3" t="n">
        <f aca="false">N99*N99</f>
        <v>21051748.7790903</v>
      </c>
      <c r="T99" s="0" t="n">
        <f aca="false">(ABS(M99-J99)+ABS(L99-J99))^2</f>
        <v>21051748.7790903</v>
      </c>
    </row>
    <row r="100" customFormat="false" ht="13.8" hidden="false" customHeight="false" outlineLevel="0" collapsed="false">
      <c r="A100" s="50" t="s">
        <v>15</v>
      </c>
      <c r="B100" s="51" t="n">
        <v>3</v>
      </c>
      <c r="C100" s="50" t="s">
        <v>51</v>
      </c>
      <c r="D100" s="51" t="n">
        <v>222.260934453782</v>
      </c>
      <c r="E100" s="50"/>
      <c r="F100" s="50"/>
      <c r="G100" s="50"/>
      <c r="H100" s="50"/>
      <c r="I100" s="50"/>
      <c r="J100" s="4" t="n">
        <v>13772.1</v>
      </c>
      <c r="K100" s="50"/>
      <c r="L100" s="50" t="n">
        <f aca="false">D100*62.77</f>
        <v>13951.3188556639</v>
      </c>
      <c r="M100" s="50" t="n">
        <v>11216</v>
      </c>
      <c r="N100" s="0" t="n">
        <f aca="false">(M100-L100)</f>
        <v>-2735.31885566387</v>
      </c>
      <c r="O100" s="3" t="n">
        <f aca="false">N100*N100</f>
        <v>7481969.2421503</v>
      </c>
      <c r="T100" s="0" t="n">
        <f aca="false">(ABS(M100-J100)+ABS(L100-J100))^2</f>
        <v>7481969.2421503</v>
      </c>
    </row>
    <row r="101" customFormat="false" ht="13.8" hidden="false" customHeight="false" outlineLevel="0" collapsed="false">
      <c r="A101" s="50" t="s">
        <v>15</v>
      </c>
      <c r="B101" s="51" t="n">
        <v>4</v>
      </c>
      <c r="C101" s="50" t="s">
        <v>51</v>
      </c>
      <c r="D101" s="51" t="n">
        <v>248.38386122449</v>
      </c>
      <c r="E101" s="50"/>
      <c r="F101" s="50"/>
      <c r="G101" s="50"/>
      <c r="H101" s="50"/>
      <c r="I101" s="50"/>
      <c r="J101" s="4" t="n">
        <v>13772.1</v>
      </c>
      <c r="K101" s="50"/>
      <c r="L101" s="50" t="n">
        <f aca="false">D101*62.77</f>
        <v>15591.0549690612</v>
      </c>
      <c r="M101" s="50" t="n">
        <v>11216</v>
      </c>
      <c r="N101" s="0" t="n">
        <f aca="false">(M101-L101)</f>
        <v>-4375.05496906123</v>
      </c>
      <c r="O101" s="3" t="n">
        <f aca="false">N101*N101</f>
        <v>19141105.9823073</v>
      </c>
      <c r="T101" s="0" t="n">
        <f aca="false">(ABS(M101-J101)+ABS(L101-J101))^2</f>
        <v>19141105.9823073</v>
      </c>
    </row>
    <row r="102" customFormat="false" ht="13.8" hidden="false" customHeight="false" outlineLevel="0" collapsed="false">
      <c r="A102" s="50" t="s">
        <v>15</v>
      </c>
      <c r="B102" s="51" t="n">
        <v>1</v>
      </c>
      <c r="C102" s="50" t="s">
        <v>54</v>
      </c>
      <c r="D102" s="51" t="n">
        <v>233.134026410564</v>
      </c>
      <c r="E102" s="50"/>
      <c r="F102" s="50"/>
      <c r="G102" s="50"/>
      <c r="H102" s="50"/>
      <c r="I102" s="50"/>
      <c r="J102" s="4" t="n">
        <v>13772.1</v>
      </c>
      <c r="K102" s="50"/>
      <c r="L102" s="50" t="n">
        <f aca="false">D102*62.77</f>
        <v>14633.8228377911</v>
      </c>
      <c r="M102" s="50" t="n">
        <v>11216</v>
      </c>
      <c r="N102" s="0" t="n">
        <f aca="false">(M102-L102)</f>
        <v>-3417.82283779112</v>
      </c>
      <c r="O102" s="3" t="n">
        <f aca="false">N102*N102</f>
        <v>11681512.9505265</v>
      </c>
      <c r="T102" s="0" t="n">
        <f aca="false">(ABS(M102-J102)+ABS(L102-J102))^2</f>
        <v>11681512.9505265</v>
      </c>
    </row>
    <row r="103" customFormat="false" ht="13.8" hidden="false" customHeight="false" outlineLevel="0" collapsed="false">
      <c r="A103" s="50" t="s">
        <v>15</v>
      </c>
      <c r="B103" s="51" t="n">
        <v>2</v>
      </c>
      <c r="C103" s="50" t="s">
        <v>54</v>
      </c>
      <c r="D103" s="51" t="n">
        <v>243.881963985594</v>
      </c>
      <c r="E103" s="50"/>
      <c r="F103" s="50"/>
      <c r="G103" s="50"/>
      <c r="H103" s="50"/>
      <c r="I103" s="50"/>
      <c r="J103" s="4" t="n">
        <v>13772.1</v>
      </c>
      <c r="K103" s="50"/>
      <c r="L103" s="50" t="n">
        <f aca="false">D103*62.77</f>
        <v>15308.4708793758</v>
      </c>
      <c r="M103" s="50" t="n">
        <v>11216</v>
      </c>
      <c r="N103" s="0" t="n">
        <f aca="false">(M103-L103)</f>
        <v>-4092.47087937575</v>
      </c>
      <c r="O103" s="3" t="n">
        <f aca="false">N103*N103</f>
        <v>16748317.8985385</v>
      </c>
      <c r="T103" s="0" t="n">
        <f aca="false">(ABS(M103-J103)+ABS(L103-J103))^2</f>
        <v>16748317.8985385</v>
      </c>
    </row>
    <row r="104" customFormat="false" ht="13.8" hidden="false" customHeight="false" outlineLevel="0" collapsed="false">
      <c r="A104" s="50" t="s">
        <v>15</v>
      </c>
      <c r="B104" s="51" t="n">
        <v>3</v>
      </c>
      <c r="C104" s="50" t="s">
        <v>54</v>
      </c>
      <c r="D104" s="51" t="n">
        <v>217.681033613445</v>
      </c>
      <c r="E104" s="50"/>
      <c r="F104" s="50"/>
      <c r="G104" s="50"/>
      <c r="H104" s="50"/>
      <c r="I104" s="50"/>
      <c r="J104" s="4" t="n">
        <v>13772.1</v>
      </c>
      <c r="K104" s="50"/>
      <c r="L104" s="50" t="n">
        <f aca="false">D104*62.77</f>
        <v>13663.838479916</v>
      </c>
      <c r="M104" s="50" t="n">
        <v>11216</v>
      </c>
      <c r="N104" s="0" t="n">
        <f aca="false">(M104-L104)</f>
        <v>-2447.83847991597</v>
      </c>
      <c r="O104" s="3" t="n">
        <f aca="false">N104*N104</f>
        <v>5991913.22375731</v>
      </c>
      <c r="T104" s="0" t="n">
        <f aca="false">(ABS(M104-J104)+ABS(L104-J104))^2</f>
        <v>7098822.30970451</v>
      </c>
    </row>
    <row r="105" customFormat="false" ht="13.8" hidden="false" customHeight="false" outlineLevel="0" collapsed="false">
      <c r="A105" s="50" t="s">
        <v>15</v>
      </c>
      <c r="B105" s="51" t="n">
        <v>4</v>
      </c>
      <c r="C105" s="50" t="s">
        <v>54</v>
      </c>
      <c r="D105" s="51" t="n">
        <v>230.49737394958</v>
      </c>
      <c r="E105" s="50"/>
      <c r="F105" s="50"/>
      <c r="G105" s="50"/>
      <c r="H105" s="50"/>
      <c r="I105" s="50"/>
      <c r="J105" s="4" t="n">
        <v>13772.1</v>
      </c>
      <c r="K105" s="50"/>
      <c r="L105" s="50" t="n">
        <f aca="false">D105*62.77</f>
        <v>14468.3201628151</v>
      </c>
      <c r="M105" s="50" t="n">
        <v>11216</v>
      </c>
      <c r="N105" s="0" t="n">
        <f aca="false">(M105-L105)</f>
        <v>-3252.32016281513</v>
      </c>
      <c r="O105" s="3" t="n">
        <f aca="false">N105*N105</f>
        <v>10577586.4414538</v>
      </c>
      <c r="T105" s="0" t="n">
        <f aca="false">(ABS(M105-J105)+ABS(L105-J105))^2</f>
        <v>10577586.4414538</v>
      </c>
    </row>
    <row r="106" customFormat="false" ht="13.8" hidden="false" customHeight="false" outlineLevel="0" collapsed="false">
      <c r="A106" s="45" t="s">
        <v>15</v>
      </c>
      <c r="B106" s="46" t="n">
        <v>1</v>
      </c>
      <c r="C106" s="45" t="s">
        <v>11</v>
      </c>
      <c r="D106" s="46" t="n">
        <v>220.272932052821</v>
      </c>
      <c r="E106" s="45"/>
      <c r="F106" s="45"/>
      <c r="G106" s="45"/>
      <c r="H106" s="45"/>
      <c r="I106" s="45"/>
      <c r="J106" s="4" t="n">
        <v>13772.1</v>
      </c>
      <c r="K106" s="45" t="n">
        <f aca="false">AVERAGE(L106:L109)</f>
        <v>13647.0509203424</v>
      </c>
      <c r="L106" s="45" t="n">
        <f aca="false">D106*62.77</f>
        <v>13826.5319449556</v>
      </c>
      <c r="M106" s="45" t="n">
        <f aca="false">5606*2</f>
        <v>11212</v>
      </c>
      <c r="N106" s="0" t="n">
        <f aca="false">(M106-L106)</f>
        <v>-2614.53194495558</v>
      </c>
      <c r="O106" s="3" t="n">
        <f aca="false">N106*N106</f>
        <v>6835777.29119322</v>
      </c>
      <c r="T106" s="0" t="n">
        <f aca="false">(ABS(M106-J106)+ABS(L106-J106))^2</f>
        <v>6835777.29119322</v>
      </c>
    </row>
    <row r="107" customFormat="false" ht="13.8" hidden="false" customHeight="false" outlineLevel="0" collapsed="false">
      <c r="A107" s="45" t="s">
        <v>15</v>
      </c>
      <c r="B107" s="46" t="n">
        <v>2</v>
      </c>
      <c r="C107" s="45" t="s">
        <v>11</v>
      </c>
      <c r="D107" s="46" t="n">
        <v>204.855324129652</v>
      </c>
      <c r="E107" s="45"/>
      <c r="F107" s="45"/>
      <c r="G107" s="45"/>
      <c r="H107" s="45"/>
      <c r="I107" s="45"/>
      <c r="J107" s="4" t="n">
        <v>13772.1</v>
      </c>
      <c r="K107" s="45"/>
      <c r="L107" s="45" t="n">
        <f aca="false">D107*62.77</f>
        <v>12858.7686956182</v>
      </c>
      <c r="M107" s="45" t="n">
        <v>11212</v>
      </c>
      <c r="N107" s="0" t="n">
        <f aca="false">(M107-L107)</f>
        <v>-1646.76869561825</v>
      </c>
      <c r="O107" s="3" t="n">
        <f aca="false">N107*N107</f>
        <v>2711847.13686823</v>
      </c>
      <c r="T107" s="0" t="n">
        <f aca="false">(ABS(M107-J107)+ABS(L107-J107))^2</f>
        <v>12064725.0262591</v>
      </c>
    </row>
    <row r="108" customFormat="false" ht="13.8" hidden="false" customHeight="false" outlineLevel="0" collapsed="false">
      <c r="A108" s="45" t="s">
        <v>15</v>
      </c>
      <c r="B108" s="46" t="n">
        <v>3</v>
      </c>
      <c r="C108" s="45" t="s">
        <v>11</v>
      </c>
      <c r="D108" s="46" t="n">
        <v>217.417259423769</v>
      </c>
      <c r="E108" s="45"/>
      <c r="F108" s="45"/>
      <c r="G108" s="45"/>
      <c r="H108" s="45"/>
      <c r="I108" s="45"/>
      <c r="J108" s="4" t="n">
        <v>13772.1</v>
      </c>
      <c r="K108" s="45"/>
      <c r="L108" s="45" t="n">
        <f aca="false">D108*62.77</f>
        <v>13647.28137403</v>
      </c>
      <c r="M108" s="45" t="n">
        <v>11212</v>
      </c>
      <c r="N108" s="0" t="n">
        <f aca="false">(M108-L108)</f>
        <v>-2435.28137403001</v>
      </c>
      <c r="O108" s="3" t="n">
        <f aca="false">N108*N108</f>
        <v>5930595.37069751</v>
      </c>
      <c r="T108" s="0" t="n">
        <f aca="false">(ABS(M108-J108)+ABS(L108-J108))^2</f>
        <v>7208788.02808056</v>
      </c>
    </row>
    <row r="109" customFormat="false" ht="13.8" hidden="false" customHeight="false" outlineLevel="0" collapsed="false">
      <c r="A109" s="45" t="s">
        <v>15</v>
      </c>
      <c r="B109" s="46" t="n">
        <v>4</v>
      </c>
      <c r="C109" s="45" t="s">
        <v>11</v>
      </c>
      <c r="D109" s="46" t="n">
        <v>227.108836494598</v>
      </c>
      <c r="E109" s="45"/>
      <c r="F109" s="45"/>
      <c r="G109" s="45"/>
      <c r="H109" s="45"/>
      <c r="I109" s="45"/>
      <c r="J109" s="4" t="n">
        <v>13772.1</v>
      </c>
      <c r="K109" s="45"/>
      <c r="L109" s="45" t="n">
        <f aca="false">D109*62.77</f>
        <v>14255.6216667659</v>
      </c>
      <c r="M109" s="45" t="n">
        <v>11212</v>
      </c>
      <c r="N109" s="0" t="n">
        <f aca="false">(M109-L109)</f>
        <v>-3043.62166676591</v>
      </c>
      <c r="O109" s="3" t="n">
        <f aca="false">N109*N109</f>
        <v>9263632.85040689</v>
      </c>
      <c r="T109" s="0" t="n">
        <f aca="false">(ABS(M109-J109)+ABS(L109-J109))^2</f>
        <v>9263632.85040689</v>
      </c>
    </row>
    <row r="110" customFormat="false" ht="13.8" hidden="false" customHeight="false" outlineLevel="0" collapsed="false">
      <c r="A110" s="8" t="s">
        <v>15</v>
      </c>
      <c r="B110" s="56" t="n">
        <v>1</v>
      </c>
      <c r="C110" s="8" t="s">
        <v>12</v>
      </c>
      <c r="D110" s="56" t="n">
        <v>168.746541896759</v>
      </c>
      <c r="E110" s="8"/>
      <c r="F110" s="8"/>
      <c r="G110" s="8"/>
      <c r="H110" s="8"/>
      <c r="I110" s="8"/>
      <c r="J110" s="4" t="n">
        <v>13772.1</v>
      </c>
      <c r="K110" s="8" t="n">
        <f aca="false">AVERAGE(L110:L113)</f>
        <v>10924.9668384868</v>
      </c>
      <c r="L110" s="8" t="n">
        <f aca="false">D110*62.77</f>
        <v>10592.2204348595</v>
      </c>
      <c r="M110" s="8" t="n">
        <f aca="false">5586*2</f>
        <v>11172</v>
      </c>
      <c r="N110" s="0" t="n">
        <f aca="false">(M110-L110)</f>
        <v>579.779565140454</v>
      </c>
      <c r="O110" s="3" t="n">
        <f aca="false">N110*N110</f>
        <v>336144.344154454</v>
      </c>
      <c r="T110" s="0" t="n">
        <f aca="false">(ABS(M110-J110)+ABS(L110-J110))^2</f>
        <v>33408163.7734412</v>
      </c>
    </row>
    <row r="111" customFormat="false" ht="13.8" hidden="false" customHeight="false" outlineLevel="0" collapsed="false">
      <c r="A111" s="8" t="s">
        <v>15</v>
      </c>
      <c r="B111" s="56" t="n">
        <v>2</v>
      </c>
      <c r="C111" s="8" t="s">
        <v>12</v>
      </c>
      <c r="D111" s="56" t="n">
        <v>140.494596158463</v>
      </c>
      <c r="E111" s="8"/>
      <c r="F111" s="8"/>
      <c r="G111" s="8"/>
      <c r="H111" s="8"/>
      <c r="I111" s="8"/>
      <c r="J111" s="4" t="n">
        <v>13772.1</v>
      </c>
      <c r="K111" s="8"/>
      <c r="L111" s="8" t="n">
        <f aca="false">D111*62.77</f>
        <v>8818.84580086675</v>
      </c>
      <c r="M111" s="8" t="n">
        <v>11172</v>
      </c>
      <c r="N111" s="0" t="n">
        <f aca="false">(M111-L111)</f>
        <v>2353.15419913325</v>
      </c>
      <c r="O111" s="3" t="n">
        <f aca="false">N111*N111</f>
        <v>5537334.68489846</v>
      </c>
      <c r="T111" s="0" t="n">
        <f aca="false">(ABS(M111-J111)+ABS(L111-J111))^2</f>
        <v>57053159.6575639</v>
      </c>
    </row>
    <row r="112" customFormat="false" ht="13.8" hidden="false" customHeight="false" outlineLevel="0" collapsed="false">
      <c r="A112" s="8" t="s">
        <v>15</v>
      </c>
      <c r="B112" s="56" t="n">
        <v>3</v>
      </c>
      <c r="C112" s="8" t="s">
        <v>12</v>
      </c>
      <c r="D112" s="56" t="n">
        <v>204.681450180072</v>
      </c>
      <c r="E112" s="8"/>
      <c r="F112" s="8"/>
      <c r="G112" s="8"/>
      <c r="H112" s="8"/>
      <c r="I112" s="8"/>
      <c r="J112" s="4" t="n">
        <v>13772.1</v>
      </c>
      <c r="K112" s="8"/>
      <c r="L112" s="8" t="n">
        <f aca="false">D112*62.77</f>
        <v>12847.8546278031</v>
      </c>
      <c r="M112" s="8" t="n">
        <v>11172</v>
      </c>
      <c r="N112" s="0" t="n">
        <f aca="false">(M112-L112)</f>
        <v>-1675.85462780312</v>
      </c>
      <c r="O112" s="3" t="n">
        <f aca="false">N112*N112</f>
        <v>2808488.73352914</v>
      </c>
      <c r="T112" s="0" t="n">
        <f aca="false">(ABS(M112-J112)+ABS(L112-J112))^2</f>
        <v>12421010.3025256</v>
      </c>
    </row>
    <row r="113" customFormat="false" ht="13.8" hidden="false" customHeight="false" outlineLevel="0" collapsed="false">
      <c r="A113" s="8" t="s">
        <v>15</v>
      </c>
      <c r="B113" s="56" t="n">
        <v>4</v>
      </c>
      <c r="C113" s="8" t="s">
        <v>12</v>
      </c>
      <c r="D113" s="56" t="n">
        <v>182.267747178872</v>
      </c>
      <c r="E113" s="8"/>
      <c r="F113" s="8"/>
      <c r="G113" s="8"/>
      <c r="H113" s="8"/>
      <c r="I113" s="8"/>
      <c r="J113" s="4" t="n">
        <v>13772.1</v>
      </c>
      <c r="K113" s="8"/>
      <c r="L113" s="8" t="n">
        <f aca="false">D113*62.77</f>
        <v>11440.9464904178</v>
      </c>
      <c r="M113" s="8" t="n">
        <v>11172</v>
      </c>
      <c r="N113" s="0" t="n">
        <f aca="false">(M113-L113)</f>
        <v>-268.946490417768</v>
      </c>
      <c r="O113" s="3" t="n">
        <f aca="false">N113*N113</f>
        <v>72332.2147080343</v>
      </c>
      <c r="T113" s="0" t="n">
        <f aca="false">(ABS(M113-J113)+ABS(L113-J113))^2</f>
        <v>24317261.1757671</v>
      </c>
    </row>
    <row r="114" customFormat="false" ht="13.8" hidden="false" customHeight="false" outlineLevel="0" collapsed="false">
      <c r="A114" s="0" t="s">
        <v>39</v>
      </c>
      <c r="B114" s="9" t="n">
        <v>1</v>
      </c>
      <c r="C114" s="9" t="s">
        <v>12</v>
      </c>
      <c r="D114" s="9" t="n">
        <v>96.035022549323</v>
      </c>
      <c r="F114" s="0" t="n">
        <v>1</v>
      </c>
      <c r="G114" s="0" t="s">
        <v>56</v>
      </c>
      <c r="I114" s="0" t="s">
        <v>57</v>
      </c>
      <c r="L114" s="0" t="n">
        <f aca="false">D114*62.77</f>
        <v>6028.118365421</v>
      </c>
    </row>
    <row r="115" customFormat="false" ht="13.8" hidden="false" customHeight="false" outlineLevel="0" collapsed="false">
      <c r="A115" s="0" t="s">
        <v>39</v>
      </c>
      <c r="B115" s="9" t="n">
        <v>2</v>
      </c>
      <c r="C115" s="9" t="s">
        <v>12</v>
      </c>
      <c r="D115" s="9" t="n">
        <v>105.052753112483</v>
      </c>
      <c r="F115" s="0" t="n">
        <v>3</v>
      </c>
      <c r="G115" s="0" t="s">
        <v>58</v>
      </c>
      <c r="I115" s="0" t="s">
        <v>41</v>
      </c>
      <c r="L115" s="0" t="n">
        <f aca="false">D115*62.77</f>
        <v>6594.16131287054</v>
      </c>
    </row>
    <row r="116" customFormat="false" ht="13.8" hidden="false" customHeight="false" outlineLevel="0" collapsed="false">
      <c r="A116" s="0" t="s">
        <v>39</v>
      </c>
      <c r="B116" s="9" t="n">
        <v>3</v>
      </c>
      <c r="C116" s="9" t="s">
        <v>12</v>
      </c>
      <c r="D116" s="9" t="n">
        <v>126.706752489347</v>
      </c>
      <c r="F116" s="0" t="n">
        <v>4</v>
      </c>
      <c r="G116" s="0" t="s">
        <v>59</v>
      </c>
      <c r="I116" s="0" t="s">
        <v>43</v>
      </c>
      <c r="L116" s="0" t="n">
        <f aca="false">D116*62.77</f>
        <v>7953.38285375634</v>
      </c>
    </row>
    <row r="117" customFormat="false" ht="13.8" hidden="false" customHeight="false" outlineLevel="0" collapsed="false">
      <c r="A117" s="0" t="s">
        <v>39</v>
      </c>
      <c r="B117" s="9" t="n">
        <v>4</v>
      </c>
      <c r="C117" s="9" t="s">
        <v>12</v>
      </c>
      <c r="D117" s="9" t="n">
        <v>139.693016144424</v>
      </c>
      <c r="F117" s="0" t="n">
        <v>5</v>
      </c>
      <c r="G117" s="0" t="s">
        <v>60</v>
      </c>
      <c r="I117" s="0" t="s">
        <v>61</v>
      </c>
      <c r="L117" s="0" t="n">
        <f aca="false">D117*62.77</f>
        <v>8768.53062338547</v>
      </c>
    </row>
    <row r="118" customFormat="false" ht="13.8" hidden="false" customHeight="false" outlineLevel="0" collapsed="false">
      <c r="A118" s="0" t="s">
        <v>39</v>
      </c>
      <c r="B118" s="9" t="n">
        <v>1</v>
      </c>
      <c r="C118" s="9" t="s">
        <v>58</v>
      </c>
      <c r="D118" s="9" t="n">
        <v>161.430301023936</v>
      </c>
      <c r="F118" s="0" t="n">
        <v>8</v>
      </c>
      <c r="G118" s="0" t="s">
        <v>62</v>
      </c>
      <c r="I118" s="0" t="s">
        <v>45</v>
      </c>
      <c r="L118" s="0" t="n">
        <f aca="false">D118*62.77</f>
        <v>10132.9799952725</v>
      </c>
    </row>
    <row r="119" customFormat="false" ht="13.8" hidden="false" customHeight="false" outlineLevel="0" collapsed="false">
      <c r="A119" s="0" t="s">
        <v>39</v>
      </c>
      <c r="B119" s="9" t="n">
        <v>2</v>
      </c>
      <c r="C119" s="9" t="s">
        <v>58</v>
      </c>
      <c r="D119" s="9" t="n">
        <v>162.130553415495</v>
      </c>
      <c r="F119" s="0" t="n">
        <v>11</v>
      </c>
      <c r="G119" s="0" t="s">
        <v>63</v>
      </c>
      <c r="I119" s="0" t="s">
        <v>47</v>
      </c>
      <c r="L119" s="0" t="n">
        <f aca="false">D119*62.77</f>
        <v>10176.9348378906</v>
      </c>
    </row>
    <row r="120" customFormat="false" ht="13.8" hidden="false" customHeight="false" outlineLevel="0" collapsed="false">
      <c r="A120" s="0" t="s">
        <v>39</v>
      </c>
      <c r="B120" s="9" t="n">
        <v>3</v>
      </c>
      <c r="C120" s="9" t="s">
        <v>58</v>
      </c>
      <c r="D120" s="9" t="n">
        <v>138.753925977045</v>
      </c>
      <c r="L120" s="0" t="n">
        <f aca="false">D120*62.77</f>
        <v>8709.5839335791</v>
      </c>
    </row>
    <row r="121" customFormat="false" ht="13.8" hidden="false" customHeight="false" outlineLevel="0" collapsed="false">
      <c r="A121" s="0" t="s">
        <v>39</v>
      </c>
      <c r="B121" s="9" t="n">
        <v>4</v>
      </c>
      <c r="C121" s="9" t="s">
        <v>58</v>
      </c>
      <c r="D121" s="9" t="n">
        <v>174.78398293134</v>
      </c>
      <c r="L121" s="0" t="n">
        <f aca="false">D121*62.77</f>
        <v>10971.1906086002</v>
      </c>
    </row>
    <row r="122" customFormat="false" ht="13.8" hidden="false" customHeight="false" outlineLevel="0" collapsed="false">
      <c r="A122" s="0" t="s">
        <v>39</v>
      </c>
      <c r="B122" s="9" t="n">
        <v>1</v>
      </c>
      <c r="C122" s="9" t="s">
        <v>59</v>
      </c>
      <c r="D122" s="9" t="n">
        <v>172.062700729132</v>
      </c>
      <c r="L122" s="0" t="n">
        <f aca="false">D122*62.77</f>
        <v>10800.3757247676</v>
      </c>
    </row>
    <row r="123" customFormat="false" ht="13.8" hidden="false" customHeight="false" outlineLevel="0" collapsed="false">
      <c r="A123" s="0" t="s">
        <v>39</v>
      </c>
      <c r="B123" s="9" t="n">
        <v>2</v>
      </c>
      <c r="C123" s="9" t="s">
        <v>59</v>
      </c>
      <c r="D123" s="9" t="n">
        <v>158.623438278923</v>
      </c>
      <c r="L123" s="0" t="n">
        <f aca="false">D123*62.77</f>
        <v>9956.79322076801</v>
      </c>
    </row>
    <row r="124" customFormat="false" ht="13.8" hidden="false" customHeight="false" outlineLevel="0" collapsed="false">
      <c r="A124" s="0" t="s">
        <v>39</v>
      </c>
      <c r="B124" s="9" t="n">
        <v>3</v>
      </c>
      <c r="C124" s="9" t="s">
        <v>59</v>
      </c>
      <c r="D124" s="9" t="n">
        <v>158.198694562483</v>
      </c>
      <c r="L124" s="0" t="n">
        <f aca="false">D124*62.77</f>
        <v>9930.13205768706</v>
      </c>
    </row>
    <row r="125" customFormat="false" ht="13.8" hidden="false" customHeight="false" outlineLevel="0" collapsed="false">
      <c r="A125" s="0" t="s">
        <v>39</v>
      </c>
      <c r="B125" s="9" t="n">
        <v>4</v>
      </c>
      <c r="C125" s="9" t="s">
        <v>59</v>
      </c>
      <c r="D125" s="9" t="n">
        <v>186.193484535805</v>
      </c>
      <c r="L125" s="0" t="n">
        <f aca="false">D125*62.77</f>
        <v>11687.3650243125</v>
      </c>
    </row>
    <row r="126" customFormat="false" ht="13.8" hidden="false" customHeight="false" outlineLevel="0" collapsed="false">
      <c r="A126" s="0" t="s">
        <v>39</v>
      </c>
      <c r="B126" s="9" t="n">
        <v>1</v>
      </c>
      <c r="C126" s="9" t="s">
        <v>60</v>
      </c>
      <c r="D126" s="9" t="n">
        <v>190.529763091788</v>
      </c>
      <c r="L126" s="0" t="n">
        <f aca="false">D126*62.77</f>
        <v>11959.5532292715</v>
      </c>
    </row>
    <row r="127" customFormat="false" ht="13.8" hidden="false" customHeight="false" outlineLevel="0" collapsed="false">
      <c r="A127" s="0" t="s">
        <v>39</v>
      </c>
      <c r="B127" s="9" t="n">
        <v>2</v>
      </c>
      <c r="C127" s="9" t="s">
        <v>60</v>
      </c>
      <c r="D127" s="9" t="n">
        <v>154.799461858349</v>
      </c>
      <c r="L127" s="0" t="n">
        <f aca="false">D127*62.77</f>
        <v>9716.76222084858</v>
      </c>
    </row>
    <row r="128" customFormat="false" ht="13.8" hidden="false" customHeight="false" outlineLevel="0" collapsed="false">
      <c r="A128" s="0" t="s">
        <v>39</v>
      </c>
      <c r="B128" s="9" t="n">
        <v>3</v>
      </c>
      <c r="C128" s="9" t="s">
        <v>60</v>
      </c>
      <c r="D128" s="9" t="s">
        <v>37</v>
      </c>
      <c r="L128" s="0" t="e">
        <f aca="false">D128*62.77</f>
        <v>#VALUE!</v>
      </c>
    </row>
    <row r="129" customFormat="false" ht="13.8" hidden="false" customHeight="false" outlineLevel="0" collapsed="false">
      <c r="A129" s="0" t="s">
        <v>39</v>
      </c>
      <c r="B129" s="9" t="n">
        <v>4</v>
      </c>
      <c r="C129" s="9" t="s">
        <v>60</v>
      </c>
      <c r="D129" s="9" t="n">
        <v>180.480113446275</v>
      </c>
      <c r="L129" s="0" t="n">
        <f aca="false">D129*62.77</f>
        <v>11328.7367210227</v>
      </c>
    </row>
    <row r="130" customFormat="false" ht="13.8" hidden="false" customHeight="false" outlineLevel="0" collapsed="false">
      <c r="A130" s="0" t="s">
        <v>39</v>
      </c>
      <c r="B130" s="9" t="n">
        <v>1</v>
      </c>
      <c r="C130" s="9" t="s">
        <v>44</v>
      </c>
      <c r="D130" s="9" t="n">
        <v>193.597517164558</v>
      </c>
      <c r="L130" s="0" t="n">
        <f aca="false">D130*62.77</f>
        <v>12152.1161524193</v>
      </c>
    </row>
    <row r="131" customFormat="false" ht="13.8" hidden="false" customHeight="false" outlineLevel="0" collapsed="false">
      <c r="A131" s="0" t="s">
        <v>39</v>
      </c>
      <c r="B131" s="9" t="n">
        <v>2</v>
      </c>
      <c r="C131" s="9" t="s">
        <v>44</v>
      </c>
      <c r="D131" s="9" t="n">
        <v>161.181056973048</v>
      </c>
      <c r="L131" s="0" t="n">
        <f aca="false">D131*62.77</f>
        <v>10117.3349461982</v>
      </c>
    </row>
    <row r="132" customFormat="false" ht="13.8" hidden="false" customHeight="false" outlineLevel="0" collapsed="false">
      <c r="A132" s="0" t="s">
        <v>39</v>
      </c>
      <c r="B132" s="9" t="n">
        <v>3</v>
      </c>
      <c r="C132" s="9" t="s">
        <v>44</v>
      </c>
      <c r="D132" s="9" t="n">
        <v>191.555103343685</v>
      </c>
      <c r="L132" s="0" t="n">
        <f aca="false">D132*62.77</f>
        <v>12023.9138368831</v>
      </c>
    </row>
    <row r="133" customFormat="false" ht="13.8" hidden="false" customHeight="false" outlineLevel="0" collapsed="false">
      <c r="A133" s="0" t="s">
        <v>39</v>
      </c>
      <c r="B133" s="9" t="n">
        <v>4</v>
      </c>
      <c r="C133" s="9" t="s">
        <v>44</v>
      </c>
      <c r="D133" s="9" t="n">
        <v>171.615150977221</v>
      </c>
      <c r="L133" s="0" t="n">
        <f aca="false">D133*62.77</f>
        <v>10772.2830268401</v>
      </c>
    </row>
    <row r="134" customFormat="false" ht="13.8" hidden="false" customHeight="false" outlineLevel="0" collapsed="false">
      <c r="A134" s="0" t="s">
        <v>39</v>
      </c>
      <c r="B134" s="9" t="n">
        <v>1</v>
      </c>
      <c r="C134" s="9" t="s">
        <v>46</v>
      </c>
      <c r="D134" s="9" t="n">
        <v>170.488091960434</v>
      </c>
      <c r="L134" s="0" t="n">
        <f aca="false">D134*62.77</f>
        <v>10701.5375323565</v>
      </c>
    </row>
    <row r="135" customFormat="false" ht="13.8" hidden="false" customHeight="false" outlineLevel="0" collapsed="false">
      <c r="A135" s="0" t="s">
        <v>39</v>
      </c>
      <c r="B135" s="9" t="n">
        <v>2</v>
      </c>
      <c r="C135" s="9" t="s">
        <v>46</v>
      </c>
      <c r="D135" s="9" t="n">
        <v>136.331400375039</v>
      </c>
      <c r="L135" s="0" t="n">
        <f aca="false">D135*62.77</f>
        <v>8557.52200154119</v>
      </c>
    </row>
    <row r="136" customFormat="false" ht="13.8" hidden="false" customHeight="false" outlineLevel="0" collapsed="false">
      <c r="A136" s="0" t="s">
        <v>39</v>
      </c>
      <c r="B136" s="9" t="n">
        <v>3</v>
      </c>
      <c r="C136" s="9" t="s">
        <v>46</v>
      </c>
      <c r="D136" s="9" t="n">
        <v>146.352291502837</v>
      </c>
      <c r="L136" s="0" t="n">
        <f aca="false">D136*62.77</f>
        <v>9186.53333763307</v>
      </c>
    </row>
    <row r="137" customFormat="false" ht="13.8" hidden="false" customHeight="false" outlineLevel="0" collapsed="false">
      <c r="A137" s="0" t="s">
        <v>39</v>
      </c>
      <c r="B137" s="9" t="n">
        <v>4</v>
      </c>
      <c r="C137" s="9" t="s">
        <v>46</v>
      </c>
      <c r="D137" s="9" t="n">
        <v>183.031716171808</v>
      </c>
      <c r="L137" s="0" t="n">
        <f aca="false">D137*62.77</f>
        <v>11488.9008241044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" activeCellId="0" sqref="V4"/>
    </sheetView>
  </sheetViews>
  <sheetFormatPr defaultRowHeight="13.8" zeroHeight="false" outlineLevelRow="0" outlineLevelCol="0"/>
  <cols>
    <col collapsed="false" customWidth="true" hidden="false" outlineLevel="0" max="1" min="1" style="0" width="10.43"/>
    <col collapsed="false" customWidth="true" hidden="false" outlineLevel="0" max="2" min="2" style="0" width="8.53"/>
    <col collapsed="false" customWidth="true" hidden="false" outlineLevel="0" max="3" min="3" style="0" width="16.71"/>
    <col collapsed="false" customWidth="true" hidden="false" outlineLevel="0" max="9" min="4" style="0" width="8.53"/>
    <col collapsed="false" customWidth="true" hidden="false" outlineLevel="0" max="10" min="10" style="0" width="8.38"/>
    <col collapsed="false" customWidth="true" hidden="false" outlineLevel="0" max="12" min="11" style="0" width="8.53"/>
    <col collapsed="false" customWidth="true" hidden="false" outlineLevel="0" max="13" min="13" style="0" width="10.71"/>
    <col collapsed="false" customWidth="true" hidden="false" outlineLevel="0" max="16" min="14" style="0" width="8.53"/>
    <col collapsed="false" customWidth="true" hidden="false" outlineLevel="0" max="17" min="17" style="0" width="10.36"/>
    <col collapsed="false" customWidth="true" hidden="false" outlineLevel="0" max="1025" min="18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</row>
    <row r="2" customFormat="false" ht="13.8" hidden="false" customHeight="false" outlineLevel="0" collapsed="false">
      <c r="D2" s="0" t="s">
        <v>5</v>
      </c>
    </row>
    <row r="4" customFormat="false" ht="13.8" hidden="false" customHeight="false" outlineLevel="0" collapsed="false">
      <c r="A4" s="2" t="s">
        <v>7</v>
      </c>
      <c r="B4" s="2" t="n">
        <v>1</v>
      </c>
      <c r="C4" s="2" t="s">
        <v>48</v>
      </c>
      <c r="D4" s="2" t="n">
        <v>177.327766026411</v>
      </c>
      <c r="E4" s="2"/>
      <c r="F4" s="2" t="n">
        <f aca="false">AVERAGE(L4:L123)</f>
        <v>13576.6623206107</v>
      </c>
      <c r="G4" s="2" t="n">
        <v>1</v>
      </c>
      <c r="H4" s="2" t="s">
        <v>9</v>
      </c>
      <c r="I4" s="2"/>
      <c r="J4" s="2" t="n">
        <f aca="false">AVERAGE(L4:L35)</f>
        <v>13253.8080302908</v>
      </c>
      <c r="K4" s="2" t="n">
        <f aca="false">AVERAGE(L4:L7)</f>
        <v>12935.068013693</v>
      </c>
      <c r="L4" s="2" t="n">
        <f aca="false">D4*62.77</f>
        <v>11130.8638734778</v>
      </c>
      <c r="M4" s="2" t="n">
        <f aca="false">6156*2</f>
        <v>12312</v>
      </c>
      <c r="N4" s="2" t="n">
        <f aca="false">(M4-L4)</f>
        <v>1181.13612652221</v>
      </c>
      <c r="O4" s="0" t="n">
        <f aca="false">N4*N4</f>
        <v>1395082.54937589</v>
      </c>
      <c r="P4" s="0" t="n">
        <f aca="false">SQRT(SUM(O4:O35)*100/((35-4+1)*J4))</f>
        <v>163.6391984375</v>
      </c>
      <c r="Q4" s="0" t="n">
        <f aca="false">SQRT(SUM(O4:O123)*100/((123-4+1-1)*F4))</f>
        <v>198.802185602923</v>
      </c>
      <c r="R4" s="0" t="n">
        <f aca="false">1-(SUM(M4:M35)/SUM(L4:L35))</f>
        <v>0.0759825423749345</v>
      </c>
      <c r="S4" s="0" t="n">
        <f aca="false">1-(SUM(M4:M123)/SUM(L4:L123))</f>
        <v>0.12220848466528</v>
      </c>
      <c r="T4" s="0" t="n">
        <f aca="false">(ABS(M4-J4)+ABS(L4-J4))^2</f>
        <v>9392705.96835784</v>
      </c>
      <c r="U4" s="0" t="n">
        <f aca="false">1-((SUM(O4:O35))/(SUM(T4:T35)))</f>
        <v>0.664170841858945</v>
      </c>
      <c r="V4" s="0" t="n">
        <f aca="false">1-((SUM(O4:O123))/(SUM(T4:T123)))</f>
        <v>0.652840753581618</v>
      </c>
    </row>
    <row r="5" customFormat="false" ht="13.8" hidden="false" customHeight="false" outlineLevel="0" collapsed="false">
      <c r="A5" s="2" t="s">
        <v>7</v>
      </c>
      <c r="B5" s="2" t="n">
        <v>2</v>
      </c>
      <c r="C5" s="2" t="s">
        <v>48</v>
      </c>
      <c r="D5" s="2" t="n">
        <v>209.379445858343</v>
      </c>
      <c r="E5" s="2"/>
      <c r="F5" s="2"/>
      <c r="G5" s="2" t="n">
        <v>2</v>
      </c>
      <c r="H5" s="2" t="s">
        <v>50</v>
      </c>
      <c r="I5" s="2"/>
      <c r="J5" s="2" t="n">
        <v>13253.8</v>
      </c>
      <c r="K5" s="2"/>
      <c r="L5" s="2" t="n">
        <f aca="false">D5*62.77</f>
        <v>13142.7478165282</v>
      </c>
      <c r="M5" s="2" t="n">
        <f aca="false">6156*2</f>
        <v>12312</v>
      </c>
      <c r="N5" s="2" t="n">
        <f aca="false">(M5-L5)</f>
        <v>-830.747816528212</v>
      </c>
      <c r="O5" s="0" t="n">
        <f aca="false">N5*N5</f>
        <v>690141.934666392</v>
      </c>
      <c r="T5" s="0" t="n">
        <f aca="false">(ABS(M5-J5)+ABS(L5-J5))^2</f>
        <v>1108497.72024131</v>
      </c>
    </row>
    <row r="6" customFormat="false" ht="13.8" hidden="false" customHeight="false" outlineLevel="0" collapsed="false">
      <c r="A6" s="2" t="s">
        <v>7</v>
      </c>
      <c r="B6" s="2" t="n">
        <v>3</v>
      </c>
      <c r="C6" s="2" t="s">
        <v>48</v>
      </c>
      <c r="D6" s="2" t="n">
        <v>230.036542617047</v>
      </c>
      <c r="E6" s="2"/>
      <c r="F6" s="2"/>
      <c r="G6" s="2" t="n">
        <v>3</v>
      </c>
      <c r="H6" s="2" t="s">
        <v>30</v>
      </c>
      <c r="I6" s="2"/>
      <c r="J6" s="2" t="n">
        <v>13253.8</v>
      </c>
      <c r="K6" s="2"/>
      <c r="L6" s="2" t="n">
        <f aca="false">D6*62.77</f>
        <v>14439.393780072</v>
      </c>
      <c r="M6" s="2" t="n">
        <f aca="false">6156*2</f>
        <v>12312</v>
      </c>
      <c r="N6" s="2" t="n">
        <f aca="false">(M6-L6)</f>
        <v>-2127.39378007203</v>
      </c>
      <c r="O6" s="0" t="n">
        <f aca="false">N6*N6</f>
        <v>4525804.29548916</v>
      </c>
      <c r="T6" s="0" t="n">
        <f aca="false">(ABS(M6-J6)+ABS(L6-J6))^2</f>
        <v>4525804.29548916</v>
      </c>
    </row>
    <row r="7" customFormat="false" ht="13.8" hidden="false" customHeight="false" outlineLevel="0" collapsed="false">
      <c r="A7" s="2" t="s">
        <v>7</v>
      </c>
      <c r="B7" s="2" t="n">
        <v>4</v>
      </c>
      <c r="C7" s="2" t="s">
        <v>48</v>
      </c>
      <c r="D7" s="2" t="n">
        <v>207.539693877551</v>
      </c>
      <c r="E7" s="2"/>
      <c r="F7" s="2"/>
      <c r="G7" s="2" t="n">
        <v>4</v>
      </c>
      <c r="H7" s="2" t="s">
        <v>10</v>
      </c>
      <c r="I7" s="2"/>
      <c r="J7" s="2" t="n">
        <v>13253.8</v>
      </c>
      <c r="K7" s="2"/>
      <c r="L7" s="2" t="n">
        <f aca="false">D7*62.77</f>
        <v>13027.2665846939</v>
      </c>
      <c r="M7" s="2" t="n">
        <f aca="false">6156*2</f>
        <v>12312</v>
      </c>
      <c r="N7" s="2" t="n">
        <f aca="false">(M7-L7)</f>
        <v>-715.266584693876</v>
      </c>
      <c r="O7" s="0" t="n">
        <f aca="false">N7*N7</f>
        <v>511606.287179642</v>
      </c>
      <c r="T7" s="0" t="n">
        <f aca="false">(ABS(M7-J7)+ABS(L7-J7))^2</f>
        <v>1365002.96932087</v>
      </c>
    </row>
    <row r="8" customFormat="false" ht="13.8" hidden="false" customHeight="false" outlineLevel="0" collapsed="false">
      <c r="A8" s="5" t="s">
        <v>7</v>
      </c>
      <c r="B8" s="5" t="n">
        <v>1</v>
      </c>
      <c r="C8" s="5" t="s">
        <v>9</v>
      </c>
      <c r="D8" s="5" t="n">
        <v>219.467795438175</v>
      </c>
      <c r="E8" s="5"/>
      <c r="F8" s="5"/>
      <c r="G8" s="5" t="n">
        <v>5</v>
      </c>
      <c r="H8" s="5" t="s">
        <v>51</v>
      </c>
      <c r="I8" s="5"/>
      <c r="J8" s="2" t="n">
        <v>13253.8</v>
      </c>
      <c r="K8" s="5" t="n">
        <f aca="false">AVERAGE(L8:L11)</f>
        <v>14635.8887149133</v>
      </c>
      <c r="L8" s="5" t="n">
        <f aca="false">D8*62.77</f>
        <v>13775.9935196543</v>
      </c>
      <c r="M8" s="5" t="n">
        <f aca="false">6197*2</f>
        <v>12394</v>
      </c>
      <c r="N8" s="2" t="n">
        <f aca="false">(M8-L8)</f>
        <v>-1381.99351965426</v>
      </c>
      <c r="O8" s="0" t="n">
        <f aca="false">N8*N8</f>
        <v>1909906.08836638</v>
      </c>
      <c r="T8" s="0" t="n">
        <f aca="false">(ABS(M8-J8)+ABS(L8-J8))^2</f>
        <v>1909906.08836638</v>
      </c>
    </row>
    <row r="9" customFormat="false" ht="13.8" hidden="false" customHeight="false" outlineLevel="0" collapsed="false">
      <c r="A9" s="5" t="s">
        <v>7</v>
      </c>
      <c r="B9" s="5" t="n">
        <v>2</v>
      </c>
      <c r="C9" s="5" t="s">
        <v>9</v>
      </c>
      <c r="D9" s="5" t="n">
        <v>252.395948139256</v>
      </c>
      <c r="E9" s="5"/>
      <c r="F9" s="5"/>
      <c r="G9" s="5" t="n">
        <v>6</v>
      </c>
      <c r="H9" s="5" t="s">
        <v>11</v>
      </c>
      <c r="I9" s="5"/>
      <c r="J9" s="2" t="n">
        <v>13253.8</v>
      </c>
      <c r="K9" s="5"/>
      <c r="L9" s="5" t="n">
        <f aca="false">D9*62.77</f>
        <v>15842.8936647011</v>
      </c>
      <c r="M9" s="5" t="n">
        <f aca="false">6197*2</f>
        <v>12394</v>
      </c>
      <c r="N9" s="2" t="n">
        <f aca="false">(M9-L9)</f>
        <v>-3448.89366470108</v>
      </c>
      <c r="O9" s="0" t="n">
        <f aca="false">N9*N9</f>
        <v>11894867.5104153</v>
      </c>
      <c r="T9" s="0" t="n">
        <f aca="false">(ABS(M9-J9)+ABS(L9-J9))^2</f>
        <v>11894867.5104153</v>
      </c>
    </row>
    <row r="10" customFormat="false" ht="13.8" hidden="false" customHeight="false" outlineLevel="0" collapsed="false">
      <c r="A10" s="5" t="s">
        <v>7</v>
      </c>
      <c r="B10" s="5" t="n">
        <v>3</v>
      </c>
      <c r="C10" s="5" t="s">
        <v>9</v>
      </c>
      <c r="D10" s="5" t="n">
        <v>233.291253781513</v>
      </c>
      <c r="E10" s="5"/>
      <c r="F10" s="5"/>
      <c r="G10" s="5" t="n">
        <v>7</v>
      </c>
      <c r="H10" s="5" t="s">
        <v>12</v>
      </c>
      <c r="I10" s="5"/>
      <c r="J10" s="2" t="n">
        <v>13253.8</v>
      </c>
      <c r="K10" s="5"/>
      <c r="L10" s="5" t="n">
        <f aca="false">D10*62.77</f>
        <v>14643.6919998655</v>
      </c>
      <c r="M10" s="5" t="n">
        <f aca="false">6197*2</f>
        <v>12394</v>
      </c>
      <c r="N10" s="2" t="n">
        <f aca="false">(M10-L10)</f>
        <v>-2249.69199986554</v>
      </c>
      <c r="O10" s="0" t="n">
        <f aca="false">N10*N10</f>
        <v>5061114.09425904</v>
      </c>
      <c r="T10" s="0" t="n">
        <f aca="false">(ABS(M10-J10)+ABS(L10-J10))^2</f>
        <v>5061114.09425904</v>
      </c>
    </row>
    <row r="11" customFormat="false" ht="13.8" hidden="false" customHeight="false" outlineLevel="0" collapsed="false">
      <c r="A11" s="5" t="s">
        <v>7</v>
      </c>
      <c r="B11" s="5" t="n">
        <v>4</v>
      </c>
      <c r="C11" s="5" t="s">
        <v>9</v>
      </c>
      <c r="D11" s="5" t="n">
        <v>227.512755702281</v>
      </c>
      <c r="E11" s="5"/>
      <c r="F11" s="5"/>
      <c r="G11" s="5" t="n">
        <v>8</v>
      </c>
      <c r="H11" s="5" t="s">
        <v>48</v>
      </c>
      <c r="I11" s="5"/>
      <c r="J11" s="2" t="n">
        <v>13253.8</v>
      </c>
      <c r="K11" s="5"/>
      <c r="L11" s="5" t="n">
        <f aca="false">D11*62.77</f>
        <v>14280.9756754322</v>
      </c>
      <c r="M11" s="5" t="n">
        <f aca="false">6197*2</f>
        <v>12394</v>
      </c>
      <c r="N11" s="2" t="n">
        <f aca="false">(M11-L11)</f>
        <v>-1886.97567543217</v>
      </c>
      <c r="O11" s="0" t="n">
        <f aca="false">N11*N11</f>
        <v>3560677.19967271</v>
      </c>
      <c r="T11" s="0" t="n">
        <f aca="false">(ABS(M11-J11)+ABS(L11-J11))^2</f>
        <v>3560677.19967271</v>
      </c>
    </row>
    <row r="12" customFormat="false" ht="13.8" hidden="false" customHeight="false" outlineLevel="0" collapsed="false">
      <c r="A12" s="13" t="s">
        <v>7</v>
      </c>
      <c r="B12" s="13" t="n">
        <v>1</v>
      </c>
      <c r="C12" s="13" t="s">
        <v>52</v>
      </c>
      <c r="D12" s="13" t="n">
        <v>240.455209123649</v>
      </c>
      <c r="E12" s="13"/>
      <c r="F12" s="13"/>
      <c r="G12" s="13"/>
      <c r="H12" s="13"/>
      <c r="I12" s="13"/>
      <c r="J12" s="2" t="n">
        <v>13253.8</v>
      </c>
      <c r="K12" s="13" t="n">
        <f aca="false">AVERAGE(L12:L15)</f>
        <v>14442.6659489001</v>
      </c>
      <c r="L12" s="13" t="n">
        <f aca="false">D12*62.77</f>
        <v>15093.3734766915</v>
      </c>
      <c r="M12" s="13" t="n">
        <v>12394</v>
      </c>
      <c r="N12" s="2" t="n">
        <f aca="false">(M12-L12)</f>
        <v>-2699.37347669148</v>
      </c>
      <c r="O12" s="0" t="n">
        <f aca="false">N12*N12</f>
        <v>7286617.16666544</v>
      </c>
      <c r="T12" s="0" t="n">
        <f aca="false">(ABS(M12-J12)+ABS(L12-J12))^2</f>
        <v>7286617.16666544</v>
      </c>
    </row>
    <row r="13" customFormat="false" ht="13.8" hidden="false" customHeight="false" outlineLevel="0" collapsed="false">
      <c r="A13" s="13" t="s">
        <v>7</v>
      </c>
      <c r="B13" s="13" t="n">
        <v>2</v>
      </c>
      <c r="C13" s="13" t="s">
        <v>52</v>
      </c>
      <c r="D13" s="13" t="n">
        <v>224.82607635054</v>
      </c>
      <c r="E13" s="13"/>
      <c r="F13" s="13"/>
      <c r="G13" s="13"/>
      <c r="H13" s="13"/>
      <c r="I13" s="13"/>
      <c r="J13" s="2" t="n">
        <v>13253.8</v>
      </c>
      <c r="K13" s="13"/>
      <c r="L13" s="13" t="n">
        <f aca="false">D13*62.77</f>
        <v>14112.3328125234</v>
      </c>
      <c r="M13" s="13" t="n">
        <v>12394</v>
      </c>
      <c r="N13" s="2" t="n">
        <f aca="false">(M13-L13)</f>
        <v>-1718.33281252341</v>
      </c>
      <c r="O13" s="0" t="n">
        <f aca="false">N13*N13</f>
        <v>2952667.65459462</v>
      </c>
      <c r="T13" s="0" t="n">
        <f aca="false">(ABS(M13-J13)+ABS(L13-J13))^2</f>
        <v>2952667.65459462</v>
      </c>
    </row>
    <row r="14" customFormat="false" ht="13.8" hidden="false" customHeight="false" outlineLevel="0" collapsed="false">
      <c r="A14" s="13" t="s">
        <v>7</v>
      </c>
      <c r="B14" s="13" t="n">
        <v>3</v>
      </c>
      <c r="C14" s="13" t="s">
        <v>52</v>
      </c>
      <c r="D14" s="13" t="n">
        <v>229.97483697479</v>
      </c>
      <c r="E14" s="13"/>
      <c r="F14" s="13"/>
      <c r="G14" s="13"/>
      <c r="H14" s="13"/>
      <c r="I14" s="13"/>
      <c r="J14" s="2" t="n">
        <v>13253.8</v>
      </c>
      <c r="K14" s="13"/>
      <c r="L14" s="13" t="n">
        <f aca="false">D14*62.77</f>
        <v>14435.5205169076</v>
      </c>
      <c r="M14" s="13" t="n">
        <v>12394</v>
      </c>
      <c r="N14" s="2" t="n">
        <f aca="false">(M14-L14)</f>
        <v>-2041.52051690756</v>
      </c>
      <c r="O14" s="0" t="n">
        <f aca="false">N14*N14</f>
        <v>4167806.02095452</v>
      </c>
      <c r="T14" s="0" t="n">
        <f aca="false">(ABS(M14-J14)+ABS(L14-J14))^2</f>
        <v>4167806.02095452</v>
      </c>
    </row>
    <row r="15" customFormat="false" ht="13.8" hidden="false" customHeight="false" outlineLevel="0" collapsed="false">
      <c r="A15" s="13" t="s">
        <v>7</v>
      </c>
      <c r="B15" s="13" t="n">
        <v>4</v>
      </c>
      <c r="C15" s="13" t="s">
        <v>52</v>
      </c>
      <c r="D15" s="13" t="n">
        <v>225.098566026411</v>
      </c>
      <c r="E15" s="13"/>
      <c r="F15" s="13"/>
      <c r="G15" s="13"/>
      <c r="H15" s="13"/>
      <c r="I15" s="13"/>
      <c r="J15" s="2" t="n">
        <v>13253.8</v>
      </c>
      <c r="K15" s="13"/>
      <c r="L15" s="13" t="n">
        <f aca="false">D15*62.77</f>
        <v>14129.4369894778</v>
      </c>
      <c r="M15" s="13" t="n">
        <v>12394</v>
      </c>
      <c r="N15" s="2" t="n">
        <f aca="false">(M15-L15)</f>
        <v>-1735.43698947779</v>
      </c>
      <c r="O15" s="0" t="n">
        <f aca="false">N15*N15</f>
        <v>3011741.54444774</v>
      </c>
      <c r="T15" s="0" t="n">
        <f aca="false">(ABS(M15-J15)+ABS(L15-J15))^2</f>
        <v>3011741.54444774</v>
      </c>
    </row>
    <row r="16" customFormat="false" ht="13.8" hidden="false" customHeight="false" outlineLevel="0" collapsed="false">
      <c r="A16" s="17" t="s">
        <v>7</v>
      </c>
      <c r="B16" s="17" t="n">
        <v>1</v>
      </c>
      <c r="C16" s="17" t="s">
        <v>51</v>
      </c>
      <c r="D16" s="17" t="n">
        <v>226.406455462185</v>
      </c>
      <c r="E16" s="17"/>
      <c r="F16" s="17"/>
      <c r="G16" s="17"/>
      <c r="H16" s="17"/>
      <c r="I16" s="17"/>
      <c r="J16" s="2" t="n">
        <v>13253.8</v>
      </c>
      <c r="K16" s="17" t="n">
        <f aca="false">AVERAGE(L16:L19)</f>
        <v>14231.9861450933</v>
      </c>
      <c r="L16" s="17" t="n">
        <f aca="false">D16*62.77</f>
        <v>14211.5332093613</v>
      </c>
      <c r="M16" s="17" t="n">
        <f aca="false">6277*2</f>
        <v>12554</v>
      </c>
      <c r="N16" s="2" t="n">
        <f aca="false">(M16-L16)</f>
        <v>-1657.53320936135</v>
      </c>
      <c r="O16" s="0" t="n">
        <f aca="false">N16*N16</f>
        <v>2747416.34013572</v>
      </c>
      <c r="T16" s="0" t="n">
        <f aca="false">(ABS(M16-J16)+ABS(L16-J16))^2</f>
        <v>2747416.34013572</v>
      </c>
    </row>
    <row r="17" customFormat="false" ht="13.8" hidden="false" customHeight="false" outlineLevel="0" collapsed="false">
      <c r="A17" s="17" t="s">
        <v>7</v>
      </c>
      <c r="B17" s="17" t="n">
        <v>2</v>
      </c>
      <c r="C17" s="17" t="s">
        <v>51</v>
      </c>
      <c r="D17" s="17" t="n">
        <v>235.672411764706</v>
      </c>
      <c r="E17" s="17"/>
      <c r="F17" s="17"/>
      <c r="G17" s="17"/>
      <c r="H17" s="17"/>
      <c r="I17" s="17"/>
      <c r="J17" s="2" t="n">
        <v>13253.8</v>
      </c>
      <c r="K17" s="17"/>
      <c r="L17" s="17" t="n">
        <f aca="false">D17*62.77</f>
        <v>14793.1572864706</v>
      </c>
      <c r="M17" s="17" t="n">
        <f aca="false">6277*2</f>
        <v>12554</v>
      </c>
      <c r="N17" s="2" t="n">
        <f aca="false">(M17-L17)</f>
        <v>-2239.15728647059</v>
      </c>
      <c r="O17" s="0" t="n">
        <f aca="false">N17*N17</f>
        <v>5013825.35355433</v>
      </c>
      <c r="T17" s="0" t="n">
        <f aca="false">(ABS(M17-J17)+ABS(L17-J17))^2</f>
        <v>5013825.35355433</v>
      </c>
    </row>
    <row r="18" customFormat="false" ht="13.8" hidden="false" customHeight="false" outlineLevel="0" collapsed="false">
      <c r="A18" s="17" t="s">
        <v>7</v>
      </c>
      <c r="B18" s="17" t="n">
        <v>3</v>
      </c>
      <c r="C18" s="17" t="s">
        <v>51</v>
      </c>
      <c r="D18" s="17" t="n">
        <v>236.925829411765</v>
      </c>
      <c r="E18" s="17"/>
      <c r="F18" s="17"/>
      <c r="G18" s="17"/>
      <c r="H18" s="17"/>
      <c r="I18" s="17"/>
      <c r="J18" s="2" t="n">
        <v>13253.8</v>
      </c>
      <c r="K18" s="17"/>
      <c r="L18" s="17" t="n">
        <f aca="false">D18*62.77</f>
        <v>14871.8343121765</v>
      </c>
      <c r="M18" s="17" t="n">
        <f aca="false">6277*2</f>
        <v>12554</v>
      </c>
      <c r="N18" s="2" t="n">
        <f aca="false">(M18-L18)</f>
        <v>-2317.83431217647</v>
      </c>
      <c r="O18" s="0" t="n">
        <f aca="false">N18*N18</f>
        <v>5372355.89870257</v>
      </c>
      <c r="T18" s="0" t="n">
        <f aca="false">(ABS(M18-J18)+ABS(L18-J18))^2</f>
        <v>5372355.89870257</v>
      </c>
    </row>
    <row r="19" customFormat="false" ht="13.8" hidden="false" customHeight="false" outlineLevel="0" collapsed="false">
      <c r="A19" s="17" t="s">
        <v>7</v>
      </c>
      <c r="B19" s="17" t="n">
        <v>4</v>
      </c>
      <c r="C19" s="17" t="s">
        <v>51</v>
      </c>
      <c r="D19" s="17" t="n">
        <v>207.924482593037</v>
      </c>
      <c r="E19" s="17"/>
      <c r="F19" s="17"/>
      <c r="G19" s="17"/>
      <c r="H19" s="17"/>
      <c r="I19" s="17"/>
      <c r="J19" s="2" t="n">
        <v>13253.8</v>
      </c>
      <c r="K19" s="17"/>
      <c r="L19" s="17" t="n">
        <f aca="false">D19*62.77</f>
        <v>13051.4197723649</v>
      </c>
      <c r="M19" s="17" t="n">
        <f aca="false">6277*2</f>
        <v>12554</v>
      </c>
      <c r="N19" s="2" t="n">
        <f aca="false">(M19-L19)</f>
        <v>-497.419772364947</v>
      </c>
      <c r="O19" s="0" t="n">
        <f aca="false">N19*N19</f>
        <v>247426.429939595</v>
      </c>
      <c r="T19" s="0" t="n">
        <f aca="false">(ABS(M19-J19)+ABS(L19-J19))^2</f>
        <v>813929.163135634</v>
      </c>
    </row>
    <row r="20" customFormat="false" ht="13.8" hidden="false" customHeight="false" outlineLevel="0" collapsed="false">
      <c r="A20" s="8" t="s">
        <v>7</v>
      </c>
      <c r="B20" s="8" t="n">
        <v>1</v>
      </c>
      <c r="C20" s="8" t="s">
        <v>54</v>
      </c>
      <c r="D20" s="8" t="n">
        <v>223.101978871549</v>
      </c>
      <c r="E20" s="8"/>
      <c r="F20" s="8"/>
      <c r="G20" s="8"/>
      <c r="H20" s="8"/>
      <c r="I20" s="8"/>
      <c r="J20" s="2" t="n">
        <v>13253.8</v>
      </c>
      <c r="K20" s="8" t="n">
        <f aca="false">AVERAGE(L20:L23)</f>
        <v>14378.4281802065</v>
      </c>
      <c r="L20" s="8" t="n">
        <f aca="false">D20*62.77</f>
        <v>14004.1112137671</v>
      </c>
      <c r="M20" s="8" t="n">
        <f aca="false">6277*2</f>
        <v>12554</v>
      </c>
      <c r="N20" s="2" t="n">
        <f aca="false">(M20-L20)</f>
        <v>-1450.11121376711</v>
      </c>
      <c r="O20" s="0" t="n">
        <f aca="false">N20*N20</f>
        <v>2102822.53229312</v>
      </c>
      <c r="T20" s="0" t="n">
        <f aca="false">(ABS(M20-J20)+ABS(L20-J20))^2</f>
        <v>2102822.53229312</v>
      </c>
    </row>
    <row r="21" customFormat="false" ht="13.8" hidden="false" customHeight="false" outlineLevel="0" collapsed="false">
      <c r="A21" s="8" t="s">
        <v>7</v>
      </c>
      <c r="B21" s="8" t="n">
        <v>2</v>
      </c>
      <c r="C21" s="8" t="s">
        <v>54</v>
      </c>
      <c r="D21" s="8" t="n">
        <v>226.184994957983</v>
      </c>
      <c r="E21" s="8"/>
      <c r="F21" s="8"/>
      <c r="G21" s="8"/>
      <c r="H21" s="8"/>
      <c r="I21" s="8"/>
      <c r="J21" s="2" t="n">
        <v>13253.8</v>
      </c>
      <c r="K21" s="8"/>
      <c r="L21" s="8" t="n">
        <f aca="false">D21*62.77</f>
        <v>14197.6321335126</v>
      </c>
      <c r="M21" s="8" t="n">
        <f aca="false">6277*2</f>
        <v>12554</v>
      </c>
      <c r="N21" s="2" t="n">
        <f aca="false">(M21-L21)</f>
        <v>-1643.63213351261</v>
      </c>
      <c r="O21" s="0" t="n">
        <f aca="false">N21*N21</f>
        <v>2701526.5903152</v>
      </c>
      <c r="T21" s="0" t="n">
        <f aca="false">(ABS(M21-J21)+ABS(L21-J21))^2</f>
        <v>2701526.5903152</v>
      </c>
    </row>
    <row r="22" customFormat="false" ht="13.8" hidden="false" customHeight="false" outlineLevel="0" collapsed="false">
      <c r="A22" s="8" t="s">
        <v>7</v>
      </c>
      <c r="B22" s="8" t="n">
        <v>3</v>
      </c>
      <c r="C22" s="8" t="s">
        <v>54</v>
      </c>
      <c r="D22" s="8" t="n">
        <v>226.923196638655</v>
      </c>
      <c r="E22" s="8"/>
      <c r="F22" s="8"/>
      <c r="G22" s="8"/>
      <c r="H22" s="8"/>
      <c r="I22" s="8"/>
      <c r="J22" s="2" t="n">
        <v>13253.8</v>
      </c>
      <c r="K22" s="8"/>
      <c r="L22" s="8" t="n">
        <f aca="false">D22*62.77</f>
        <v>14243.9690530084</v>
      </c>
      <c r="M22" s="8" t="n">
        <f aca="false">6277*2</f>
        <v>12554</v>
      </c>
      <c r="N22" s="2" t="n">
        <f aca="false">(M22-L22)</f>
        <v>-1689.9690530084</v>
      </c>
      <c r="O22" s="0" t="n">
        <f aca="false">N22*N22</f>
        <v>2855995.40012612</v>
      </c>
      <c r="T22" s="0" t="n">
        <f aca="false">(ABS(M22-J22)+ABS(L22-J22))^2</f>
        <v>2855995.40012612</v>
      </c>
    </row>
    <row r="23" customFormat="false" ht="13.8" hidden="false" customHeight="false" outlineLevel="0" collapsed="false">
      <c r="A23" s="8" t="s">
        <v>7</v>
      </c>
      <c r="B23" s="8" t="n">
        <v>4</v>
      </c>
      <c r="C23" s="8" t="s">
        <v>54</v>
      </c>
      <c r="D23" s="8" t="n">
        <v>240.05098487395</v>
      </c>
      <c r="E23" s="8"/>
      <c r="F23" s="8"/>
      <c r="G23" s="8"/>
      <c r="H23" s="8"/>
      <c r="I23" s="8"/>
      <c r="J23" s="2" t="n">
        <v>13253.8</v>
      </c>
      <c r="K23" s="8"/>
      <c r="L23" s="8" t="n">
        <f aca="false">D23*62.77</f>
        <v>15068.0003205378</v>
      </c>
      <c r="M23" s="8" t="n">
        <f aca="false">6277*2</f>
        <v>12554</v>
      </c>
      <c r="N23" s="2" t="n">
        <f aca="false">(M23-L23)</f>
        <v>-2514.00032053782</v>
      </c>
      <c r="O23" s="0" t="n">
        <f aca="false">N23*N23</f>
        <v>6320197.61166424</v>
      </c>
      <c r="T23" s="0" t="n">
        <f aca="false">(ABS(M23-J23)+ABS(L23-J23))^2</f>
        <v>6320197.61166424</v>
      </c>
    </row>
    <row r="24" customFormat="false" ht="13.8" hidden="false" customHeight="false" outlineLevel="0" collapsed="false">
      <c r="A24" s="36" t="s">
        <v>7</v>
      </c>
      <c r="B24" s="36" t="n">
        <v>1</v>
      </c>
      <c r="C24" s="36" t="s">
        <v>11</v>
      </c>
      <c r="D24" s="36" t="n">
        <v>193.051592557023</v>
      </c>
      <c r="E24" s="36"/>
      <c r="F24" s="36"/>
      <c r="G24" s="36"/>
      <c r="H24" s="36"/>
      <c r="I24" s="36"/>
      <c r="J24" s="2" t="n">
        <v>13253.8</v>
      </c>
      <c r="K24" s="36" t="n">
        <f aca="false">AVERAGE(L24:L27)</f>
        <v>13424.5687420732</v>
      </c>
      <c r="L24" s="36" t="n">
        <f aca="false">D24*62.77</f>
        <v>12117.8484648043</v>
      </c>
      <c r="M24" s="36" t="n">
        <f aca="false">6294*2</f>
        <v>12588</v>
      </c>
      <c r="N24" s="2" t="n">
        <f aca="false">(M24-L24)</f>
        <v>470.151535195677</v>
      </c>
      <c r="O24" s="0" t="n">
        <f aca="false">N24*N24</f>
        <v>221042.466046852</v>
      </c>
      <c r="T24" s="0" t="n">
        <f aca="false">(ABS(M24-J24)+ABS(L24-J24))^2</f>
        <v>3246308.59457997</v>
      </c>
    </row>
    <row r="25" customFormat="false" ht="13.8" hidden="false" customHeight="false" outlineLevel="0" collapsed="false">
      <c r="A25" s="36" t="s">
        <v>7</v>
      </c>
      <c r="B25" s="36" t="n">
        <v>2</v>
      </c>
      <c r="C25" s="36" t="s">
        <v>11</v>
      </c>
      <c r="D25" s="36" t="n">
        <v>220.500842016807</v>
      </c>
      <c r="E25" s="36"/>
      <c r="F25" s="36"/>
      <c r="G25" s="36"/>
      <c r="H25" s="36"/>
      <c r="I25" s="36"/>
      <c r="J25" s="2" t="n">
        <v>13253.8</v>
      </c>
      <c r="K25" s="36"/>
      <c r="L25" s="36" t="n">
        <f aca="false">D25*62.77</f>
        <v>13840.837853395</v>
      </c>
      <c r="M25" s="36" t="n">
        <f aca="false">6294*2</f>
        <v>12588</v>
      </c>
      <c r="N25" s="2" t="n">
        <f aca="false">(M25-L25)</f>
        <v>-1252.83785339496</v>
      </c>
      <c r="O25" s="0" t="n">
        <f aca="false">N25*N25</f>
        <v>1569602.68689929</v>
      </c>
      <c r="T25" s="0" t="n">
        <f aca="false">(ABS(M25-J25)+ABS(L25-J25))^2</f>
        <v>1569602.68689929</v>
      </c>
    </row>
    <row r="26" customFormat="false" ht="13.8" hidden="false" customHeight="false" outlineLevel="0" collapsed="false">
      <c r="A26" s="36" t="s">
        <v>7</v>
      </c>
      <c r="B26" s="36" t="n">
        <v>3</v>
      </c>
      <c r="C26" s="36" t="s">
        <v>11</v>
      </c>
      <c r="D26" s="36" t="n">
        <v>223.976142136855</v>
      </c>
      <c r="E26" s="36"/>
      <c r="F26" s="36"/>
      <c r="G26" s="36"/>
      <c r="H26" s="36"/>
      <c r="I26" s="36"/>
      <c r="J26" s="2" t="n">
        <v>13253.8</v>
      </c>
      <c r="K26" s="36"/>
      <c r="L26" s="36" t="n">
        <f aca="false">D26*62.77</f>
        <v>14058.9824419304</v>
      </c>
      <c r="M26" s="36" t="n">
        <f aca="false">6294*2</f>
        <v>12588</v>
      </c>
      <c r="N26" s="2" t="n">
        <f aca="false">(M26-L26)</f>
        <v>-1470.98244193037</v>
      </c>
      <c r="O26" s="0" t="n">
        <f aca="false">N26*N26</f>
        <v>2163789.34446744</v>
      </c>
      <c r="T26" s="0" t="n">
        <f aca="false">(ABS(M26-J26)+ABS(L26-J26))^2</f>
        <v>2163789.34446744</v>
      </c>
    </row>
    <row r="27" customFormat="false" ht="13.8" hidden="false" customHeight="false" outlineLevel="0" collapsed="false">
      <c r="A27" s="36" t="s">
        <v>7</v>
      </c>
      <c r="B27" s="36" t="n">
        <v>4</v>
      </c>
      <c r="C27" s="36" t="s">
        <v>11</v>
      </c>
      <c r="D27" s="36" t="n">
        <v>217.948163265306</v>
      </c>
      <c r="E27" s="36"/>
      <c r="F27" s="36"/>
      <c r="G27" s="36"/>
      <c r="H27" s="36"/>
      <c r="I27" s="36"/>
      <c r="J27" s="2" t="n">
        <v>13253.8</v>
      </c>
      <c r="K27" s="36"/>
      <c r="L27" s="36" t="n">
        <f aca="false">D27*62.77</f>
        <v>13680.6062081633</v>
      </c>
      <c r="M27" s="36" t="n">
        <f aca="false">6294*2</f>
        <v>12588</v>
      </c>
      <c r="N27" s="2" t="n">
        <f aca="false">(M27-L27)</f>
        <v>-1092.60620816327</v>
      </c>
      <c r="O27" s="0" t="n">
        <f aca="false">N27*N27</f>
        <v>1193788.32611691</v>
      </c>
      <c r="T27" s="0" t="n">
        <f aca="false">(ABS(M27-J27)+ABS(L27-J27))^2</f>
        <v>1193788.32611691</v>
      </c>
    </row>
    <row r="28" customFormat="false" ht="13.8" hidden="false" customHeight="false" outlineLevel="0" collapsed="false">
      <c r="A28" s="52" t="s">
        <v>7</v>
      </c>
      <c r="B28" s="52" t="n">
        <v>1</v>
      </c>
      <c r="C28" s="52" t="s">
        <v>30</v>
      </c>
      <c r="D28" s="52" t="n">
        <v>231.269740336134</v>
      </c>
      <c r="E28" s="52"/>
      <c r="F28" s="52"/>
      <c r="G28" s="52"/>
      <c r="H28" s="52"/>
      <c r="I28" s="52"/>
      <c r="J28" s="2" t="n">
        <v>13253.8</v>
      </c>
      <c r="K28" s="52" t="n">
        <f aca="false">AVERAGE(L28:L31)</f>
        <v>13770.2581633406</v>
      </c>
      <c r="L28" s="52" t="n">
        <f aca="false">D28*62.77</f>
        <v>14516.8016008992</v>
      </c>
      <c r="M28" s="52" t="n">
        <f aca="false">6265*2</f>
        <v>12530</v>
      </c>
      <c r="N28" s="2" t="n">
        <f aca="false">(M28-L28)</f>
        <v>-1986.80160089916</v>
      </c>
      <c r="O28" s="0" t="n">
        <f aca="false">N28*N28</f>
        <v>3947380.60133546</v>
      </c>
      <c r="T28" s="0" t="n">
        <f aca="false">(ABS(M28-J28)+ABS(L28-J28))^2</f>
        <v>3947380.60133546</v>
      </c>
    </row>
    <row r="29" customFormat="false" ht="13.8" hidden="false" customHeight="false" outlineLevel="0" collapsed="false">
      <c r="A29" s="52" t="s">
        <v>7</v>
      </c>
      <c r="B29" s="52" t="n">
        <v>2</v>
      </c>
      <c r="C29" s="52" t="s">
        <v>30</v>
      </c>
      <c r="D29" s="52" t="n">
        <v>202.761428571429</v>
      </c>
      <c r="E29" s="52"/>
      <c r="F29" s="52"/>
      <c r="G29" s="52"/>
      <c r="H29" s="52"/>
      <c r="I29" s="52"/>
      <c r="J29" s="2" t="n">
        <v>13253.8</v>
      </c>
      <c r="K29" s="52"/>
      <c r="L29" s="52" t="n">
        <f aca="false">D29*62.77</f>
        <v>12727.3348714286</v>
      </c>
      <c r="M29" s="52" t="n">
        <f aca="false">6265*2</f>
        <v>12530</v>
      </c>
      <c r="N29" s="2" t="n">
        <f aca="false">(M29-L29)</f>
        <v>-197.334871428571</v>
      </c>
      <c r="O29" s="0" t="n">
        <f aca="false">N29*N29</f>
        <v>38941.0514817307</v>
      </c>
      <c r="T29" s="0" t="n">
        <f aca="false">(ABS(M29-J29)+ABS(L29-J29))^2</f>
        <v>1563162.89172173</v>
      </c>
    </row>
    <row r="30" customFormat="false" ht="13.8" hidden="false" customHeight="false" outlineLevel="0" collapsed="false">
      <c r="A30" s="52" t="s">
        <v>7</v>
      </c>
      <c r="B30" s="52" t="n">
        <v>3</v>
      </c>
      <c r="C30" s="52" t="s">
        <v>30</v>
      </c>
      <c r="D30" s="52" t="n">
        <v>228.810709483793</v>
      </c>
      <c r="E30" s="52"/>
      <c r="F30" s="52"/>
      <c r="G30" s="52"/>
      <c r="H30" s="52"/>
      <c r="I30" s="52"/>
      <c r="J30" s="2" t="n">
        <v>13253.8</v>
      </c>
      <c r="K30" s="52"/>
      <c r="L30" s="52" t="n">
        <f aca="false">D30*62.77</f>
        <v>14362.4482342977</v>
      </c>
      <c r="M30" s="52" t="n">
        <f aca="false">6265*2</f>
        <v>12530</v>
      </c>
      <c r="N30" s="2" t="n">
        <f aca="false">(M30-L30)</f>
        <v>-1832.44823429772</v>
      </c>
      <c r="O30" s="0" t="n">
        <f aca="false">N30*N30</f>
        <v>3357866.53138083</v>
      </c>
      <c r="T30" s="0" t="n">
        <f aca="false">(ABS(M30-J30)+ABS(L30-J30))^2</f>
        <v>3357866.53138083</v>
      </c>
    </row>
    <row r="31" customFormat="false" ht="13.8" hidden="false" customHeight="false" outlineLevel="0" collapsed="false">
      <c r="A31" s="52" t="s">
        <v>7</v>
      </c>
      <c r="B31" s="52" t="n">
        <v>4</v>
      </c>
      <c r="C31" s="52" t="s">
        <v>30</v>
      </c>
      <c r="D31" s="52" t="n">
        <v>214.663819447779</v>
      </c>
      <c r="E31" s="52"/>
      <c r="F31" s="52"/>
      <c r="G31" s="52"/>
      <c r="H31" s="52"/>
      <c r="I31" s="52"/>
      <c r="J31" s="2" t="n">
        <v>13253.8</v>
      </c>
      <c r="K31" s="52"/>
      <c r="L31" s="52" t="n">
        <f aca="false">D31*62.77</f>
        <v>13474.4479467371</v>
      </c>
      <c r="M31" s="52" t="n">
        <f aca="false">6265*2</f>
        <v>12530</v>
      </c>
      <c r="N31" s="2" t="n">
        <f aca="false">(M31-L31)</f>
        <v>-944.447946737097</v>
      </c>
      <c r="O31" s="0" t="n">
        <f aca="false">N31*N31</f>
        <v>891981.924095918</v>
      </c>
      <c r="T31" s="0" t="n">
        <f aca="false">(ABS(M31-J31)+ABS(L31-J31))^2</f>
        <v>891981.924095918</v>
      </c>
    </row>
    <row r="32" customFormat="false" ht="13.8" hidden="false" customHeight="false" outlineLevel="0" collapsed="false">
      <c r="A32" s="3" t="s">
        <v>7</v>
      </c>
      <c r="B32" s="3" t="n">
        <v>1</v>
      </c>
      <c r="C32" s="3" t="s">
        <v>12</v>
      </c>
      <c r="D32" s="3" t="n">
        <v>128.2694272509</v>
      </c>
      <c r="E32" s="3"/>
      <c r="F32" s="3"/>
      <c r="G32" s="3"/>
      <c r="H32" s="3"/>
      <c r="I32" s="3"/>
      <c r="J32" s="2" t="n">
        <v>13253.8</v>
      </c>
      <c r="K32" s="3" t="n">
        <f aca="false">AVERAGE(L32:L35)</f>
        <v>8211.60033410654</v>
      </c>
      <c r="L32" s="3" t="n">
        <f aca="false">D32*62.77</f>
        <v>8051.47194853902</v>
      </c>
      <c r="M32" s="3" t="n">
        <f aca="false">5324*2</f>
        <v>10648</v>
      </c>
      <c r="N32" s="2" t="n">
        <f aca="false">(M32-L32)</f>
        <v>2596.52805146098</v>
      </c>
      <c r="O32" s="0" t="n">
        <f aca="false">N32*N32</f>
        <v>6741957.92202377</v>
      </c>
      <c r="T32" s="0" t="n">
        <f aca="false">(ABS(M32-J32)+ABS(L32-J32))^2</f>
        <v>60966863.6680119</v>
      </c>
    </row>
    <row r="33" customFormat="false" ht="13.8" hidden="false" customHeight="false" outlineLevel="0" collapsed="false">
      <c r="A33" s="3" t="s">
        <v>7</v>
      </c>
      <c r="B33" s="3" t="n">
        <v>2</v>
      </c>
      <c r="C33" s="3" t="s">
        <v>12</v>
      </c>
      <c r="D33" s="3" t="n">
        <v>146.428796398559</v>
      </c>
      <c r="E33" s="3"/>
      <c r="F33" s="3"/>
      <c r="G33" s="3"/>
      <c r="H33" s="3"/>
      <c r="I33" s="3"/>
      <c r="J33" s="2" t="n">
        <v>13253.8</v>
      </c>
      <c r="K33" s="3"/>
      <c r="L33" s="3" t="n">
        <f aca="false">D33*62.77</f>
        <v>9191.33554993757</v>
      </c>
      <c r="M33" s="3" t="n">
        <f aca="false">5324*2</f>
        <v>10648</v>
      </c>
      <c r="N33" s="2" t="n">
        <f aca="false">(M33-L33)</f>
        <v>1456.66445006243</v>
      </c>
      <c r="O33" s="0" t="n">
        <f aca="false">N33*N33</f>
        <v>2121871.32007567</v>
      </c>
      <c r="T33" s="0" t="n">
        <f aca="false">(ABS(M33-J33)+ABS(L33-J33))^2</f>
        <v>44465750.7759663</v>
      </c>
    </row>
    <row r="34" customFormat="false" ht="13.8" hidden="false" customHeight="false" outlineLevel="0" collapsed="false">
      <c r="A34" s="3" t="s">
        <v>7</v>
      </c>
      <c r="B34" s="3" t="n">
        <v>3</v>
      </c>
      <c r="C34" s="3" t="s">
        <v>12</v>
      </c>
      <c r="D34" s="3" t="n">
        <v>114.273620168067</v>
      </c>
      <c r="E34" s="3"/>
      <c r="F34" s="3"/>
      <c r="G34" s="3"/>
      <c r="H34" s="3"/>
      <c r="I34" s="3"/>
      <c r="J34" s="2" t="n">
        <v>13253.8</v>
      </c>
      <c r="K34" s="3"/>
      <c r="L34" s="3" t="n">
        <f aca="false">D34*62.77</f>
        <v>7172.95513794958</v>
      </c>
      <c r="M34" s="3" t="n">
        <f aca="false">5324*2</f>
        <v>10648</v>
      </c>
      <c r="N34" s="2" t="n">
        <f aca="false">(M34-L34)</f>
        <v>3475.04486205042</v>
      </c>
      <c r="O34" s="0" t="n">
        <f aca="false">N34*N34</f>
        <v>12075936.793263</v>
      </c>
      <c r="T34" s="0" t="n">
        <f aca="false">(ABS(M34-J34)+ABS(L34-J34))^2</f>
        <v>75457798.9593869</v>
      </c>
    </row>
    <row r="35" customFormat="false" ht="13.8" hidden="false" customHeight="false" outlineLevel="0" collapsed="false">
      <c r="A35" s="3" t="s">
        <v>7</v>
      </c>
      <c r="B35" s="3" t="n">
        <v>4</v>
      </c>
      <c r="C35" s="3" t="s">
        <v>12</v>
      </c>
      <c r="D35" s="3" t="n">
        <v>134.31</v>
      </c>
      <c r="E35" s="3"/>
      <c r="F35" s="3"/>
      <c r="G35" s="3"/>
      <c r="H35" s="3"/>
      <c r="I35" s="3"/>
      <c r="J35" s="2" t="n">
        <v>13253.8</v>
      </c>
      <c r="K35" s="3"/>
      <c r="L35" s="3" t="n">
        <f aca="false">D35*62.77</f>
        <v>8430.6387</v>
      </c>
      <c r="M35" s="3" t="n">
        <f aca="false">5324*2</f>
        <v>10648</v>
      </c>
      <c r="N35" s="2" t="n">
        <f aca="false">(M35-L35)</f>
        <v>2217.3613</v>
      </c>
      <c r="O35" s="0" t="n">
        <f aca="false">N35*N35</f>
        <v>4916691.13473768</v>
      </c>
      <c r="T35" s="0" t="n">
        <f aca="false">(ABS(M35-J35)+ABS(L35-J35))^2</f>
        <v>55189465.9968976</v>
      </c>
    </row>
    <row r="36" customFormat="false" ht="13.8" hidden="false" customHeight="false" outlineLevel="0" collapsed="false">
      <c r="A36" s="2" t="s">
        <v>13</v>
      </c>
      <c r="B36" s="2" t="n">
        <v>1</v>
      </c>
      <c r="C36" s="2" t="s">
        <v>48</v>
      </c>
      <c r="D36" s="2" t="n">
        <v>230.713628710107</v>
      </c>
      <c r="E36" s="2"/>
      <c r="F36" s="2"/>
      <c r="G36" s="2"/>
      <c r="H36" s="2"/>
      <c r="I36" s="2"/>
      <c r="J36" s="2" t="n">
        <f aca="false">AVERAGE(L36:L67)</f>
        <v>14954.2550131747</v>
      </c>
      <c r="K36" s="2" t="n">
        <f aca="false">AVERAGE(L36:L39)</f>
        <v>14317.0250873289</v>
      </c>
      <c r="L36" s="2" t="n">
        <f aca="false">D36*62.77</f>
        <v>14481.8944741334</v>
      </c>
      <c r="M36" s="2" t="n">
        <f aca="false">6169*2</f>
        <v>12338</v>
      </c>
      <c r="N36" s="2" t="n">
        <f aca="false">(M36-L36)</f>
        <v>-2143.89447413345</v>
      </c>
      <c r="O36" s="0" t="n">
        <f aca="false">N36*N36</f>
        <v>4596283.51621993</v>
      </c>
      <c r="P36" s="0" t="n">
        <f aca="false">SQRT(SUM(O36:O67)*100/((67-36+1-1)*J36))</f>
        <v>239.726538788775</v>
      </c>
      <c r="R36" s="0" t="n">
        <f aca="false">1-(SUM(M36:M67)/SUM(L36:L67))</f>
        <v>0.172284346038163</v>
      </c>
      <c r="T36" s="0" t="n">
        <f aca="false">(ABS(M36-J36)+ABS(L36-J36))^2</f>
        <v>9539546.02938969</v>
      </c>
      <c r="U36" s="0" t="n">
        <f aca="false">1-((SUM(O36:O67))/(SUM(T36:T67)))</f>
        <v>0.535173100158549</v>
      </c>
    </row>
    <row r="37" customFormat="false" ht="13.8" hidden="false" customHeight="false" outlineLevel="0" collapsed="false">
      <c r="A37" s="2" t="s">
        <v>13</v>
      </c>
      <c r="B37" s="2" t="n">
        <v>2</v>
      </c>
      <c r="C37" s="2" t="s">
        <v>48</v>
      </c>
      <c r="D37" s="2" t="n">
        <v>219.737400114232</v>
      </c>
      <c r="E37" s="2"/>
      <c r="F37" s="2"/>
      <c r="G37" s="2"/>
      <c r="H37" s="2"/>
      <c r="I37" s="2"/>
      <c r="J37" s="2" t="n">
        <v>14954.3</v>
      </c>
      <c r="K37" s="2"/>
      <c r="L37" s="2" t="n">
        <f aca="false">D37*62.77</f>
        <v>13792.9166051703</v>
      </c>
      <c r="M37" s="2" t="n">
        <v>12338</v>
      </c>
      <c r="N37" s="2" t="n">
        <f aca="false">(M37-L37)</f>
        <v>-1454.91660517034</v>
      </c>
      <c r="O37" s="0" t="n">
        <f aca="false">N37*N37</f>
        <v>2116782.3280004</v>
      </c>
      <c r="T37" s="0" t="n">
        <f aca="false">(ABS(M37-J37)+ABS(L37-J37))^2</f>
        <v>14270891.8315717</v>
      </c>
    </row>
    <row r="38" customFormat="false" ht="13.8" hidden="false" customHeight="false" outlineLevel="0" collapsed="false">
      <c r="A38" s="2" t="s">
        <v>13</v>
      </c>
      <c r="B38" s="2" t="n">
        <v>3</v>
      </c>
      <c r="C38" s="2" t="s">
        <v>48</v>
      </c>
      <c r="D38" s="2" t="n">
        <v>236.903648437141</v>
      </c>
      <c r="E38" s="2"/>
      <c r="F38" s="2"/>
      <c r="G38" s="2"/>
      <c r="H38" s="2"/>
      <c r="I38" s="2"/>
      <c r="J38" s="2" t="n">
        <v>14954.3</v>
      </c>
      <c r="K38" s="2"/>
      <c r="L38" s="2" t="n">
        <f aca="false">D38*62.77</f>
        <v>14870.4420123993</v>
      </c>
      <c r="M38" s="2" t="n">
        <v>12338</v>
      </c>
      <c r="N38" s="2" t="n">
        <f aca="false">(M38-L38)</f>
        <v>-2532.44201239934</v>
      </c>
      <c r="O38" s="0" t="n">
        <f aca="false">N38*N38</f>
        <v>6413262.54616522</v>
      </c>
      <c r="T38" s="0" t="n">
        <f aca="false">(ABS(M38-J38)+ABS(L38-J38))^2</f>
        <v>7290853.15800364</v>
      </c>
    </row>
    <row r="39" customFormat="false" ht="13.8" hidden="false" customHeight="false" outlineLevel="0" collapsed="false">
      <c r="A39" s="2" t="s">
        <v>13</v>
      </c>
      <c r="B39" s="2" t="n">
        <v>4</v>
      </c>
      <c r="C39" s="2" t="s">
        <v>48</v>
      </c>
      <c r="D39" s="2" t="n">
        <v>224.993583839611</v>
      </c>
      <c r="E39" s="2"/>
      <c r="F39" s="2"/>
      <c r="G39" s="2"/>
      <c r="H39" s="2"/>
      <c r="I39" s="2"/>
      <c r="J39" s="2" t="n">
        <v>14954.3</v>
      </c>
      <c r="K39" s="2"/>
      <c r="L39" s="2" t="n">
        <f aca="false">D39*62.77</f>
        <v>14122.8472576124</v>
      </c>
      <c r="M39" s="2" t="n">
        <v>12338</v>
      </c>
      <c r="N39" s="2" t="n">
        <f aca="false">(M39-L39)</f>
        <v>-1784.84725761241</v>
      </c>
      <c r="O39" s="0" t="n">
        <f aca="false">N39*N39</f>
        <v>3185679.73300653</v>
      </c>
      <c r="T39" s="0" t="n">
        <f aca="false">(ABS(M39-J39)+ABS(L39-J39))^2</f>
        <v>11886998.9726412</v>
      </c>
    </row>
    <row r="40" customFormat="false" ht="13.8" hidden="false" customHeight="false" outlineLevel="0" collapsed="false">
      <c r="A40" s="5" t="s">
        <v>13</v>
      </c>
      <c r="B40" s="5" t="n">
        <v>1</v>
      </c>
      <c r="C40" s="5" t="s">
        <v>9</v>
      </c>
      <c r="D40" s="5" t="n">
        <v>249.052718989762</v>
      </c>
      <c r="E40" s="5"/>
      <c r="F40" s="5"/>
      <c r="G40" s="5"/>
      <c r="H40" s="5"/>
      <c r="I40" s="5"/>
      <c r="J40" s="2" t="n">
        <v>14954.3</v>
      </c>
      <c r="K40" s="5" t="n">
        <f aca="false">AVERAGE(L40:L43)</f>
        <v>16192.4587428989</v>
      </c>
      <c r="L40" s="5" t="n">
        <f aca="false">D40*62.77</f>
        <v>15633.0391709874</v>
      </c>
      <c r="M40" s="5" t="n">
        <v>12340</v>
      </c>
      <c r="N40" s="2" t="n">
        <f aca="false">(M40-L40)</f>
        <v>-3293.03917098735</v>
      </c>
      <c r="O40" s="0" t="n">
        <f aca="false">N40*N40</f>
        <v>10844106.9816571</v>
      </c>
      <c r="T40" s="0" t="n">
        <f aca="false">(ABS(M40-J40)+ABS(L40-J40))^2</f>
        <v>10844106.9816571</v>
      </c>
    </row>
    <row r="41" customFormat="false" ht="13.8" hidden="false" customHeight="false" outlineLevel="0" collapsed="false">
      <c r="A41" s="5" t="s">
        <v>13</v>
      </c>
      <c r="B41" s="5" t="n">
        <v>2</v>
      </c>
      <c r="C41" s="5" t="s">
        <v>9</v>
      </c>
      <c r="D41" s="5" t="n">
        <v>258.456615045586</v>
      </c>
      <c r="E41" s="5"/>
      <c r="F41" s="5"/>
      <c r="G41" s="5"/>
      <c r="H41" s="5"/>
      <c r="I41" s="5"/>
      <c r="J41" s="2" t="n">
        <v>14954.3</v>
      </c>
      <c r="K41" s="5"/>
      <c r="L41" s="5" t="n">
        <f aca="false">D41*62.77</f>
        <v>16223.3217264114</v>
      </c>
      <c r="M41" s="5" t="n">
        <f aca="false">6170*2</f>
        <v>12340</v>
      </c>
      <c r="N41" s="2" t="n">
        <f aca="false">(M41-L41)</f>
        <v>-3883.32172641145</v>
      </c>
      <c r="O41" s="0" t="n">
        <f aca="false">N41*N41</f>
        <v>15080187.6308192</v>
      </c>
      <c r="T41" s="0" t="n">
        <f aca="false">(ABS(M41-J41)+ABS(L41-J41))^2</f>
        <v>15080187.6308192</v>
      </c>
    </row>
    <row r="42" customFormat="false" ht="13.8" hidden="false" customHeight="false" outlineLevel="0" collapsed="false">
      <c r="A42" s="5" t="s">
        <v>13</v>
      </c>
      <c r="B42" s="5" t="n">
        <v>3</v>
      </c>
      <c r="C42" s="5" t="s">
        <v>9</v>
      </c>
      <c r="D42" s="5" t="n">
        <v>267.494784122721</v>
      </c>
      <c r="E42" s="5"/>
      <c r="F42" s="5"/>
      <c r="G42" s="5"/>
      <c r="H42" s="5"/>
      <c r="I42" s="5"/>
      <c r="J42" s="2" t="n">
        <v>14954.3</v>
      </c>
      <c r="K42" s="5"/>
      <c r="L42" s="5" t="n">
        <f aca="false">D42*62.77</f>
        <v>16790.6475993832</v>
      </c>
      <c r="M42" s="5" t="n">
        <v>12340</v>
      </c>
      <c r="N42" s="2" t="n">
        <f aca="false">(M42-L42)</f>
        <v>-4450.64759938321</v>
      </c>
      <c r="O42" s="0" t="n">
        <f aca="false">N42*N42</f>
        <v>19808264.0538956</v>
      </c>
      <c r="T42" s="0" t="n">
        <f aca="false">(ABS(M42-J42)+ABS(L42-J42))^2</f>
        <v>19808264.0538956</v>
      </c>
    </row>
    <row r="43" customFormat="false" ht="13.8" hidden="false" customHeight="false" outlineLevel="0" collapsed="false">
      <c r="A43" s="5" t="s">
        <v>13</v>
      </c>
      <c r="B43" s="5" t="n">
        <v>4</v>
      </c>
      <c r="C43" s="5" t="s">
        <v>9</v>
      </c>
      <c r="D43" s="5" t="n">
        <v>256.855607373168</v>
      </c>
      <c r="E43" s="5"/>
      <c r="F43" s="5"/>
      <c r="G43" s="5"/>
      <c r="H43" s="5"/>
      <c r="I43" s="5"/>
      <c r="J43" s="2" t="n">
        <v>14954.3</v>
      </c>
      <c r="K43" s="5"/>
      <c r="L43" s="5" t="n">
        <f aca="false">D43*62.77</f>
        <v>16122.8264748137</v>
      </c>
      <c r="M43" s="5" t="n">
        <v>12340</v>
      </c>
      <c r="N43" s="2" t="n">
        <f aca="false">(M43-L43)</f>
        <v>-3782.82647481375</v>
      </c>
      <c r="O43" s="0" t="n">
        <f aca="false">N43*N43</f>
        <v>14309776.1385518</v>
      </c>
      <c r="T43" s="0" t="n">
        <f aca="false">(ABS(M43-J43)+ABS(L43-J43))^2</f>
        <v>14309776.1385518</v>
      </c>
    </row>
    <row r="44" customFormat="false" ht="13.8" hidden="false" customHeight="false" outlineLevel="0" collapsed="false">
      <c r="A44" s="13" t="s">
        <v>13</v>
      </c>
      <c r="B44" s="13" t="n">
        <v>1</v>
      </c>
      <c r="C44" s="13" t="s">
        <v>52</v>
      </c>
      <c r="D44" s="13" t="n">
        <v>250.540517508639</v>
      </c>
      <c r="E44" s="13"/>
      <c r="F44" s="13"/>
      <c r="G44" s="13"/>
      <c r="H44" s="13"/>
      <c r="I44" s="13"/>
      <c r="J44" s="2" t="n">
        <v>14954.3</v>
      </c>
      <c r="K44" s="13" t="n">
        <f aca="false">AVERAGE(L44:L47)</f>
        <v>15956.9343674206</v>
      </c>
      <c r="L44" s="13" t="n">
        <f aca="false">D44*62.77</f>
        <v>15726.4282840173</v>
      </c>
      <c r="M44" s="13" t="n">
        <v>12340</v>
      </c>
      <c r="N44" s="2" t="n">
        <f aca="false">(M44-L44)</f>
        <v>-3386.42828401728</v>
      </c>
      <c r="O44" s="0" t="n">
        <f aca="false">N44*N44</f>
        <v>11467896.5227922</v>
      </c>
      <c r="T44" s="0" t="n">
        <f aca="false">(ABS(M44-J44)+ABS(L44-J44))^2</f>
        <v>11467896.5227922</v>
      </c>
    </row>
    <row r="45" customFormat="false" ht="13.8" hidden="false" customHeight="false" outlineLevel="0" collapsed="false">
      <c r="A45" s="13" t="s">
        <v>13</v>
      </c>
      <c r="B45" s="13" t="n">
        <v>2</v>
      </c>
      <c r="C45" s="13" t="s">
        <v>52</v>
      </c>
      <c r="D45" s="13" t="n">
        <v>252.504046183231</v>
      </c>
      <c r="E45" s="13"/>
      <c r="F45" s="13"/>
      <c r="G45" s="13"/>
      <c r="H45" s="13"/>
      <c r="I45" s="13"/>
      <c r="J45" s="2" t="n">
        <v>14954.3</v>
      </c>
      <c r="K45" s="13"/>
      <c r="L45" s="13" t="n">
        <f aca="false">D45*62.77</f>
        <v>15849.6789789214</v>
      </c>
      <c r="M45" s="13" t="n">
        <v>12340</v>
      </c>
      <c r="N45" s="2" t="n">
        <f aca="false">(M45-L45)</f>
        <v>-3509.67897892143</v>
      </c>
      <c r="O45" s="0" t="n">
        <f aca="false">N45*N45</f>
        <v>12317846.535083</v>
      </c>
      <c r="T45" s="0" t="n">
        <f aca="false">(ABS(M45-J45)+ABS(L45-J45))^2</f>
        <v>12317846.535083</v>
      </c>
    </row>
    <row r="46" customFormat="false" ht="13.8" hidden="false" customHeight="false" outlineLevel="0" collapsed="false">
      <c r="A46" s="13" t="s">
        <v>13</v>
      </c>
      <c r="B46" s="13" t="n">
        <v>3</v>
      </c>
      <c r="C46" s="13" t="s">
        <v>52</v>
      </c>
      <c r="D46" s="13" t="n">
        <v>276.791041293326</v>
      </c>
      <c r="E46" s="13"/>
      <c r="F46" s="13"/>
      <c r="G46" s="13"/>
      <c r="H46" s="13"/>
      <c r="I46" s="13"/>
      <c r="J46" s="2" t="n">
        <v>14954.3</v>
      </c>
      <c r="K46" s="13"/>
      <c r="L46" s="13" t="n">
        <f aca="false">D46*62.77</f>
        <v>17374.1736619821</v>
      </c>
      <c r="M46" s="13" t="n">
        <v>12340</v>
      </c>
      <c r="N46" s="2" t="n">
        <f aca="false">(M46-L46)</f>
        <v>-5034.17366198207</v>
      </c>
      <c r="O46" s="0" t="n">
        <f aca="false">N46*N46</f>
        <v>25342904.458994</v>
      </c>
      <c r="T46" s="0" t="n">
        <f aca="false">(ABS(M46-J46)+ABS(L46-J46))^2</f>
        <v>25342904.458994</v>
      </c>
    </row>
    <row r="47" customFormat="false" ht="13.8" hidden="false" customHeight="false" outlineLevel="0" collapsed="false">
      <c r="A47" s="13" t="s">
        <v>13</v>
      </c>
      <c r="B47" s="13" t="n">
        <v>4</v>
      </c>
      <c r="C47" s="13" t="s">
        <v>52</v>
      </c>
      <c r="D47" s="13" t="n">
        <v>237.015398195976</v>
      </c>
      <c r="E47" s="13"/>
      <c r="F47" s="13"/>
      <c r="G47" s="13"/>
      <c r="H47" s="13"/>
      <c r="I47" s="13"/>
      <c r="J47" s="2" t="n">
        <v>14954.3</v>
      </c>
      <c r="K47" s="13"/>
      <c r="L47" s="13" t="n">
        <f aca="false">D47*62.77</f>
        <v>14877.4565447614</v>
      </c>
      <c r="M47" s="13" t="n">
        <v>12340</v>
      </c>
      <c r="N47" s="2" t="n">
        <f aca="false">(M47-L47)</f>
        <v>-2537.45654476144</v>
      </c>
      <c r="O47" s="0" t="n">
        <f aca="false">N47*N47</f>
        <v>6438685.71655267</v>
      </c>
      <c r="T47" s="0" t="n">
        <f aca="false">(ABS(M47-J47)+ABS(L47-J47))^2</f>
        <v>7242253.09667332</v>
      </c>
    </row>
    <row r="48" customFormat="false" ht="13.8" hidden="false" customHeight="false" outlineLevel="0" collapsed="false">
      <c r="A48" s="17" t="s">
        <v>13</v>
      </c>
      <c r="B48" s="17" t="n">
        <v>1</v>
      </c>
      <c r="C48" s="17" t="s">
        <v>51</v>
      </c>
      <c r="D48" s="17" t="n">
        <v>241.328086921258</v>
      </c>
      <c r="E48" s="17"/>
      <c r="F48" s="17"/>
      <c r="G48" s="17"/>
      <c r="H48" s="17"/>
      <c r="I48" s="17"/>
      <c r="J48" s="2" t="n">
        <v>14954.3</v>
      </c>
      <c r="K48" s="17" t="n">
        <f aca="false">AVERAGE(L48:L51)</f>
        <v>15624.052789604</v>
      </c>
      <c r="L48" s="17" t="n">
        <f aca="false">D48*62.77</f>
        <v>15148.1640160474</v>
      </c>
      <c r="M48" s="17" t="n">
        <f aca="false">6461*2</f>
        <v>12922</v>
      </c>
      <c r="N48" s="2" t="n">
        <f aca="false">(M48-L48)</f>
        <v>-2226.16401604739</v>
      </c>
      <c r="O48" s="0" t="n">
        <f aca="false">N48*N48</f>
        <v>4955806.22634426</v>
      </c>
      <c r="T48" s="0" t="n">
        <f aca="false">(ABS(M48-J48)+ABS(L48-J48))^2</f>
        <v>4955806.22634426</v>
      </c>
    </row>
    <row r="49" customFormat="false" ht="13.8" hidden="false" customHeight="false" outlineLevel="0" collapsed="false">
      <c r="A49" s="17" t="s">
        <v>13</v>
      </c>
      <c r="B49" s="17" t="n">
        <v>2</v>
      </c>
      <c r="C49" s="17" t="s">
        <v>51</v>
      </c>
      <c r="D49" s="17" t="n">
        <v>252.358749305912</v>
      </c>
      <c r="E49" s="17"/>
      <c r="F49" s="17"/>
      <c r="G49" s="17"/>
      <c r="H49" s="17"/>
      <c r="I49" s="17"/>
      <c r="J49" s="2" t="n">
        <v>14954.3</v>
      </c>
      <c r="K49" s="17"/>
      <c r="L49" s="17" t="n">
        <f aca="false">D49*62.77</f>
        <v>15840.5586939321</v>
      </c>
      <c r="M49" s="17" t="n">
        <v>12922</v>
      </c>
      <c r="N49" s="2" t="n">
        <f aca="false">(M49-L49)</f>
        <v>-2918.55869393209</v>
      </c>
      <c r="O49" s="0" t="n">
        <f aca="false">N49*N49</f>
        <v>8517984.84992659</v>
      </c>
      <c r="T49" s="0" t="n">
        <f aca="false">(ABS(M49-J49)+ABS(L49-J49))^2</f>
        <v>8517984.84992659</v>
      </c>
    </row>
    <row r="50" customFormat="false" ht="13.8" hidden="false" customHeight="false" outlineLevel="0" collapsed="false">
      <c r="A50" s="17" t="s">
        <v>13</v>
      </c>
      <c r="B50" s="17" t="n">
        <v>3</v>
      </c>
      <c r="C50" s="17" t="s">
        <v>51</v>
      </c>
      <c r="D50" s="17" t="n">
        <v>258.89068140716</v>
      </c>
      <c r="E50" s="17"/>
      <c r="F50" s="17"/>
      <c r="G50" s="17"/>
      <c r="H50" s="17"/>
      <c r="I50" s="17"/>
      <c r="J50" s="2" t="n">
        <v>14954.3</v>
      </c>
      <c r="K50" s="17"/>
      <c r="L50" s="17" t="n">
        <f aca="false">D50*62.77</f>
        <v>16250.5680719275</v>
      </c>
      <c r="M50" s="17" t="n">
        <v>12922</v>
      </c>
      <c r="N50" s="2" t="n">
        <f aca="false">(M50-L50)</f>
        <v>-3328.56807192747</v>
      </c>
      <c r="O50" s="0" t="n">
        <f aca="false">N50*N50</f>
        <v>11079365.4094549</v>
      </c>
      <c r="T50" s="0" t="n">
        <f aca="false">(ABS(M50-J50)+ABS(L50-J50))^2</f>
        <v>11079365.4094549</v>
      </c>
    </row>
    <row r="51" customFormat="false" ht="13.8" hidden="false" customHeight="false" outlineLevel="0" collapsed="false">
      <c r="A51" s="17" t="s">
        <v>13</v>
      </c>
      <c r="B51" s="17" t="n">
        <v>4</v>
      </c>
      <c r="C51" s="17" t="s">
        <v>51</v>
      </c>
      <c r="D51" s="17" t="n">
        <v>243.0607037838</v>
      </c>
      <c r="E51" s="17"/>
      <c r="F51" s="17"/>
      <c r="G51" s="17"/>
      <c r="H51" s="17"/>
      <c r="I51" s="17"/>
      <c r="J51" s="2" t="n">
        <v>14954.3</v>
      </c>
      <c r="K51" s="17"/>
      <c r="L51" s="17" t="n">
        <f aca="false">D51*62.77</f>
        <v>15256.9203765091</v>
      </c>
      <c r="M51" s="17" t="n">
        <v>12922</v>
      </c>
      <c r="N51" s="2" t="n">
        <f aca="false">(M51-L51)</f>
        <v>-2334.9203765091</v>
      </c>
      <c r="O51" s="0" t="n">
        <f aca="false">N51*N51</f>
        <v>5451853.16463741</v>
      </c>
      <c r="T51" s="0" t="n">
        <f aca="false">(ABS(M51-J51)+ABS(L51-J51))^2</f>
        <v>5451853.16463741</v>
      </c>
    </row>
    <row r="52" customFormat="false" ht="13.8" hidden="false" customHeight="false" outlineLevel="0" collapsed="false">
      <c r="A52" s="8" t="s">
        <v>13</v>
      </c>
      <c r="B52" s="8" t="n">
        <v>1</v>
      </c>
      <c r="C52" s="8" t="s">
        <v>54</v>
      </c>
      <c r="D52" s="8" t="n">
        <v>240.532608334839</v>
      </c>
      <c r="E52" s="8"/>
      <c r="F52" s="8"/>
      <c r="G52" s="8"/>
      <c r="H52" s="8"/>
      <c r="I52" s="8"/>
      <c r="J52" s="2" t="n">
        <v>14954.3</v>
      </c>
      <c r="K52" s="8" t="n">
        <f aca="false">AVERAGE(L52:L55)</f>
        <v>15795.5257440967</v>
      </c>
      <c r="L52" s="8" t="n">
        <f aca="false">D52*62.77</f>
        <v>15098.2318251779</v>
      </c>
      <c r="M52" s="8" t="n">
        <v>12922</v>
      </c>
      <c r="N52" s="2" t="n">
        <f aca="false">(M52-L52)</f>
        <v>-2176.23182517787</v>
      </c>
      <c r="O52" s="0" t="n">
        <f aca="false">N52*N52</f>
        <v>4735984.956917</v>
      </c>
      <c r="T52" s="0" t="n">
        <f aca="false">(ABS(M52-J52)+ABS(L52-J52))^2</f>
        <v>4735984.956917</v>
      </c>
    </row>
    <row r="53" customFormat="false" ht="13.8" hidden="false" customHeight="false" outlineLevel="0" collapsed="false">
      <c r="A53" s="8" t="s">
        <v>13</v>
      </c>
      <c r="B53" s="8" t="n">
        <v>2</v>
      </c>
      <c r="C53" s="8" t="s">
        <v>54</v>
      </c>
      <c r="D53" s="8" t="n">
        <v>245.75364850852</v>
      </c>
      <c r="E53" s="8"/>
      <c r="F53" s="8"/>
      <c r="G53" s="8"/>
      <c r="H53" s="8"/>
      <c r="I53" s="8"/>
      <c r="J53" s="2" t="n">
        <v>14954.3</v>
      </c>
      <c r="K53" s="8"/>
      <c r="L53" s="8" t="n">
        <f aca="false">D53*62.77</f>
        <v>15425.9565168798</v>
      </c>
      <c r="M53" s="8" t="n">
        <v>12922</v>
      </c>
      <c r="N53" s="2" t="n">
        <f aca="false">(M53-L53)</f>
        <v>-2503.95651687982</v>
      </c>
      <c r="O53" s="0" t="n">
        <f aca="false">N53*N53</f>
        <v>6269798.23842494</v>
      </c>
      <c r="T53" s="0" t="n">
        <f aca="false">(ABS(M53-J53)+ABS(L53-J53))^2</f>
        <v>6269798.23842494</v>
      </c>
    </row>
    <row r="54" customFormat="false" ht="13.8" hidden="false" customHeight="false" outlineLevel="0" collapsed="false">
      <c r="A54" s="8" t="s">
        <v>13</v>
      </c>
      <c r="B54" s="8" t="n">
        <v>3</v>
      </c>
      <c r="C54" s="8" t="s">
        <v>54</v>
      </c>
      <c r="D54" s="8" t="n">
        <v>262.038075437185</v>
      </c>
      <c r="E54" s="8"/>
      <c r="F54" s="8"/>
      <c r="G54" s="8"/>
      <c r="H54" s="8"/>
      <c r="I54" s="8"/>
      <c r="J54" s="2" t="n">
        <v>14954.3</v>
      </c>
      <c r="K54" s="8"/>
      <c r="L54" s="8" t="n">
        <f aca="false">D54*62.77</f>
        <v>16448.1299951921</v>
      </c>
      <c r="M54" s="8" t="n">
        <v>12922</v>
      </c>
      <c r="N54" s="2" t="n">
        <f aca="false">(M54-L54)</f>
        <v>-3526.12999519208</v>
      </c>
      <c r="O54" s="0" t="n">
        <f aca="false">N54*N54</f>
        <v>12433592.7429933</v>
      </c>
      <c r="T54" s="0" t="n">
        <f aca="false">(ABS(M54-J54)+ABS(L54-J54))^2</f>
        <v>12433592.7429933</v>
      </c>
    </row>
    <row r="55" customFormat="false" ht="13.8" hidden="false" customHeight="false" outlineLevel="0" collapsed="false">
      <c r="A55" s="8" t="s">
        <v>13</v>
      </c>
      <c r="B55" s="8" t="n">
        <v>4</v>
      </c>
      <c r="C55" s="8" t="s">
        <v>54</v>
      </c>
      <c r="D55" s="8" t="n">
        <v>258.2409533079</v>
      </c>
      <c r="E55" s="8"/>
      <c r="F55" s="8"/>
      <c r="G55" s="8"/>
      <c r="H55" s="8"/>
      <c r="I55" s="8"/>
      <c r="J55" s="2" t="n">
        <v>14954.3</v>
      </c>
      <c r="K55" s="8"/>
      <c r="L55" s="8" t="n">
        <f aca="false">D55*62.77</f>
        <v>16209.7846391369</v>
      </c>
      <c r="M55" s="8" t="n">
        <v>12922</v>
      </c>
      <c r="N55" s="2" t="n">
        <f aca="false">(M55-L55)</f>
        <v>-3287.7846391369</v>
      </c>
      <c r="O55" s="0" t="n">
        <f aca="false">N55*N55</f>
        <v>10809527.8333445</v>
      </c>
      <c r="T55" s="0" t="n">
        <f aca="false">(ABS(M55-J55)+ABS(L55-J55))^2</f>
        <v>10809527.8333445</v>
      </c>
    </row>
    <row r="56" customFormat="false" ht="13.8" hidden="false" customHeight="false" outlineLevel="0" collapsed="false">
      <c r="A56" s="39" t="s">
        <v>13</v>
      </c>
      <c r="B56" s="39" t="n">
        <v>1</v>
      </c>
      <c r="C56" s="39" t="s">
        <v>11</v>
      </c>
      <c r="D56" s="39" t="n">
        <v>239.507768703456</v>
      </c>
      <c r="E56" s="39"/>
      <c r="F56" s="39"/>
      <c r="G56" s="39"/>
      <c r="H56" s="39"/>
      <c r="I56" s="39"/>
      <c r="J56" s="2" t="n">
        <v>14954.3</v>
      </c>
      <c r="K56" s="39" t="n">
        <f aca="false">AVERAGE(L56:L58)</f>
        <v>15483.7115131561</v>
      </c>
      <c r="L56" s="39" t="n">
        <f aca="false">D56*62.77</f>
        <v>15033.9026415159</v>
      </c>
      <c r="M56" s="39" t="n">
        <f aca="false">6063*2</f>
        <v>12126</v>
      </c>
      <c r="N56" s="2" t="n">
        <f aca="false">(M56-L56)</f>
        <v>-2907.90264151593</v>
      </c>
      <c r="O56" s="0" t="n">
        <f aca="false">N56*N56</f>
        <v>8455897.77253535</v>
      </c>
      <c r="T56" s="0" t="n">
        <f aca="false">(ABS(M56-J56)+ABS(L56-J56))^2</f>
        <v>8455897.77253535</v>
      </c>
    </row>
    <row r="57" customFormat="false" ht="13.8" hidden="false" customHeight="false" outlineLevel="0" collapsed="false">
      <c r="A57" s="39" t="s">
        <v>13</v>
      </c>
      <c r="B57" s="39" t="n">
        <v>2</v>
      </c>
      <c r="C57" s="39" t="s">
        <v>11</v>
      </c>
      <c r="D57" s="39" t="n">
        <v>247.563822889584</v>
      </c>
      <c r="E57" s="39"/>
      <c r="F57" s="39"/>
      <c r="G57" s="39"/>
      <c r="H57" s="39"/>
      <c r="I57" s="39"/>
      <c r="J57" s="2" t="n">
        <v>14954.3</v>
      </c>
      <c r="K57" s="39"/>
      <c r="L57" s="39" t="n">
        <f aca="false">D57*62.77</f>
        <v>15539.5811627792</v>
      </c>
      <c r="M57" s="39" t="n">
        <v>12126</v>
      </c>
      <c r="N57" s="2" t="n">
        <f aca="false">(M57-L57)</f>
        <v>-3413.58116277918</v>
      </c>
      <c r="O57" s="0" t="n">
        <f aca="false">N57*N57</f>
        <v>11652536.3548809</v>
      </c>
      <c r="T57" s="0" t="n">
        <f aca="false">(ABS(M57-J57)+ABS(L57-J57))^2</f>
        <v>11652536.3548809</v>
      </c>
    </row>
    <row r="58" customFormat="false" ht="13.8" hidden="false" customHeight="false" outlineLevel="0" collapsed="false">
      <c r="A58" s="39" t="s">
        <v>13</v>
      </c>
      <c r="B58" s="39" t="n">
        <v>3</v>
      </c>
      <c r="C58" s="39" t="s">
        <v>11</v>
      </c>
      <c r="D58" s="39" t="n">
        <v>252.949669191864</v>
      </c>
      <c r="E58" s="39"/>
      <c r="F58" s="39"/>
      <c r="G58" s="39"/>
      <c r="H58" s="39"/>
      <c r="I58" s="39"/>
      <c r="J58" s="2" t="n">
        <v>14954.3</v>
      </c>
      <c r="K58" s="39"/>
      <c r="L58" s="39" t="n">
        <f aca="false">D58*62.77</f>
        <v>15877.6507351733</v>
      </c>
      <c r="M58" s="39" t="n">
        <v>12126</v>
      </c>
      <c r="N58" s="2" t="n">
        <f aca="false">(M58-L58)</f>
        <v>-3751.65073517329</v>
      </c>
      <c r="O58" s="0" t="n">
        <f aca="false">N58*N58</f>
        <v>14074883.2387263</v>
      </c>
      <c r="T58" s="0" t="n">
        <f aca="false">(ABS(M58-J58)+ABS(L58-J58))^2</f>
        <v>14074883.2387263</v>
      </c>
    </row>
    <row r="59" customFormat="false" ht="13.8" hidden="false" customHeight="false" outlineLevel="0" collapsed="false">
      <c r="A59" s="39" t="s">
        <v>13</v>
      </c>
      <c r="B59" s="39" t="n">
        <v>4</v>
      </c>
      <c r="C59" s="39" t="s">
        <v>11</v>
      </c>
      <c r="D59" s="39" t="s">
        <v>37</v>
      </c>
      <c r="E59" s="39"/>
      <c r="F59" s="39"/>
      <c r="G59" s="39"/>
      <c r="H59" s="39"/>
      <c r="I59" s="39"/>
      <c r="J59" s="2"/>
      <c r="K59" s="39"/>
      <c r="L59" s="39"/>
      <c r="M59" s="39"/>
      <c r="N59" s="2"/>
    </row>
    <row r="60" customFormat="false" ht="13.8" hidden="false" customHeight="false" outlineLevel="0" collapsed="false">
      <c r="A60" s="36" t="s">
        <v>13</v>
      </c>
      <c r="B60" s="36" t="n">
        <v>1</v>
      </c>
      <c r="C60" s="36" t="s">
        <v>30</v>
      </c>
      <c r="D60" s="36" t="n">
        <v>252.037903401332</v>
      </c>
      <c r="E60" s="36"/>
      <c r="F60" s="36"/>
      <c r="G60" s="36"/>
      <c r="H60" s="36"/>
      <c r="I60" s="36"/>
      <c r="J60" s="2" t="n">
        <v>14954.3</v>
      </c>
      <c r="K60" s="36" t="n">
        <f aca="false">AVERAGE(L60:L63)</f>
        <v>15842.8135243348</v>
      </c>
      <c r="L60" s="36" t="n">
        <f aca="false">D60*62.77</f>
        <v>15820.4191965016</v>
      </c>
      <c r="M60" s="36" t="n">
        <f aca="false">6492*2</f>
        <v>12984</v>
      </c>
      <c r="N60" s="2" t="n">
        <f aca="false">(M60-L60)</f>
        <v>-2836.41919650162</v>
      </c>
      <c r="O60" s="0" t="n">
        <f aca="false">N60*N60</f>
        <v>8045273.85828292</v>
      </c>
      <c r="T60" s="0" t="n">
        <f aca="false">(ABS(M60-J60)+ABS(L60-J60))^2</f>
        <v>8045273.85828292</v>
      </c>
    </row>
    <row r="61" customFormat="false" ht="13.8" hidden="false" customHeight="false" outlineLevel="0" collapsed="false">
      <c r="A61" s="36" t="s">
        <v>13</v>
      </c>
      <c r="B61" s="36" t="n">
        <v>2</v>
      </c>
      <c r="C61" s="36" t="s">
        <v>30</v>
      </c>
      <c r="D61" s="36" t="n">
        <v>253.55738159298</v>
      </c>
      <c r="E61" s="36"/>
      <c r="F61" s="36"/>
      <c r="G61" s="36"/>
      <c r="H61" s="36"/>
      <c r="I61" s="36"/>
      <c r="J61" s="2" t="n">
        <v>14954.3</v>
      </c>
      <c r="K61" s="36"/>
      <c r="L61" s="36" t="n">
        <f aca="false">D61*62.77</f>
        <v>15915.7968425914</v>
      </c>
      <c r="M61" s="36" t="n">
        <v>12984</v>
      </c>
      <c r="N61" s="2" t="n">
        <f aca="false">(M61-L61)</f>
        <v>-2931.79684259138</v>
      </c>
      <c r="O61" s="0" t="n">
        <f aca="false">N61*N61</f>
        <v>8595432.72622875</v>
      </c>
      <c r="T61" s="0" t="n">
        <f aca="false">(ABS(M61-J61)+ABS(L61-J61))^2</f>
        <v>8595432.72622875</v>
      </c>
    </row>
    <row r="62" customFormat="false" ht="13.8" hidden="false" customHeight="false" outlineLevel="0" collapsed="false">
      <c r="A62" s="36" t="s">
        <v>13</v>
      </c>
      <c r="B62" s="36" t="n">
        <v>3</v>
      </c>
      <c r="C62" s="36" t="s">
        <v>30</v>
      </c>
      <c r="D62" s="36" t="n">
        <v>259.046184799146</v>
      </c>
      <c r="E62" s="36"/>
      <c r="F62" s="36"/>
      <c r="G62" s="36"/>
      <c r="H62" s="36"/>
      <c r="I62" s="36"/>
      <c r="J62" s="2" t="n">
        <v>14954.3</v>
      </c>
      <c r="K62" s="36"/>
      <c r="L62" s="36" t="n">
        <f aca="false">D62*62.77</f>
        <v>16260.3290198424</v>
      </c>
      <c r="M62" s="36" t="n">
        <v>12984</v>
      </c>
      <c r="N62" s="2" t="n">
        <f aca="false">(M62-L62)</f>
        <v>-3276.32901984238</v>
      </c>
      <c r="O62" s="0" t="n">
        <f aca="false">N62*N62</f>
        <v>10734331.8462613</v>
      </c>
      <c r="T62" s="0" t="n">
        <f aca="false">(ABS(M62-J62)+ABS(L62-J62))^2</f>
        <v>10734331.8462613</v>
      </c>
    </row>
    <row r="63" customFormat="false" ht="13.8" hidden="false" customHeight="false" outlineLevel="0" collapsed="false">
      <c r="A63" s="36" t="s">
        <v>13</v>
      </c>
      <c r="B63" s="36" t="n">
        <v>4</v>
      </c>
      <c r="C63" s="36" t="s">
        <v>30</v>
      </c>
      <c r="D63" s="36" t="n">
        <v>244.937215842021</v>
      </c>
      <c r="E63" s="36"/>
      <c r="F63" s="36"/>
      <c r="G63" s="36"/>
      <c r="H63" s="36"/>
      <c r="I63" s="36"/>
      <c r="J63" s="2" t="n">
        <v>14954.3</v>
      </c>
      <c r="K63" s="36"/>
      <c r="L63" s="36" t="n">
        <f aca="false">D63*62.77</f>
        <v>15374.7090384036</v>
      </c>
      <c r="M63" s="36" t="n">
        <v>12984</v>
      </c>
      <c r="N63" s="2" t="n">
        <f aca="false">(M63-L63)</f>
        <v>-2390.70903840363</v>
      </c>
      <c r="O63" s="0" t="n">
        <f aca="false">N63*N63</f>
        <v>5715489.70630483</v>
      </c>
      <c r="T63" s="0" t="n">
        <f aca="false">(ABS(M63-J63)+ABS(L63-J63))^2</f>
        <v>5715489.70630483</v>
      </c>
    </row>
    <row r="64" customFormat="false" ht="13.8" hidden="false" customHeight="false" outlineLevel="0" collapsed="false">
      <c r="A64" s="3" t="s">
        <v>13</v>
      </c>
      <c r="B64" s="3" t="n">
        <v>1</v>
      </c>
      <c r="C64" s="3" t="s">
        <v>12</v>
      </c>
      <c r="D64" s="3" t="n">
        <v>161.40710340354</v>
      </c>
      <c r="E64" s="3"/>
      <c r="F64" s="3"/>
      <c r="G64" s="3"/>
      <c r="H64" s="3"/>
      <c r="I64" s="3"/>
      <c r="J64" s="2" t="n">
        <v>14954.3</v>
      </c>
      <c r="K64" s="3" t="n">
        <f aca="false">AVERAGE(L64:L67)</f>
        <v>10553.8824615526</v>
      </c>
      <c r="L64" s="3" t="n">
        <f aca="false">D64*62.77</f>
        <v>10131.5238806402</v>
      </c>
      <c r="M64" s="3" t="n">
        <f aca="false">5494*2</f>
        <v>10988</v>
      </c>
      <c r="N64" s="2" t="n">
        <f aca="false">(M64-L64)</f>
        <v>856.476119359802</v>
      </c>
      <c r="O64" s="0" t="n">
        <f aca="false">N64*N64</f>
        <v>733551.343033626</v>
      </c>
      <c r="T64" s="0" t="n">
        <f aca="false">(ABS(M64-J64)+ABS(L64-J64))^2</f>
        <v>77247859.0319007</v>
      </c>
    </row>
    <row r="65" customFormat="false" ht="13.8" hidden="false" customHeight="false" outlineLevel="0" collapsed="false">
      <c r="A65" s="3" t="s">
        <v>13</v>
      </c>
      <c r="B65" s="3" t="n">
        <v>2</v>
      </c>
      <c r="C65" s="3" t="s">
        <v>12</v>
      </c>
      <c r="D65" s="3" t="n">
        <v>177.827479616766</v>
      </c>
      <c r="E65" s="3"/>
      <c r="F65" s="3"/>
      <c r="G65" s="3"/>
      <c r="H65" s="3"/>
      <c r="I65" s="3"/>
      <c r="J65" s="2" t="n">
        <v>14954.3</v>
      </c>
      <c r="K65" s="3"/>
      <c r="L65" s="3" t="n">
        <f aca="false">D65*62.77</f>
        <v>11162.2308955444</v>
      </c>
      <c r="M65" s="3" t="n">
        <v>10988</v>
      </c>
      <c r="N65" s="2" t="n">
        <f aca="false">(M65-L65)</f>
        <v>-174.230895544419</v>
      </c>
      <c r="O65" s="0" t="n">
        <f aca="false">N65*N65</f>
        <v>30356.4049622101</v>
      </c>
      <c r="T65" s="0" t="n">
        <f aca="false">(ABS(M65-J65)+ABS(L65-J65))^2</f>
        <v>60192291.1609709</v>
      </c>
    </row>
    <row r="66" customFormat="false" ht="13.8" hidden="false" customHeight="false" outlineLevel="0" collapsed="false">
      <c r="A66" s="3" t="s">
        <v>13</v>
      </c>
      <c r="B66" s="3" t="n">
        <v>3</v>
      </c>
      <c r="C66" s="3" t="s">
        <v>12</v>
      </c>
      <c r="D66" s="3" t="n">
        <v>181.106836297849</v>
      </c>
      <c r="E66" s="3"/>
      <c r="F66" s="3"/>
      <c r="G66" s="3"/>
      <c r="H66" s="3"/>
      <c r="I66" s="3"/>
      <c r="J66" s="2" t="n">
        <v>14954.3</v>
      </c>
      <c r="K66" s="3"/>
      <c r="L66" s="3" t="n">
        <f aca="false">D66*62.77</f>
        <v>11368.076114416</v>
      </c>
      <c r="M66" s="3" t="n">
        <v>10988</v>
      </c>
      <c r="N66" s="2" t="n">
        <f aca="false">(M66-L66)</f>
        <v>-380.076114416008</v>
      </c>
      <c r="O66" s="0" t="n">
        <f aca="false">N66*N66</f>
        <v>144457.85274957</v>
      </c>
      <c r="T66" s="0" t="n">
        <f aca="false">(ABS(M66-J66)+ABS(L66-J66))^2</f>
        <v>57040617.0423167</v>
      </c>
    </row>
    <row r="67" customFormat="false" ht="13.8" hidden="false" customHeight="false" outlineLevel="0" collapsed="false">
      <c r="A67" s="3" t="s">
        <v>13</v>
      </c>
      <c r="B67" s="3" t="n">
        <v>4</v>
      </c>
      <c r="C67" s="3" t="s">
        <v>12</v>
      </c>
      <c r="D67" s="3" t="n">
        <v>152.201672066432</v>
      </c>
      <c r="E67" s="3"/>
      <c r="F67" s="3"/>
      <c r="G67" s="3"/>
      <c r="H67" s="3"/>
      <c r="I67" s="3"/>
      <c r="J67" s="2" t="n">
        <v>14954.3</v>
      </c>
      <c r="K67" s="3"/>
      <c r="L67" s="3" t="n">
        <f aca="false">D67*62.77</f>
        <v>9553.69895560994</v>
      </c>
      <c r="M67" s="3" t="n">
        <v>10988</v>
      </c>
      <c r="N67" s="2" t="n">
        <f aca="false">(M67-L67)</f>
        <v>1434.30104439006</v>
      </c>
      <c r="O67" s="0" t="n">
        <f aca="false">N67*N67</f>
        <v>2057219.48593841</v>
      </c>
      <c r="T67" s="0" t="n">
        <f aca="false">(ABS(M67-J67)+ABS(L67-J67))^2</f>
        <v>87738835.1753955</v>
      </c>
    </row>
    <row r="68" customFormat="false" ht="13.8" hidden="false" customHeight="false" outlineLevel="0" collapsed="false">
      <c r="A68" s="1" t="s">
        <v>14</v>
      </c>
      <c r="B68" s="1" t="n">
        <v>1</v>
      </c>
      <c r="C68" s="1" t="s">
        <v>48</v>
      </c>
      <c r="D68" s="1" t="n">
        <v>185.513328</v>
      </c>
      <c r="E68" s="1"/>
      <c r="F68" s="1"/>
      <c r="G68" s="1"/>
      <c r="H68" s="1"/>
      <c r="I68" s="1"/>
      <c r="J68" s="2" t="n">
        <f aca="false">AVERAGE(L68:L91)</f>
        <v>12092.6708181737</v>
      </c>
      <c r="K68" s="1" t="n">
        <f aca="false">AVERAGE(L68:L70)</f>
        <v>11987.189512076</v>
      </c>
      <c r="L68" s="1" t="n">
        <f aca="false">D68*62.77</f>
        <v>11644.67159856</v>
      </c>
      <c r="M68" s="1" t="n">
        <v>11290</v>
      </c>
      <c r="N68" s="2" t="n">
        <f aca="false">(M68-L68)</f>
        <v>-354.671598560002</v>
      </c>
      <c r="O68" s="0" t="n">
        <f aca="false">N68*N68</f>
        <v>125791.942825107</v>
      </c>
      <c r="P68" s="0" t="n">
        <f aca="false">SQRT(SUM(O68:O91)*100/((91-68+1)*J68))</f>
        <v>115.694761430923</v>
      </c>
      <c r="R68" s="0" t="n">
        <f aca="false">1-(SUM(M68:M91)/SUM(L68:L91))</f>
        <v>0.0452274626835775</v>
      </c>
      <c r="T68" s="0" t="n">
        <f aca="false">(ABS(M68-J68)+ABS(L68-J68))^2</f>
        <v>1564175.54341933</v>
      </c>
      <c r="U68" s="0" t="n">
        <f aca="false">1-((SUM(O68:O91))/(SUM(T68:T91)))</f>
        <v>0.476251106389669</v>
      </c>
    </row>
    <row r="69" customFormat="false" ht="13.8" hidden="false" customHeight="false" outlineLevel="0" collapsed="false">
      <c r="A69" s="1" t="s">
        <v>14</v>
      </c>
      <c r="B69" s="1" t="n">
        <v>2</v>
      </c>
      <c r="C69" s="1" t="s">
        <v>48</v>
      </c>
      <c r="D69" s="1" t="n">
        <v>194.462382252101</v>
      </c>
      <c r="E69" s="1"/>
      <c r="F69" s="1"/>
      <c r="G69" s="1"/>
      <c r="H69" s="1"/>
      <c r="I69" s="1"/>
      <c r="J69" s="1" t="n">
        <v>12092.7</v>
      </c>
      <c r="K69" s="1"/>
      <c r="L69" s="1" t="n">
        <f aca="false">D69*62.77</f>
        <v>12206.4037339644</v>
      </c>
      <c r="M69" s="1" t="n">
        <v>11290</v>
      </c>
      <c r="N69" s="2" t="n">
        <f aca="false">(M69-L69)</f>
        <v>-916.403733964369</v>
      </c>
      <c r="O69" s="0" t="n">
        <f aca="false">N69*N69</f>
        <v>839795.803623838</v>
      </c>
      <c r="T69" s="0" t="n">
        <f aca="false">(ABS(M69-J69)+ABS(L69-J69))^2</f>
        <v>839795.803623838</v>
      </c>
    </row>
    <row r="70" customFormat="false" ht="13.8" hidden="false" customHeight="false" outlineLevel="0" collapsed="false">
      <c r="A70" s="1" t="s">
        <v>14</v>
      </c>
      <c r="B70" s="1" t="n">
        <v>3</v>
      </c>
      <c r="C70" s="1" t="s">
        <v>48</v>
      </c>
      <c r="D70" s="1" t="n">
        <v>192.934414588235</v>
      </c>
      <c r="E70" s="1"/>
      <c r="F70" s="1"/>
      <c r="G70" s="1"/>
      <c r="H70" s="1"/>
      <c r="I70" s="1"/>
      <c r="J70" s="1" t="n">
        <v>12092.7</v>
      </c>
      <c r="K70" s="1"/>
      <c r="L70" s="1" t="n">
        <f aca="false">D70*62.77</f>
        <v>12110.4932037035</v>
      </c>
      <c r="M70" s="1" t="n">
        <v>11290</v>
      </c>
      <c r="N70" s="2" t="n">
        <f aca="false">(M70-L70)</f>
        <v>-820.493203703529</v>
      </c>
      <c r="O70" s="0" t="n">
        <f aca="false">N70*N70</f>
        <v>673209.09732368</v>
      </c>
      <c r="T70" s="0" t="n">
        <f aca="false">(ABS(M70-J70)+ABS(L70-J70))^2</f>
        <v>673209.09732368</v>
      </c>
    </row>
    <row r="71" customFormat="false" ht="13.8" hidden="false" customHeight="false" outlineLevel="0" collapsed="false">
      <c r="A71" s="4" t="s">
        <v>14</v>
      </c>
      <c r="B71" s="4" t="n">
        <v>1</v>
      </c>
      <c r="C71" s="4" t="s">
        <v>9</v>
      </c>
      <c r="D71" s="4" t="n">
        <v>218.579211529412</v>
      </c>
      <c r="E71" s="4"/>
      <c r="F71" s="4"/>
      <c r="G71" s="4"/>
      <c r="H71" s="4"/>
      <c r="I71" s="4"/>
      <c r="J71" s="1" t="n">
        <v>12092.7</v>
      </c>
      <c r="K71" s="4" t="n">
        <f aca="false">AVERAGE(L71:L76)</f>
        <v>12852.4093226904</v>
      </c>
      <c r="L71" s="4" t="n">
        <f aca="false">D71*62.77</f>
        <v>13720.2171077012</v>
      </c>
      <c r="M71" s="4" t="n">
        <f aca="false">5932*2</f>
        <v>11864</v>
      </c>
      <c r="N71" s="2" t="n">
        <f aca="false">(M71-L71)</f>
        <v>-1856.21710770118</v>
      </c>
      <c r="O71" s="0" t="n">
        <f aca="false">N71*N71</f>
        <v>3445541.95092253</v>
      </c>
      <c r="T71" s="0" t="n">
        <f aca="false">(ABS(M71-J71)+ABS(L71-J71))^2</f>
        <v>3445541.95092253</v>
      </c>
    </row>
    <row r="72" customFormat="false" ht="13.8" hidden="false" customHeight="false" outlineLevel="0" collapsed="false">
      <c r="A72" s="4" t="s">
        <v>14</v>
      </c>
      <c r="B72" s="4" t="n">
        <v>2</v>
      </c>
      <c r="C72" s="4" t="s">
        <v>9</v>
      </c>
      <c r="D72" s="4" t="n">
        <v>204.388681310924</v>
      </c>
      <c r="E72" s="4"/>
      <c r="F72" s="4"/>
      <c r="G72" s="4"/>
      <c r="H72" s="4"/>
      <c r="I72" s="4"/>
      <c r="J72" s="1" t="n">
        <v>12092.7</v>
      </c>
      <c r="K72" s="4"/>
      <c r="L72" s="4" t="n">
        <f aca="false">D72*62.77</f>
        <v>12829.4775258867</v>
      </c>
      <c r="M72" s="4" t="n">
        <v>11864</v>
      </c>
      <c r="N72" s="2" t="n">
        <f aca="false">(M72-L72)</f>
        <v>-965.477525886723</v>
      </c>
      <c r="O72" s="0" t="n">
        <f aca="false">N72*N72</f>
        <v>932146.852992348</v>
      </c>
      <c r="T72" s="0" t="n">
        <f aca="false">(ABS(M72-J72)+ABS(L72-J72))^2</f>
        <v>932146.852992348</v>
      </c>
    </row>
    <row r="73" customFormat="false" ht="13.8" hidden="false" customHeight="false" outlineLevel="0" collapsed="false">
      <c r="A73" s="4" t="s">
        <v>14</v>
      </c>
      <c r="B73" s="4" t="n">
        <v>3</v>
      </c>
      <c r="C73" s="4" t="s">
        <v>9</v>
      </c>
      <c r="D73" s="4" t="n">
        <v>196.992083495798</v>
      </c>
      <c r="E73" s="4"/>
      <c r="F73" s="4"/>
      <c r="G73" s="4"/>
      <c r="H73" s="4"/>
      <c r="I73" s="4"/>
      <c r="J73" s="1" t="n">
        <v>12092.7</v>
      </c>
      <c r="K73" s="4"/>
      <c r="L73" s="4" t="n">
        <f aca="false">D73*62.77</f>
        <v>12365.1930810313</v>
      </c>
      <c r="M73" s="4" t="n">
        <v>11864</v>
      </c>
      <c r="N73" s="2" t="n">
        <f aca="false">(M73-L73)</f>
        <v>-501.193081031261</v>
      </c>
      <c r="O73" s="0" t="n">
        <f aca="false">N73*N73</f>
        <v>251194.504473608</v>
      </c>
      <c r="T73" s="0" t="n">
        <f aca="false">(ABS(M73-J73)+ABS(L73-J73))^2</f>
        <v>251194.504473608</v>
      </c>
    </row>
    <row r="74" customFormat="false" ht="13.8" hidden="false" customHeight="false" outlineLevel="0" collapsed="false">
      <c r="A74" s="4" t="s">
        <v>14</v>
      </c>
      <c r="B74" s="4" t="n">
        <v>1</v>
      </c>
      <c r="C74" s="4" t="s">
        <v>52</v>
      </c>
      <c r="D74" s="4" t="n">
        <v>205.139999798319</v>
      </c>
      <c r="E74" s="4"/>
      <c r="F74" s="4"/>
      <c r="G74" s="4"/>
      <c r="H74" s="4"/>
      <c r="I74" s="4"/>
      <c r="J74" s="1" t="n">
        <v>12092.7</v>
      </c>
      <c r="K74" s="4"/>
      <c r="L74" s="4" t="n">
        <f aca="false">D74*62.77</f>
        <v>12876.6377873405</v>
      </c>
      <c r="M74" s="4" t="n">
        <v>11864</v>
      </c>
      <c r="N74" s="2" t="n">
        <f aca="false">(M74-L74)</f>
        <v>-1012.6377873405</v>
      </c>
      <c r="O74" s="0" t="n">
        <f aca="false">N74*N74</f>
        <v>1025435.28834987</v>
      </c>
      <c r="T74" s="0" t="n">
        <f aca="false">(ABS(M74-J74)+ABS(L74-J74))^2</f>
        <v>1025435.28834987</v>
      </c>
    </row>
    <row r="75" customFormat="false" ht="13.8" hidden="false" customHeight="false" outlineLevel="0" collapsed="false">
      <c r="A75" s="4" t="s">
        <v>14</v>
      </c>
      <c r="B75" s="4" t="n">
        <v>2</v>
      </c>
      <c r="C75" s="4" t="s">
        <v>52</v>
      </c>
      <c r="D75" s="4" t="n">
        <v>199.283925176471</v>
      </c>
      <c r="E75" s="4"/>
      <c r="F75" s="4"/>
      <c r="G75" s="4"/>
      <c r="H75" s="4"/>
      <c r="I75" s="4"/>
      <c r="J75" s="1" t="n">
        <v>12092.7</v>
      </c>
      <c r="K75" s="4"/>
      <c r="L75" s="4" t="n">
        <f aca="false">D75*62.77</f>
        <v>12509.0519833271</v>
      </c>
      <c r="M75" s="4" t="n">
        <v>11864</v>
      </c>
      <c r="N75" s="2" t="n">
        <f aca="false">(M75-L75)</f>
        <v>-645.051983327057</v>
      </c>
      <c r="O75" s="0" t="n">
        <f aca="false">N75*N75</f>
        <v>416092.06119417</v>
      </c>
      <c r="T75" s="0" t="n">
        <f aca="false">(ABS(M75-J75)+ABS(L75-J75))^2</f>
        <v>416092.06119417</v>
      </c>
    </row>
    <row r="76" customFormat="false" ht="13.8" hidden="false" customHeight="false" outlineLevel="0" collapsed="false">
      <c r="A76" s="4" t="s">
        <v>14</v>
      </c>
      <c r="B76" s="4" t="n">
        <v>3</v>
      </c>
      <c r="C76" s="4" t="s">
        <v>52</v>
      </c>
      <c r="D76" s="4" t="n">
        <v>204.140169680672</v>
      </c>
      <c r="E76" s="4"/>
      <c r="F76" s="4"/>
      <c r="G76" s="4"/>
      <c r="H76" s="4"/>
      <c r="I76" s="4"/>
      <c r="J76" s="1" t="n">
        <v>12092.7</v>
      </c>
      <c r="K76" s="4"/>
      <c r="L76" s="4" t="n">
        <f aca="false">D76*62.77</f>
        <v>12813.8784508558</v>
      </c>
      <c r="M76" s="4" t="n">
        <v>11864</v>
      </c>
      <c r="N76" s="2" t="n">
        <f aca="false">(M76-L76)</f>
        <v>-949.8784508558</v>
      </c>
      <c r="O76" s="0" t="n">
        <f aca="false">N76*N76</f>
        <v>902269.071400215</v>
      </c>
      <c r="T76" s="0" t="n">
        <f aca="false">(ABS(M76-J76)+ABS(L76-J76))^2</f>
        <v>902269.071400215</v>
      </c>
    </row>
    <row r="77" customFormat="false" ht="13.8" hidden="false" customHeight="false" outlineLevel="0" collapsed="false">
      <c r="A77" s="50" t="s">
        <v>14</v>
      </c>
      <c r="B77" s="50" t="n">
        <v>1</v>
      </c>
      <c r="C77" s="50" t="s">
        <v>51</v>
      </c>
      <c r="D77" s="50" t="n">
        <v>195.789132</v>
      </c>
      <c r="E77" s="50"/>
      <c r="F77" s="50"/>
      <c r="G77" s="50"/>
      <c r="H77" s="50"/>
      <c r="I77" s="50"/>
      <c r="J77" s="1" t="n">
        <v>12092.7</v>
      </c>
      <c r="K77" s="50" t="n">
        <f aca="false">AVERAGE(L77:L82)</f>
        <v>12498.7927595808</v>
      </c>
      <c r="L77" s="50" t="n">
        <f aca="false">D77*62.77</f>
        <v>12289.68381564</v>
      </c>
      <c r="M77" s="50" t="n">
        <f aca="false">5915*2</f>
        <v>11830</v>
      </c>
      <c r="N77" s="2" t="n">
        <f aca="false">(M77-L77)</f>
        <v>-459.683815639999</v>
      </c>
      <c r="O77" s="0" t="n">
        <f aca="false">N77*N77</f>
        <v>211309.210361349</v>
      </c>
      <c r="T77" s="0" t="n">
        <f aca="false">(ABS(M77-J77)+ABS(L77-J77))^2</f>
        <v>211309.210361349</v>
      </c>
    </row>
    <row r="78" customFormat="false" ht="13.8" hidden="false" customHeight="false" outlineLevel="0" collapsed="false">
      <c r="A78" s="50" t="s">
        <v>14</v>
      </c>
      <c r="B78" s="50" t="n">
        <v>2</v>
      </c>
      <c r="C78" s="50" t="s">
        <v>51</v>
      </c>
      <c r="D78" s="50" t="n">
        <v>198.980286352941</v>
      </c>
      <c r="E78" s="50"/>
      <c r="F78" s="50"/>
      <c r="G78" s="50"/>
      <c r="H78" s="50"/>
      <c r="I78" s="50"/>
      <c r="J78" s="1" t="n">
        <v>12092.7</v>
      </c>
      <c r="K78" s="50"/>
      <c r="L78" s="50" t="n">
        <f aca="false">D78*62.77</f>
        <v>12489.9925743741</v>
      </c>
      <c r="M78" s="50" t="n">
        <v>11830</v>
      </c>
      <c r="N78" s="2" t="n">
        <f aca="false">(M78-L78)</f>
        <v>-659.992574374119</v>
      </c>
      <c r="O78" s="0" t="n">
        <f aca="false">N78*N78</f>
        <v>435590.198228977</v>
      </c>
      <c r="T78" s="0" t="n">
        <f aca="false">(ABS(M78-J78)+ABS(L78-J78))^2</f>
        <v>435590.198228977</v>
      </c>
    </row>
    <row r="79" customFormat="false" ht="13.8" hidden="false" customHeight="false" outlineLevel="0" collapsed="false">
      <c r="A79" s="50" t="s">
        <v>14</v>
      </c>
      <c r="B79" s="50" t="n">
        <v>3</v>
      </c>
      <c r="C79" s="50" t="s">
        <v>51</v>
      </c>
      <c r="D79" s="50" t="n">
        <v>196.791085210084</v>
      </c>
      <c r="E79" s="50"/>
      <c r="F79" s="50"/>
      <c r="G79" s="50"/>
      <c r="H79" s="50"/>
      <c r="I79" s="50"/>
      <c r="J79" s="1" t="n">
        <v>12092.7</v>
      </c>
      <c r="K79" s="50"/>
      <c r="L79" s="50" t="n">
        <f aca="false">D79*62.77</f>
        <v>12352.576418637</v>
      </c>
      <c r="M79" s="50" t="n">
        <v>11830</v>
      </c>
      <c r="N79" s="2" t="n">
        <f aca="false">(M79-L79)</f>
        <v>-522.576418636974</v>
      </c>
      <c r="O79" s="0" t="n">
        <f aca="false">N79*N79</f>
        <v>273086.113315446</v>
      </c>
      <c r="T79" s="0" t="n">
        <f aca="false">(ABS(M79-J79)+ABS(L79-J79))^2</f>
        <v>273086.113315446</v>
      </c>
    </row>
    <row r="80" customFormat="false" ht="13.8" hidden="false" customHeight="false" outlineLevel="0" collapsed="false">
      <c r="A80" s="50" t="s">
        <v>14</v>
      </c>
      <c r="B80" s="50" t="n">
        <v>1</v>
      </c>
      <c r="C80" s="50" t="s">
        <v>54</v>
      </c>
      <c r="D80" s="50" t="n">
        <v>203.381127529412</v>
      </c>
      <c r="E80" s="50"/>
      <c r="F80" s="50"/>
      <c r="G80" s="50"/>
      <c r="H80" s="50"/>
      <c r="I80" s="50"/>
      <c r="J80" s="1" t="n">
        <v>12092.7</v>
      </c>
      <c r="K80" s="50"/>
      <c r="L80" s="50" t="n">
        <f aca="false">D80*62.77</f>
        <v>12766.2333750212</v>
      </c>
      <c r="M80" s="50" t="n">
        <v>11830</v>
      </c>
      <c r="N80" s="2" t="n">
        <f aca="false">(M80-L80)</f>
        <v>-936.233375021178</v>
      </c>
      <c r="O80" s="0" t="n">
        <f aca="false">N80*N80</f>
        <v>876532.932503546</v>
      </c>
      <c r="T80" s="0" t="n">
        <f aca="false">(ABS(M80-J80)+ABS(L80-J80))^2</f>
        <v>876532.932503546</v>
      </c>
    </row>
    <row r="81" customFormat="false" ht="13.8" hidden="false" customHeight="false" outlineLevel="0" collapsed="false">
      <c r="A81" s="50" t="s">
        <v>14</v>
      </c>
      <c r="B81" s="50" t="n">
        <v>2</v>
      </c>
      <c r="C81" s="50" t="s">
        <v>54</v>
      </c>
      <c r="D81" s="50" t="n">
        <v>203.339507596639</v>
      </c>
      <c r="E81" s="50"/>
      <c r="F81" s="50"/>
      <c r="G81" s="50"/>
      <c r="H81" s="50"/>
      <c r="I81" s="50"/>
      <c r="J81" s="1" t="n">
        <v>12092.7</v>
      </c>
      <c r="K81" s="50"/>
      <c r="L81" s="50" t="n">
        <f aca="false">D81*62.77</f>
        <v>12763.620891841</v>
      </c>
      <c r="M81" s="50" t="n">
        <v>11830</v>
      </c>
      <c r="N81" s="2" t="n">
        <f aca="false">(M81-L81)</f>
        <v>-933.62089184101</v>
      </c>
      <c r="O81" s="0" t="n">
        <f aca="false">N81*N81</f>
        <v>871647.969682003</v>
      </c>
      <c r="T81" s="0" t="n">
        <f aca="false">(ABS(M81-J81)+ABS(L81-J81))^2</f>
        <v>871647.969682003</v>
      </c>
    </row>
    <row r="82" customFormat="false" ht="13.8" hidden="false" customHeight="false" outlineLevel="0" collapsed="false">
      <c r="A82" s="50" t="s">
        <v>14</v>
      </c>
      <c r="B82" s="50" t="n">
        <v>3</v>
      </c>
      <c r="C82" s="50" t="s">
        <v>54</v>
      </c>
      <c r="D82" s="50" t="n">
        <v>196.441763294118</v>
      </c>
      <c r="E82" s="50"/>
      <c r="F82" s="50"/>
      <c r="G82" s="50"/>
      <c r="H82" s="50"/>
      <c r="I82" s="50"/>
      <c r="J82" s="1" t="n">
        <v>12092.7</v>
      </c>
      <c r="K82" s="50"/>
      <c r="L82" s="50" t="n">
        <f aca="false">D82*62.77</f>
        <v>12330.6494819718</v>
      </c>
      <c r="M82" s="50" t="n">
        <v>11830</v>
      </c>
      <c r="N82" s="2" t="n">
        <f aca="false">(M82-L82)</f>
        <v>-500.649481971763</v>
      </c>
      <c r="O82" s="0" t="n">
        <f aca="false">N82*N82</f>
        <v>250649.903798594</v>
      </c>
      <c r="T82" s="0" t="n">
        <f aca="false">(ABS(M82-J82)+ABS(L82-J82))^2</f>
        <v>250649.903798594</v>
      </c>
    </row>
    <row r="83" customFormat="false" ht="13.8" hidden="false" customHeight="false" outlineLevel="0" collapsed="false">
      <c r="A83" s="7" t="s">
        <v>14</v>
      </c>
      <c r="B83" s="7" t="n">
        <v>1</v>
      </c>
      <c r="C83" s="7" t="s">
        <v>11</v>
      </c>
      <c r="D83" s="7" t="n">
        <v>195.625397647059</v>
      </c>
      <c r="E83" s="7"/>
      <c r="F83" s="7"/>
      <c r="G83" s="7"/>
      <c r="H83" s="7"/>
      <c r="I83" s="7"/>
      <c r="J83" s="1" t="n">
        <v>12092.7</v>
      </c>
      <c r="K83" s="7" t="n">
        <f aca="false">AVERAGE(L83:L85)</f>
        <v>12113.140152361</v>
      </c>
      <c r="L83" s="7" t="n">
        <f aca="false">D83*62.77</f>
        <v>12279.4062103059</v>
      </c>
      <c r="M83" s="7" t="n">
        <f aca="false">5645*2</f>
        <v>11290</v>
      </c>
      <c r="N83" s="2" t="n">
        <f aca="false">(M83-L83)</f>
        <v>-989.406210305882</v>
      </c>
      <c r="O83" s="0" t="n">
        <f aca="false">N83*N83</f>
        <v>978924.648991848</v>
      </c>
      <c r="T83" s="0" t="n">
        <f aca="false">(ABS(M83-J83)+ABS(L83-J83))^2</f>
        <v>978924.648991848</v>
      </c>
    </row>
    <row r="84" customFormat="false" ht="13.8" hidden="false" customHeight="false" outlineLevel="0" collapsed="false">
      <c r="A84" s="7" t="s">
        <v>14</v>
      </c>
      <c r="B84" s="7" t="n">
        <v>2</v>
      </c>
      <c r="C84" s="7" t="s">
        <v>11</v>
      </c>
      <c r="D84" s="7" t="n">
        <v>190.856712403361</v>
      </c>
      <c r="E84" s="7"/>
      <c r="F84" s="7"/>
      <c r="G84" s="7"/>
      <c r="H84" s="7"/>
      <c r="I84" s="7"/>
      <c r="J84" s="1" t="n">
        <v>12092.7</v>
      </c>
      <c r="K84" s="7"/>
      <c r="L84" s="7" t="n">
        <f aca="false">D84*62.77</f>
        <v>11980.075837559</v>
      </c>
      <c r="M84" s="7" t="n">
        <v>11290</v>
      </c>
      <c r="N84" s="2" t="n">
        <f aca="false">(M84-L84)</f>
        <v>-690.075837558992</v>
      </c>
      <c r="O84" s="0" t="n">
        <f aca="false">N84*N84</f>
        <v>476204.661582745</v>
      </c>
      <c r="T84" s="0" t="n">
        <f aca="false">(ABS(M84-J84)+ABS(L84-J84))^2</f>
        <v>837818.322348335</v>
      </c>
    </row>
    <row r="85" customFormat="false" ht="13.8" hidden="false" customHeight="false" outlineLevel="0" collapsed="false">
      <c r="A85" s="7" t="s">
        <v>14</v>
      </c>
      <c r="B85" s="7" t="n">
        <v>3</v>
      </c>
      <c r="C85" s="7" t="s">
        <v>11</v>
      </c>
      <c r="D85" s="7" t="n">
        <v>192.447640739496</v>
      </c>
      <c r="E85" s="7"/>
      <c r="F85" s="7"/>
      <c r="G85" s="7"/>
      <c r="H85" s="7"/>
      <c r="I85" s="7"/>
      <c r="J85" s="1" t="n">
        <v>12092.7</v>
      </c>
      <c r="K85" s="7"/>
      <c r="L85" s="7" t="n">
        <f aca="false">D85*62.77</f>
        <v>12079.9384092182</v>
      </c>
      <c r="M85" s="7" t="n">
        <v>11290</v>
      </c>
      <c r="N85" s="2" t="n">
        <f aca="false">(M85-L85)</f>
        <v>-789.938409218152</v>
      </c>
      <c r="O85" s="0" t="n">
        <f aca="false">N85*N85</f>
        <v>624002.690358104</v>
      </c>
      <c r="T85" s="0" t="n">
        <f aca="false">(ABS(M85-J85)+ABS(L85-J85))^2</f>
        <v>664977.606040465</v>
      </c>
    </row>
    <row r="86" customFormat="false" ht="13.8" hidden="false" customHeight="false" outlineLevel="0" collapsed="false">
      <c r="A86" s="57" t="s">
        <v>14</v>
      </c>
      <c r="B86" s="57" t="n">
        <v>1</v>
      </c>
      <c r="C86" s="57" t="s">
        <v>30</v>
      </c>
      <c r="D86" s="57" t="n">
        <v>209.944557983193</v>
      </c>
      <c r="E86" s="57"/>
      <c r="F86" s="57"/>
      <c r="G86" s="57"/>
      <c r="H86" s="57"/>
      <c r="I86" s="57"/>
      <c r="J86" s="1" t="n">
        <v>12092.7</v>
      </c>
      <c r="K86" s="57" t="n">
        <f aca="false">AVERAGE(L86:L88)</f>
        <v>12971.5947727291</v>
      </c>
      <c r="L86" s="57" t="n">
        <f aca="false">D86*62.77</f>
        <v>13178.219904605</v>
      </c>
      <c r="M86" s="57" t="n">
        <f aca="false">5599*2</f>
        <v>11198</v>
      </c>
      <c r="N86" s="2" t="n">
        <f aca="false">(M86-L86)</f>
        <v>-1980.21990460504</v>
      </c>
      <c r="O86" s="0" t="n">
        <f aca="false">N86*N86</f>
        <v>3921270.870594</v>
      </c>
      <c r="T86" s="0" t="n">
        <f aca="false">(ABS(M86-J86)+ABS(L86-J86))^2</f>
        <v>3921270.870594</v>
      </c>
    </row>
    <row r="87" customFormat="false" ht="13.8" hidden="false" customHeight="false" outlineLevel="0" collapsed="false">
      <c r="A87" s="57" t="s">
        <v>14</v>
      </c>
      <c r="B87" s="57" t="n">
        <v>2</v>
      </c>
      <c r="C87" s="57" t="s">
        <v>30</v>
      </c>
      <c r="D87" s="57" t="n">
        <v>205.444883193277</v>
      </c>
      <c r="E87" s="57"/>
      <c r="F87" s="57"/>
      <c r="G87" s="57"/>
      <c r="H87" s="57"/>
      <c r="I87" s="57"/>
      <c r="J87" s="1" t="n">
        <v>12092.7</v>
      </c>
      <c r="K87" s="57"/>
      <c r="L87" s="57" t="n">
        <f aca="false">D87*62.77</f>
        <v>12895.775318042</v>
      </c>
      <c r="M87" s="57" t="n">
        <v>11198</v>
      </c>
      <c r="N87" s="2" t="n">
        <f aca="false">(M87-L87)</f>
        <v>-1697.77531804202</v>
      </c>
      <c r="O87" s="0" t="n">
        <f aca="false">N87*N87</f>
        <v>2882441.03055268</v>
      </c>
      <c r="T87" s="0" t="n">
        <f aca="false">(ABS(M87-J87)+ABS(L87-J87))^2</f>
        <v>2882441.03055268</v>
      </c>
    </row>
    <row r="88" customFormat="false" ht="13.8" hidden="false" customHeight="false" outlineLevel="0" collapsed="false">
      <c r="A88" s="57" t="s">
        <v>14</v>
      </c>
      <c r="B88" s="57" t="n">
        <v>3</v>
      </c>
      <c r="C88" s="57" t="s">
        <v>30</v>
      </c>
      <c r="D88" s="57" t="n">
        <v>204.568887932773</v>
      </c>
      <c r="E88" s="57"/>
      <c r="F88" s="57"/>
      <c r="G88" s="57"/>
      <c r="H88" s="57"/>
      <c r="I88" s="57"/>
      <c r="J88" s="1" t="n">
        <v>12092.7</v>
      </c>
      <c r="K88" s="57"/>
      <c r="L88" s="57" t="n">
        <f aca="false">D88*62.77</f>
        <v>12840.7890955402</v>
      </c>
      <c r="M88" s="57" t="n">
        <v>11198</v>
      </c>
      <c r="N88" s="2" t="n">
        <f aca="false">(M88-L88)</f>
        <v>-1642.78909554017</v>
      </c>
      <c r="O88" s="0" t="n">
        <f aca="false">N88*N88</f>
        <v>2698756.01242569</v>
      </c>
      <c r="T88" s="0" t="n">
        <f aca="false">(ABS(M88-J88)+ABS(L88-J88))^2</f>
        <v>2698756.01242569</v>
      </c>
    </row>
    <row r="89" customFormat="false" ht="13.8" hidden="false" customHeight="false" outlineLevel="0" collapsed="false">
      <c r="A89" s="5" t="s">
        <v>14</v>
      </c>
      <c r="B89" s="5" t="n">
        <v>1</v>
      </c>
      <c r="C89" s="5" t="s">
        <v>12</v>
      </c>
      <c r="D89" s="5" t="n">
        <v>139.666684235294</v>
      </c>
      <c r="E89" s="5"/>
      <c r="F89" s="5"/>
      <c r="G89" s="5"/>
      <c r="H89" s="5"/>
      <c r="I89" s="5"/>
      <c r="J89" s="1" t="n">
        <v>12092.7</v>
      </c>
      <c r="K89" s="5" t="n">
        <f aca="false">AVERAGE(L89:L91)</f>
        <v>8967.03794368135</v>
      </c>
      <c r="L89" s="5" t="n">
        <f aca="false">D89*62.77</f>
        <v>8766.87776944941</v>
      </c>
      <c r="M89" s="5" t="n">
        <f aca="false">5600*2</f>
        <v>11200</v>
      </c>
      <c r="N89" s="2" t="n">
        <f aca="false">(M89-L89)</f>
        <v>2433.12223055059</v>
      </c>
      <c r="O89" s="0" t="n">
        <f aca="false">N89*N89</f>
        <v>5920083.78879947</v>
      </c>
      <c r="T89" s="0" t="n">
        <f aca="false">(ABS(M89-J89)+ABS(L89-J89))^2</f>
        <v>17795929.8096495</v>
      </c>
    </row>
    <row r="90" customFormat="false" ht="13.8" hidden="false" customHeight="false" outlineLevel="0" collapsed="false">
      <c r="A90" s="5" t="s">
        <v>14</v>
      </c>
      <c r="B90" s="5" t="n">
        <v>2</v>
      </c>
      <c r="C90" s="5" t="s">
        <v>12</v>
      </c>
      <c r="D90" s="5" t="n">
        <v>153.988333714286</v>
      </c>
      <c r="E90" s="5"/>
      <c r="F90" s="5"/>
      <c r="G90" s="5"/>
      <c r="H90" s="5"/>
      <c r="I90" s="5"/>
      <c r="J90" s="1" t="n">
        <v>12092.7</v>
      </c>
      <c r="K90" s="5"/>
      <c r="L90" s="5" t="n">
        <f aca="false">D90*62.77</f>
        <v>9665.84770724572</v>
      </c>
      <c r="M90" s="5" t="n">
        <v>11200</v>
      </c>
      <c r="N90" s="2" t="n">
        <f aca="false">(M90-L90)</f>
        <v>1534.15229275428</v>
      </c>
      <c r="O90" s="0" t="n">
        <f aca="false">N90*N90</f>
        <v>2353623.25736323</v>
      </c>
      <c r="T90" s="0" t="n">
        <f aca="false">(ABS(M90-J90)+ABS(L90-J90))^2</f>
        <v>11019427.4243302</v>
      </c>
    </row>
    <row r="91" customFormat="false" ht="13.8" hidden="false" customHeight="false" outlineLevel="0" collapsed="false">
      <c r="A91" s="5" t="s">
        <v>14</v>
      </c>
      <c r="B91" s="5" t="n">
        <v>3</v>
      </c>
      <c r="C91" s="5" t="s">
        <v>12</v>
      </c>
      <c r="D91" s="5" t="n">
        <v>134.911396436975</v>
      </c>
      <c r="E91" s="5"/>
      <c r="F91" s="5"/>
      <c r="G91" s="5"/>
      <c r="H91" s="5"/>
      <c r="I91" s="5"/>
      <c r="J91" s="1" t="n">
        <v>12092.7</v>
      </c>
      <c r="K91" s="5"/>
      <c r="L91" s="5" t="n">
        <f aca="false">D91*62.77</f>
        <v>8468.38835434891</v>
      </c>
      <c r="M91" s="5" t="n">
        <v>11200</v>
      </c>
      <c r="N91" s="2" t="n">
        <f aca="false">(M91-L91)</f>
        <v>2731.61164565109</v>
      </c>
      <c r="O91" s="0" t="n">
        <f aca="false">N91*N91</f>
        <v>7461702.18265668</v>
      </c>
      <c r="T91" s="0" t="n">
        <f aca="false">(ABS(M91-J91)+ABS(L91-J91))^2</f>
        <v>20403394.2069476</v>
      </c>
    </row>
    <row r="92" customFormat="false" ht="13.8" hidden="false" customHeight="false" outlineLevel="0" collapsed="false">
      <c r="A92" s="1" t="s">
        <v>15</v>
      </c>
      <c r="B92" s="1" t="n">
        <v>1</v>
      </c>
      <c r="C92" s="1" t="s">
        <v>48</v>
      </c>
      <c r="D92" s="1" t="n">
        <v>194.345929411765</v>
      </c>
      <c r="E92" s="1"/>
      <c r="F92" s="1"/>
      <c r="G92" s="1"/>
      <c r="H92" s="1"/>
      <c r="I92" s="1"/>
      <c r="J92" s="2" t="n">
        <f aca="false">AVERAGE(L92:L123)</f>
        <v>13677.9673168369</v>
      </c>
      <c r="K92" s="1" t="n">
        <f aca="false">AVERAGE(L92:L95)</f>
        <v>13299.5144503803</v>
      </c>
      <c r="L92" s="1" t="n">
        <f aca="false">D92*62.77</f>
        <v>12199.0939891765</v>
      </c>
      <c r="M92" s="1" t="n">
        <f aca="false">5659*2</f>
        <v>11318</v>
      </c>
      <c r="N92" s="2" t="n">
        <f aca="false">(M92-L92)</f>
        <v>-881.093989176472</v>
      </c>
      <c r="O92" s="0" t="n">
        <f aca="false">N92*N92</f>
        <v>776326.617762909</v>
      </c>
      <c r="P92" s="0" t="n">
        <f aca="false">SQRT(SUM(O92:O123)*100/((123-92+1)*J92))</f>
        <v>224.04122817488</v>
      </c>
      <c r="R92" s="0" t="n">
        <f aca="false">1-(SUM(M92:M123)/SUM(L92:L123))</f>
        <v>0.165007509124449</v>
      </c>
      <c r="T92" s="0" t="n">
        <f aca="false">(ABS(M92-J92)+ABS(L92-J92))^2</f>
        <v>14736697.4938442</v>
      </c>
      <c r="U92" s="0" t="n">
        <f aca="false">1-((SUM(O92:O123))/(SUM(T92:T123)))</f>
        <v>0.742682669288775</v>
      </c>
    </row>
    <row r="93" customFormat="false" ht="13.8" hidden="false" customHeight="false" outlineLevel="0" collapsed="false">
      <c r="A93" s="1" t="s">
        <v>15</v>
      </c>
      <c r="B93" s="1" t="n">
        <v>2</v>
      </c>
      <c r="C93" s="1" t="s">
        <v>48</v>
      </c>
      <c r="D93" s="1" t="n">
        <v>176.824315966387</v>
      </c>
      <c r="E93" s="1"/>
      <c r="F93" s="1"/>
      <c r="G93" s="1"/>
      <c r="H93" s="1"/>
      <c r="I93" s="1"/>
      <c r="J93" s="1" t="n">
        <v>13678</v>
      </c>
      <c r="K93" s="1"/>
      <c r="L93" s="1" t="n">
        <f aca="false">D93*62.77</f>
        <v>11099.2623132101</v>
      </c>
      <c r="M93" s="1" t="n">
        <f aca="false">5659*2</f>
        <v>11318</v>
      </c>
      <c r="N93" s="2" t="n">
        <f aca="false">(M93-L93)</f>
        <v>218.737686789915</v>
      </c>
      <c r="O93" s="0" t="n">
        <f aca="false">N93*N93</f>
        <v>47846.1756222028</v>
      </c>
      <c r="T93" s="0" t="n">
        <f aca="false">(ABS(M93-J93)+ABS(L93-J93))^2</f>
        <v>24391129.938919</v>
      </c>
    </row>
    <row r="94" customFormat="false" ht="13.8" hidden="false" customHeight="false" outlineLevel="0" collapsed="false">
      <c r="A94" s="1" t="s">
        <v>15</v>
      </c>
      <c r="B94" s="1" t="n">
        <v>3</v>
      </c>
      <c r="C94" s="1" t="s">
        <v>48</v>
      </c>
      <c r="D94" s="1" t="n">
        <v>237.718067106843</v>
      </c>
      <c r="E94" s="1"/>
      <c r="F94" s="1"/>
      <c r="G94" s="1"/>
      <c r="H94" s="1"/>
      <c r="I94" s="1"/>
      <c r="J94" s="1" t="n">
        <v>13678</v>
      </c>
      <c r="K94" s="1"/>
      <c r="L94" s="1" t="n">
        <f aca="false">D94*62.77</f>
        <v>14921.5630722965</v>
      </c>
      <c r="M94" s="1" t="n">
        <f aca="false">5659*2</f>
        <v>11318</v>
      </c>
      <c r="N94" s="2" t="n">
        <f aca="false">(M94-L94)</f>
        <v>-3603.56307229652</v>
      </c>
      <c r="O94" s="0" t="n">
        <f aca="false">N94*N94</f>
        <v>12985666.8160191</v>
      </c>
      <c r="T94" s="0" t="n">
        <f aca="false">(ABS(M94-J94)+ABS(L94-J94))^2</f>
        <v>12985666.8160191</v>
      </c>
    </row>
    <row r="95" customFormat="false" ht="13.8" hidden="false" customHeight="false" outlineLevel="0" collapsed="false">
      <c r="A95" s="1" t="s">
        <v>15</v>
      </c>
      <c r="B95" s="1" t="n">
        <v>4</v>
      </c>
      <c r="C95" s="1" t="s">
        <v>48</v>
      </c>
      <c r="D95" s="1" t="n">
        <v>238.619379111645</v>
      </c>
      <c r="E95" s="1"/>
      <c r="F95" s="1"/>
      <c r="G95" s="1"/>
      <c r="H95" s="1"/>
      <c r="I95" s="1"/>
      <c r="J95" s="1" t="n">
        <v>13678</v>
      </c>
      <c r="K95" s="1"/>
      <c r="L95" s="1" t="n">
        <f aca="false">D95*62.77</f>
        <v>14978.1384268379</v>
      </c>
      <c r="M95" s="1" t="n">
        <f aca="false">5659*2</f>
        <v>11318</v>
      </c>
      <c r="N95" s="2" t="n">
        <f aca="false">(M95-L95)</f>
        <v>-3660.13842683794</v>
      </c>
      <c r="O95" s="0" t="n">
        <f aca="false">N95*N95</f>
        <v>13396613.3036157</v>
      </c>
      <c r="T95" s="0" t="n">
        <f aca="false">(ABS(M95-J95)+ABS(L95-J95))^2</f>
        <v>13396613.3036157</v>
      </c>
    </row>
    <row r="96" customFormat="false" ht="13.8" hidden="false" customHeight="false" outlineLevel="0" collapsed="false">
      <c r="A96" s="4" t="s">
        <v>15</v>
      </c>
      <c r="B96" s="4" t="n">
        <v>1</v>
      </c>
      <c r="C96" s="4" t="s">
        <v>9</v>
      </c>
      <c r="D96" s="4" t="n">
        <v>240.845488595438</v>
      </c>
      <c r="E96" s="4"/>
      <c r="F96" s="4"/>
      <c r="G96" s="4"/>
      <c r="H96" s="4"/>
      <c r="I96" s="4"/>
      <c r="J96" s="1" t="n">
        <v>13678</v>
      </c>
      <c r="K96" s="4" t="n">
        <f aca="false">AVERAGE(L96:L103)</f>
        <v>14627.6727332237</v>
      </c>
      <c r="L96" s="4" t="n">
        <f aca="false">D96*62.77</f>
        <v>15117.8713191357</v>
      </c>
      <c r="M96" s="4" t="n">
        <v>11944</v>
      </c>
      <c r="N96" s="2" t="n">
        <f aca="false">(M96-L96)</f>
        <v>-3173.87131913566</v>
      </c>
      <c r="O96" s="0" t="n">
        <f aca="false">N96*N96</f>
        <v>10073459.1504319</v>
      </c>
      <c r="T96" s="0" t="n">
        <f aca="false">(ABS(M96-J96)+ABS(L96-J96))^2</f>
        <v>10073459.1504319</v>
      </c>
    </row>
    <row r="97" customFormat="false" ht="13.8" hidden="false" customHeight="false" outlineLevel="0" collapsed="false">
      <c r="A97" s="4" t="s">
        <v>15</v>
      </c>
      <c r="B97" s="4" t="n">
        <v>2</v>
      </c>
      <c r="C97" s="4" t="s">
        <v>9</v>
      </c>
      <c r="D97" s="4" t="n">
        <v>236.965005522209</v>
      </c>
      <c r="E97" s="4"/>
      <c r="F97" s="4"/>
      <c r="G97" s="4"/>
      <c r="H97" s="4"/>
      <c r="I97" s="4"/>
      <c r="J97" s="1" t="n">
        <v>13678</v>
      </c>
      <c r="K97" s="4"/>
      <c r="L97" s="4" t="n">
        <f aca="false">D97*62.77</f>
        <v>14874.2933966291</v>
      </c>
      <c r="M97" s="4" t="n">
        <v>11944</v>
      </c>
      <c r="N97" s="2" t="n">
        <f aca="false">(M97-L97)</f>
        <v>-2930.29339662905</v>
      </c>
      <c r="O97" s="0" t="n">
        <f aca="false">N97*N97</f>
        <v>8586619.39032783</v>
      </c>
      <c r="T97" s="0" t="n">
        <f aca="false">(ABS(M97-J97)+ABS(L97-J97))^2</f>
        <v>8586619.39032783</v>
      </c>
    </row>
    <row r="98" customFormat="false" ht="13.8" hidden="false" customHeight="false" outlineLevel="0" collapsed="false">
      <c r="A98" s="4" t="s">
        <v>15</v>
      </c>
      <c r="B98" s="4" t="n">
        <v>3</v>
      </c>
      <c r="C98" s="4" t="s">
        <v>9</v>
      </c>
      <c r="D98" s="4" t="n">
        <v>247.432391596639</v>
      </c>
      <c r="E98" s="4"/>
      <c r="F98" s="4"/>
      <c r="G98" s="4"/>
      <c r="H98" s="4"/>
      <c r="I98" s="4"/>
      <c r="J98" s="1" t="n">
        <v>13678</v>
      </c>
      <c r="K98" s="4"/>
      <c r="L98" s="4" t="n">
        <f aca="false">D98*62.77</f>
        <v>15531.331220521</v>
      </c>
      <c r="M98" s="4" t="n">
        <v>11944</v>
      </c>
      <c r="N98" s="2" t="n">
        <f aca="false">(M98-L98)</f>
        <v>-3587.33122052101</v>
      </c>
      <c r="O98" s="0" t="n">
        <f aca="false">N98*N98</f>
        <v>12868945.2857247</v>
      </c>
      <c r="T98" s="0" t="n">
        <f aca="false">(ABS(M98-J98)+ABS(L98-J98))^2</f>
        <v>12868945.2857247</v>
      </c>
    </row>
    <row r="99" customFormat="false" ht="13.8" hidden="false" customHeight="false" outlineLevel="0" collapsed="false">
      <c r="A99" s="4" t="s">
        <v>15</v>
      </c>
      <c r="B99" s="4" t="n">
        <v>4</v>
      </c>
      <c r="C99" s="4" t="s">
        <v>9</v>
      </c>
      <c r="D99" s="4" t="n">
        <v>244.071525810324</v>
      </c>
      <c r="E99" s="4"/>
      <c r="F99" s="4"/>
      <c r="G99" s="4"/>
      <c r="H99" s="4"/>
      <c r="I99" s="4"/>
      <c r="J99" s="1" t="n">
        <v>13678</v>
      </c>
      <c r="K99" s="4"/>
      <c r="L99" s="4" t="n">
        <f aca="false">D99*62.77</f>
        <v>15320.369675114</v>
      </c>
      <c r="M99" s="4" t="n">
        <v>11944</v>
      </c>
      <c r="N99" s="2" t="n">
        <f aca="false">(M99-L99)</f>
        <v>-3376.36967511405</v>
      </c>
      <c r="O99" s="0" t="n">
        <f aca="false">N99*N99</f>
        <v>11399872.1830297</v>
      </c>
      <c r="T99" s="0" t="n">
        <f aca="false">(ABS(M99-J99)+ABS(L99-J99))^2</f>
        <v>11399872.1830297</v>
      </c>
    </row>
    <row r="100" customFormat="false" ht="13.8" hidden="false" customHeight="false" outlineLevel="0" collapsed="false">
      <c r="A100" s="4" t="s">
        <v>15</v>
      </c>
      <c r="B100" s="4" t="n">
        <v>1</v>
      </c>
      <c r="C100" s="4" t="s">
        <v>52</v>
      </c>
      <c r="D100" s="4" t="n">
        <v>220.348931092437</v>
      </c>
      <c r="E100" s="4"/>
      <c r="F100" s="4"/>
      <c r="G100" s="4"/>
      <c r="H100" s="4"/>
      <c r="I100" s="4"/>
      <c r="J100" s="1" t="n">
        <v>13678</v>
      </c>
      <c r="K100" s="4"/>
      <c r="L100" s="4" t="n">
        <f aca="false">D100*62.77</f>
        <v>13831.3024046723</v>
      </c>
      <c r="M100" s="4" t="n">
        <v>11944</v>
      </c>
      <c r="N100" s="2" t="n">
        <f aca="false">(M100-L100)</f>
        <v>-1887.30240467227</v>
      </c>
      <c r="O100" s="0" t="n">
        <f aca="false">N100*N100</f>
        <v>3561910.36668172</v>
      </c>
      <c r="T100" s="0" t="n">
        <f aca="false">(ABS(M100-J100)+ABS(L100-J100))^2</f>
        <v>3561910.36668172</v>
      </c>
    </row>
    <row r="101" customFormat="false" ht="13.8" hidden="false" customHeight="false" outlineLevel="0" collapsed="false">
      <c r="A101" s="4" t="s">
        <v>15</v>
      </c>
      <c r="B101" s="4" t="n">
        <v>2</v>
      </c>
      <c r="C101" s="4" t="s">
        <v>52</v>
      </c>
      <c r="D101" s="4" t="n">
        <v>209.529352220888</v>
      </c>
      <c r="E101" s="4"/>
      <c r="F101" s="4"/>
      <c r="G101" s="4"/>
      <c r="H101" s="4"/>
      <c r="I101" s="4"/>
      <c r="J101" s="1" t="n">
        <v>13678</v>
      </c>
      <c r="K101" s="4"/>
      <c r="L101" s="4" t="n">
        <f aca="false">D101*62.77</f>
        <v>13152.1574389052</v>
      </c>
      <c r="M101" s="4" t="n">
        <v>11944</v>
      </c>
      <c r="N101" s="2" t="n">
        <f aca="false">(M101-L101)</f>
        <v>-1208.15743890516</v>
      </c>
      <c r="O101" s="0" t="n">
        <f aca="false">N101*N101</f>
        <v>1459644.39718188</v>
      </c>
      <c r="T101" s="0" t="n">
        <f aca="false">(ABS(M101-J101)+ABS(L101-J101))^2</f>
        <v>5106888.40093568</v>
      </c>
    </row>
    <row r="102" customFormat="false" ht="13.8" hidden="false" customHeight="false" outlineLevel="0" collapsed="false">
      <c r="A102" s="4" t="s">
        <v>15</v>
      </c>
      <c r="B102" s="4" t="n">
        <v>3</v>
      </c>
      <c r="C102" s="4" t="s">
        <v>52</v>
      </c>
      <c r="D102" s="4" t="n">
        <v>218.192284033613</v>
      </c>
      <c r="E102" s="4"/>
      <c r="F102" s="4"/>
      <c r="G102" s="4"/>
      <c r="H102" s="4"/>
      <c r="I102" s="4"/>
      <c r="J102" s="1" t="n">
        <v>13678</v>
      </c>
      <c r="K102" s="4"/>
      <c r="L102" s="4" t="n">
        <f aca="false">D102*62.77</f>
        <v>13695.9296687899</v>
      </c>
      <c r="M102" s="4" t="n">
        <v>11944</v>
      </c>
      <c r="N102" s="2" t="n">
        <f aca="false">(M102-L102)</f>
        <v>-1751.92966878992</v>
      </c>
      <c r="O102" s="0" t="n">
        <f aca="false">N102*N102</f>
        <v>3069257.56438635</v>
      </c>
      <c r="T102" s="0" t="n">
        <f aca="false">(ABS(M102-J102)+ABS(L102-J102))^2</f>
        <v>3069257.56438635</v>
      </c>
    </row>
    <row r="103" customFormat="false" ht="13.8" hidden="false" customHeight="false" outlineLevel="0" collapsed="false">
      <c r="A103" s="4" t="s">
        <v>15</v>
      </c>
      <c r="B103" s="4" t="n">
        <v>4</v>
      </c>
      <c r="C103" s="4" t="s">
        <v>52</v>
      </c>
      <c r="D103" s="4" t="n">
        <v>246.903405162065</v>
      </c>
      <c r="E103" s="4"/>
      <c r="F103" s="4"/>
      <c r="G103" s="4"/>
      <c r="H103" s="4"/>
      <c r="I103" s="4"/>
      <c r="J103" s="1" t="n">
        <v>13678</v>
      </c>
      <c r="K103" s="4"/>
      <c r="L103" s="4" t="n">
        <f aca="false">D103*62.77</f>
        <v>15498.1267420228</v>
      </c>
      <c r="M103" s="4" t="n">
        <v>11944</v>
      </c>
      <c r="N103" s="2" t="n">
        <f aca="false">(M103-L103)</f>
        <v>-3554.1267420228</v>
      </c>
      <c r="O103" s="0" t="n">
        <f aca="false">N103*N103</f>
        <v>12631816.8983616</v>
      </c>
      <c r="T103" s="0" t="n">
        <f aca="false">(ABS(M103-J103)+ABS(L103-J103))^2</f>
        <v>12631816.8983616</v>
      </c>
    </row>
    <row r="104" customFormat="false" ht="13.8" hidden="false" customHeight="false" outlineLevel="0" collapsed="false">
      <c r="A104" s="50" t="s">
        <v>15</v>
      </c>
      <c r="B104" s="50" t="n">
        <v>1</v>
      </c>
      <c r="C104" s="50" t="s">
        <v>51</v>
      </c>
      <c r="D104" s="50" t="n">
        <v>235.272806722689</v>
      </c>
      <c r="E104" s="50"/>
      <c r="F104" s="50"/>
      <c r="G104" s="50"/>
      <c r="H104" s="50"/>
      <c r="I104" s="50"/>
      <c r="J104" s="1" t="n">
        <v>13678</v>
      </c>
      <c r="K104" s="50" t="n">
        <f aca="false">AVERAGE(L104:L111)</f>
        <v>15000.2995919811</v>
      </c>
      <c r="L104" s="50" t="n">
        <f aca="false">D104*62.77</f>
        <v>14768.0740779832</v>
      </c>
      <c r="M104" s="50" t="n">
        <f aca="false">6085*2</f>
        <v>12170</v>
      </c>
      <c r="N104" s="2" t="n">
        <f aca="false">(M104-L104)</f>
        <v>-2598.07407798319</v>
      </c>
      <c r="O104" s="0" t="n">
        <f aca="false">N104*N104</f>
        <v>6749988.91468822</v>
      </c>
      <c r="T104" s="0" t="n">
        <f aca="false">(ABS(M104-J104)+ABS(L104-J104))^2</f>
        <v>6749988.91468822</v>
      </c>
    </row>
    <row r="105" customFormat="false" ht="13.8" hidden="false" customHeight="false" outlineLevel="0" collapsed="false">
      <c r="A105" s="50" t="s">
        <v>15</v>
      </c>
      <c r="B105" s="50" t="n">
        <v>2</v>
      </c>
      <c r="C105" s="50" t="s">
        <v>51</v>
      </c>
      <c r="D105" s="50" t="n">
        <v>239.558647058824</v>
      </c>
      <c r="E105" s="50"/>
      <c r="F105" s="50"/>
      <c r="G105" s="50"/>
      <c r="H105" s="50"/>
      <c r="I105" s="50"/>
      <c r="J105" s="1" t="n">
        <v>13678</v>
      </c>
      <c r="K105" s="50"/>
      <c r="L105" s="50" t="n">
        <f aca="false">D105*62.77</f>
        <v>15037.0962758824</v>
      </c>
      <c r="M105" s="50" t="n">
        <v>12170</v>
      </c>
      <c r="N105" s="2" t="n">
        <f aca="false">(M105-L105)</f>
        <v>-2867.09627588235</v>
      </c>
      <c r="O105" s="0" t="n">
        <f aca="false">N105*N105</f>
        <v>8220241.05517846</v>
      </c>
      <c r="T105" s="0" t="n">
        <f aca="false">(ABS(M105-J105)+ABS(L105-J105))^2</f>
        <v>8220241.05517846</v>
      </c>
    </row>
    <row r="106" customFormat="false" ht="13.8" hidden="false" customHeight="false" outlineLevel="0" collapsed="false">
      <c r="A106" s="50" t="s">
        <v>15</v>
      </c>
      <c r="B106" s="50" t="n">
        <v>3</v>
      </c>
      <c r="C106" s="50" t="s">
        <v>51</v>
      </c>
      <c r="D106" s="50" t="n">
        <v>237.211348739496</v>
      </c>
      <c r="E106" s="50"/>
      <c r="F106" s="50"/>
      <c r="G106" s="50"/>
      <c r="H106" s="50"/>
      <c r="I106" s="50"/>
      <c r="J106" s="1" t="n">
        <v>13678</v>
      </c>
      <c r="K106" s="50"/>
      <c r="L106" s="50" t="n">
        <f aca="false">D106*62.77</f>
        <v>14889.7563603782</v>
      </c>
      <c r="M106" s="50" t="n">
        <v>12170</v>
      </c>
      <c r="N106" s="2" t="n">
        <f aca="false">(M106-L106)</f>
        <v>-2719.75636037815</v>
      </c>
      <c r="O106" s="0" t="n">
        <f aca="false">N106*N106</f>
        <v>7397074.65981741</v>
      </c>
      <c r="T106" s="0" t="n">
        <f aca="false">(ABS(M106-J106)+ABS(L106-J106))^2</f>
        <v>7397074.65981741</v>
      </c>
    </row>
    <row r="107" customFormat="false" ht="13.8" hidden="false" customHeight="false" outlineLevel="0" collapsed="false">
      <c r="A107" s="50" t="s">
        <v>15</v>
      </c>
      <c r="B107" s="50" t="n">
        <v>4</v>
      </c>
      <c r="C107" s="50" t="s">
        <v>51</v>
      </c>
      <c r="D107" s="50" t="n">
        <v>248.646545978391</v>
      </c>
      <c r="E107" s="50"/>
      <c r="F107" s="50"/>
      <c r="G107" s="50"/>
      <c r="H107" s="50"/>
      <c r="I107" s="50"/>
      <c r="J107" s="1" t="n">
        <v>13678</v>
      </c>
      <c r="K107" s="50"/>
      <c r="L107" s="50" t="n">
        <f aca="false">D107*62.77</f>
        <v>15607.5436910636</v>
      </c>
      <c r="M107" s="50" t="n">
        <v>12170</v>
      </c>
      <c r="N107" s="2" t="n">
        <f aca="false">(M107-L107)</f>
        <v>-3437.54369106363</v>
      </c>
      <c r="O107" s="0" t="n">
        <f aca="false">N107*N107</f>
        <v>11816706.6279714</v>
      </c>
      <c r="T107" s="0" t="n">
        <f aca="false">(ABS(M107-J107)+ABS(L107-J107))^2</f>
        <v>11816706.6279714</v>
      </c>
    </row>
    <row r="108" customFormat="false" ht="13.8" hidden="false" customHeight="false" outlineLevel="0" collapsed="false">
      <c r="A108" s="50" t="s">
        <v>15</v>
      </c>
      <c r="B108" s="50" t="n">
        <v>1</v>
      </c>
      <c r="C108" s="50" t="s">
        <v>54</v>
      </c>
      <c r="D108" s="50" t="n">
        <v>225.032023289316</v>
      </c>
      <c r="E108" s="50"/>
      <c r="F108" s="50"/>
      <c r="G108" s="50"/>
      <c r="H108" s="50"/>
      <c r="I108" s="50"/>
      <c r="J108" s="1" t="n">
        <v>13678</v>
      </c>
      <c r="K108" s="50"/>
      <c r="L108" s="50" t="n">
        <f aca="false">D108*62.77</f>
        <v>14125.2601018703</v>
      </c>
      <c r="M108" s="50" t="n">
        <v>12170</v>
      </c>
      <c r="N108" s="2" t="n">
        <f aca="false">(M108-L108)</f>
        <v>-1955.26010187035</v>
      </c>
      <c r="O108" s="0" t="n">
        <f aca="false">N108*N108</f>
        <v>3823042.06596604</v>
      </c>
      <c r="T108" s="0" t="n">
        <f aca="false">(ABS(M108-J108)+ABS(L108-J108))^2</f>
        <v>3823042.06596604</v>
      </c>
    </row>
    <row r="109" customFormat="false" ht="13.8" hidden="false" customHeight="false" outlineLevel="0" collapsed="false">
      <c r="A109" s="50" t="s">
        <v>15</v>
      </c>
      <c r="B109" s="50" t="n">
        <v>2</v>
      </c>
      <c r="C109" s="50" t="s">
        <v>54</v>
      </c>
      <c r="D109" s="50" t="n">
        <v>235.183560144058</v>
      </c>
      <c r="E109" s="50"/>
      <c r="F109" s="50"/>
      <c r="G109" s="50"/>
      <c r="H109" s="50"/>
      <c r="I109" s="50"/>
      <c r="J109" s="1" t="n">
        <v>13678</v>
      </c>
      <c r="K109" s="50"/>
      <c r="L109" s="50" t="n">
        <f aca="false">D109*62.77</f>
        <v>14762.4720702425</v>
      </c>
      <c r="M109" s="50" t="n">
        <v>12170</v>
      </c>
      <c r="N109" s="2" t="n">
        <f aca="false">(M109-L109)</f>
        <v>-2592.4720702425</v>
      </c>
      <c r="O109" s="0" t="n">
        <f aca="false">N109*N109</f>
        <v>6720911.43498742</v>
      </c>
      <c r="T109" s="0" t="n">
        <f aca="false">(ABS(M109-J109)+ABS(L109-J109))^2</f>
        <v>6720911.43498742</v>
      </c>
    </row>
    <row r="110" customFormat="false" ht="13.8" hidden="false" customHeight="false" outlineLevel="0" collapsed="false">
      <c r="A110" s="50" t="s">
        <v>15</v>
      </c>
      <c r="B110" s="50" t="n">
        <v>3</v>
      </c>
      <c r="C110" s="50" t="s">
        <v>54</v>
      </c>
      <c r="D110" s="50" t="n">
        <v>242.828697478992</v>
      </c>
      <c r="E110" s="50"/>
      <c r="F110" s="50"/>
      <c r="G110" s="50"/>
      <c r="H110" s="50"/>
      <c r="I110" s="50"/>
      <c r="J110" s="1" t="n">
        <v>13678</v>
      </c>
      <c r="K110" s="50"/>
      <c r="L110" s="50" t="n">
        <f aca="false">D110*62.77</f>
        <v>15242.3573407563</v>
      </c>
      <c r="M110" s="50" t="n">
        <v>12170</v>
      </c>
      <c r="N110" s="2" t="n">
        <f aca="false">(M110-L110)</f>
        <v>-3072.3573407563</v>
      </c>
      <c r="O110" s="0" t="n">
        <f aca="false">N110*N110</f>
        <v>9439379.62929912</v>
      </c>
      <c r="T110" s="0" t="n">
        <f aca="false">(ABS(M110-J110)+ABS(L110-J110))^2</f>
        <v>9439379.62929912</v>
      </c>
    </row>
    <row r="111" customFormat="false" ht="13.8" hidden="false" customHeight="false" outlineLevel="0" collapsed="false">
      <c r="A111" s="50" t="s">
        <v>15</v>
      </c>
      <c r="B111" s="50" t="n">
        <v>4</v>
      </c>
      <c r="C111" s="50" t="s">
        <v>54</v>
      </c>
      <c r="D111" s="50" t="n">
        <v>248.045831092437</v>
      </c>
      <c r="E111" s="50"/>
      <c r="F111" s="50"/>
      <c r="G111" s="50"/>
      <c r="H111" s="50"/>
      <c r="I111" s="50"/>
      <c r="J111" s="1" t="n">
        <v>13678</v>
      </c>
      <c r="K111" s="50"/>
      <c r="L111" s="50" t="n">
        <f aca="false">D111*62.77</f>
        <v>15569.8368176723</v>
      </c>
      <c r="M111" s="50" t="n">
        <v>12170</v>
      </c>
      <c r="N111" s="2" t="n">
        <f aca="false">(M111-L111)</f>
        <v>-3399.83681767227</v>
      </c>
      <c r="O111" s="0" t="n">
        <f aca="false">N111*N111</f>
        <v>11558890.3867999</v>
      </c>
      <c r="T111" s="0" t="n">
        <f aca="false">(ABS(M111-J111)+ABS(L111-J111))^2</f>
        <v>11558890.3867999</v>
      </c>
    </row>
    <row r="112" customFormat="false" ht="13.8" hidden="false" customHeight="false" outlineLevel="0" collapsed="false">
      <c r="A112" s="36" t="s">
        <v>15</v>
      </c>
      <c r="B112" s="36" t="n">
        <v>1</v>
      </c>
      <c r="C112" s="36" t="s">
        <v>11</v>
      </c>
      <c r="D112" s="36" t="n">
        <v>229.626631512605</v>
      </c>
      <c r="E112" s="36"/>
      <c r="F112" s="36"/>
      <c r="G112" s="36"/>
      <c r="H112" s="36"/>
      <c r="I112" s="36"/>
      <c r="J112" s="1" t="n">
        <v>13678</v>
      </c>
      <c r="K112" s="36" t="n">
        <f aca="false">AVERAGE(L112:L115)</f>
        <v>13928.813377667</v>
      </c>
      <c r="L112" s="36" t="n">
        <f aca="false">D112*62.77</f>
        <v>14413.6636600462</v>
      </c>
      <c r="M112" s="36" t="n">
        <f aca="false">6090*2</f>
        <v>12180</v>
      </c>
      <c r="N112" s="2" t="n">
        <f aca="false">(M112-L112)</f>
        <v>-2233.66366004622</v>
      </c>
      <c r="O112" s="0" t="n">
        <f aca="false">N112*N112</f>
        <v>4989253.34621107</v>
      </c>
      <c r="T112" s="0" t="n">
        <f aca="false">(ABS(M112-J112)+ABS(L112-J112))^2</f>
        <v>4989253.34621107</v>
      </c>
    </row>
    <row r="113" customFormat="false" ht="13.8" hidden="false" customHeight="false" outlineLevel="0" collapsed="false">
      <c r="A113" s="36" t="s">
        <v>15</v>
      </c>
      <c r="B113" s="36" t="n">
        <v>2</v>
      </c>
      <c r="C113" s="36" t="s">
        <v>11</v>
      </c>
      <c r="D113" s="36" t="n">
        <v>204.158085234094</v>
      </c>
      <c r="E113" s="36"/>
      <c r="F113" s="36"/>
      <c r="G113" s="36"/>
      <c r="H113" s="36"/>
      <c r="I113" s="36"/>
      <c r="J113" s="1" t="n">
        <v>13678</v>
      </c>
      <c r="K113" s="36"/>
      <c r="L113" s="36" t="n">
        <f aca="false">D113*62.77</f>
        <v>12815.0030101441</v>
      </c>
      <c r="M113" s="36" t="n">
        <v>12180</v>
      </c>
      <c r="N113" s="2" t="n">
        <f aca="false">(M113-L113)</f>
        <v>-635.003010144059</v>
      </c>
      <c r="O113" s="0" t="n">
        <f aca="false">N113*N113</f>
        <v>403228.822892016</v>
      </c>
      <c r="T113" s="0" t="n">
        <f aca="false">(ABS(M113-J113)+ABS(L113-J113))^2</f>
        <v>5574306.78610882</v>
      </c>
    </row>
    <row r="114" customFormat="false" ht="13.8" hidden="false" customHeight="false" outlineLevel="0" collapsed="false">
      <c r="A114" s="36" t="s">
        <v>15</v>
      </c>
      <c r="B114" s="36" t="n">
        <v>3</v>
      </c>
      <c r="C114" s="36" t="s">
        <v>11</v>
      </c>
      <c r="D114" s="36" t="n">
        <v>219.398855942377</v>
      </c>
      <c r="E114" s="36"/>
      <c r="F114" s="36"/>
      <c r="G114" s="36"/>
      <c r="H114" s="36"/>
      <c r="I114" s="36"/>
      <c r="J114" s="1" t="n">
        <v>13678</v>
      </c>
      <c r="K114" s="36"/>
      <c r="L114" s="36" t="n">
        <f aca="false">D114*62.77</f>
        <v>13771.666187503</v>
      </c>
      <c r="M114" s="36" t="n">
        <v>12180</v>
      </c>
      <c r="N114" s="2" t="n">
        <f aca="false">(M114-L114)</f>
        <v>-1591.666187503</v>
      </c>
      <c r="O114" s="0" t="n">
        <f aca="false">N114*N114</f>
        <v>2533401.25244033</v>
      </c>
      <c r="T114" s="0" t="n">
        <f aca="false">(ABS(M114-J114)+ABS(L114-J114))^2</f>
        <v>2533401.25244033</v>
      </c>
    </row>
    <row r="115" customFormat="false" ht="13.8" hidden="false" customHeight="false" outlineLevel="0" collapsed="false">
      <c r="A115" s="36" t="s">
        <v>15</v>
      </c>
      <c r="B115" s="36" t="n">
        <v>4</v>
      </c>
      <c r="C115" s="36" t="s">
        <v>11</v>
      </c>
      <c r="D115" s="36" t="n">
        <v>234.426010084034</v>
      </c>
      <c r="E115" s="36"/>
      <c r="F115" s="36"/>
      <c r="G115" s="36"/>
      <c r="H115" s="36"/>
      <c r="I115" s="36"/>
      <c r="J115" s="1" t="n">
        <v>13678</v>
      </c>
      <c r="K115" s="36"/>
      <c r="L115" s="36" t="n">
        <f aca="false">D115*62.77</f>
        <v>14714.9206529748</v>
      </c>
      <c r="M115" s="36" t="n">
        <v>12180</v>
      </c>
      <c r="N115" s="2" t="n">
        <f aca="false">(M115-L115)</f>
        <v>-2534.92065297479</v>
      </c>
      <c r="O115" s="0" t="n">
        <f aca="false">N115*N115</f>
        <v>6425822.71687814</v>
      </c>
      <c r="T115" s="0" t="n">
        <f aca="false">(ABS(M115-J115)+ABS(L115-J115))^2</f>
        <v>6425822.71687814</v>
      </c>
    </row>
    <row r="116" customFormat="false" ht="13.8" hidden="false" customHeight="false" outlineLevel="0" collapsed="false">
      <c r="A116" s="5" t="s">
        <v>15</v>
      </c>
      <c r="B116" s="5" t="n">
        <v>1</v>
      </c>
      <c r="C116" s="5" t="s">
        <v>30</v>
      </c>
      <c r="D116" s="5" t="n">
        <v>243.918612605042</v>
      </c>
      <c r="E116" s="5"/>
      <c r="F116" s="5"/>
      <c r="G116" s="5"/>
      <c r="H116" s="5"/>
      <c r="I116" s="5"/>
      <c r="J116" s="1" t="n">
        <v>13678</v>
      </c>
      <c r="K116" s="5" t="n">
        <f aca="false">AVERAGE(L116:L119)</f>
        <v>15339.4125351672</v>
      </c>
      <c r="L116" s="5" t="n">
        <f aca="false">D116*62.77</f>
        <v>15310.7713132185</v>
      </c>
      <c r="M116" s="5" t="n">
        <f aca="false">6000*2</f>
        <v>12000</v>
      </c>
      <c r="N116" s="2" t="n">
        <f aca="false">(M116-L116)</f>
        <v>-3310.77131321849</v>
      </c>
      <c r="O116" s="0" t="n">
        <f aca="false">N116*N116</f>
        <v>10961206.6884305</v>
      </c>
      <c r="T116" s="0" t="n">
        <f aca="false">(ABS(M116-J116)+ABS(L116-J116))^2</f>
        <v>10961206.6884305</v>
      </c>
    </row>
    <row r="117" customFormat="false" ht="13.8" hidden="false" customHeight="false" outlineLevel="0" collapsed="false">
      <c r="A117" s="5" t="s">
        <v>15</v>
      </c>
      <c r="B117" s="5" t="n">
        <v>2</v>
      </c>
      <c r="C117" s="5" t="s">
        <v>30</v>
      </c>
      <c r="D117" s="5" t="n">
        <v>231.71723697479</v>
      </c>
      <c r="E117" s="5"/>
      <c r="F117" s="5"/>
      <c r="G117" s="5"/>
      <c r="H117" s="5"/>
      <c r="I117" s="5"/>
      <c r="J117" s="1" t="n">
        <v>13678</v>
      </c>
      <c r="K117" s="5"/>
      <c r="L117" s="5" t="n">
        <f aca="false">D117*62.77</f>
        <v>14544.8909649076</v>
      </c>
      <c r="M117" s="5" t="n">
        <v>12000</v>
      </c>
      <c r="N117" s="2" t="n">
        <f aca="false">(M117-L117)</f>
        <v>-2544.89096490756</v>
      </c>
      <c r="O117" s="0" t="n">
        <f aca="false">N117*N117</f>
        <v>6476470.02326816</v>
      </c>
      <c r="T117" s="0" t="n">
        <f aca="false">(ABS(M117-J117)+ABS(L117-J117))^2</f>
        <v>6476470.02326816</v>
      </c>
    </row>
    <row r="118" customFormat="false" ht="13.8" hidden="false" customHeight="false" outlineLevel="0" collapsed="false">
      <c r="A118" s="5" t="s">
        <v>15</v>
      </c>
      <c r="B118" s="5" t="n">
        <v>3</v>
      </c>
      <c r="C118" s="5" t="s">
        <v>30</v>
      </c>
      <c r="D118" s="5" t="n">
        <v>253.580208403361</v>
      </c>
      <c r="E118" s="5"/>
      <c r="F118" s="5"/>
      <c r="G118" s="5"/>
      <c r="H118" s="5"/>
      <c r="I118" s="5"/>
      <c r="J118" s="1" t="n">
        <v>13678</v>
      </c>
      <c r="K118" s="5"/>
      <c r="L118" s="5" t="n">
        <f aca="false">D118*62.77</f>
        <v>15917.229681479</v>
      </c>
      <c r="M118" s="5" t="n">
        <v>12000</v>
      </c>
      <c r="N118" s="2" t="n">
        <f aca="false">(M118-L118)</f>
        <v>-3917.22968147899</v>
      </c>
      <c r="O118" s="0" t="n">
        <f aca="false">N118*N118</f>
        <v>15344688.37746</v>
      </c>
      <c r="T118" s="0" t="n">
        <f aca="false">(ABS(M118-J118)+ABS(L118-J118))^2</f>
        <v>15344688.37746</v>
      </c>
    </row>
    <row r="119" customFormat="false" ht="13.8" hidden="false" customHeight="false" outlineLevel="0" collapsed="false">
      <c r="A119" s="5" t="s">
        <v>15</v>
      </c>
      <c r="B119" s="5" t="n">
        <v>4</v>
      </c>
      <c r="C119" s="5" t="s">
        <v>30</v>
      </c>
      <c r="D119" s="5" t="n">
        <v>248.283545978391</v>
      </c>
      <c r="E119" s="5"/>
      <c r="F119" s="5"/>
      <c r="G119" s="5"/>
      <c r="H119" s="5"/>
      <c r="I119" s="5"/>
      <c r="J119" s="1" t="n">
        <v>13678</v>
      </c>
      <c r="K119" s="5"/>
      <c r="L119" s="5" t="n">
        <f aca="false">D119*62.77</f>
        <v>15584.7581810636</v>
      </c>
      <c r="M119" s="5" t="n">
        <v>12000</v>
      </c>
      <c r="N119" s="2" t="n">
        <f aca="false">(M119-L119)</f>
        <v>-3584.75818106363</v>
      </c>
      <c r="O119" s="0" t="n">
        <f aca="false">N119*N119</f>
        <v>12850491.2167026</v>
      </c>
      <c r="T119" s="0" t="n">
        <f aca="false">(ABS(M119-J119)+ABS(L119-J119))^2</f>
        <v>12850491.2167026</v>
      </c>
    </row>
    <row r="120" customFormat="false" ht="13.8" hidden="false" customHeight="false" outlineLevel="0" collapsed="false">
      <c r="A120" s="3" t="s">
        <v>15</v>
      </c>
      <c r="B120" s="3" t="n">
        <v>1</v>
      </c>
      <c r="C120" s="3" t="s">
        <v>12</v>
      </c>
      <c r="D120" s="3" t="n">
        <v>122.76703577431</v>
      </c>
      <c r="E120" s="3"/>
      <c r="F120" s="58" t="s">
        <v>64</v>
      </c>
      <c r="G120" s="3"/>
      <c r="H120" s="3"/>
      <c r="I120" s="3"/>
      <c r="J120" s="1" t="n">
        <v>13678</v>
      </c>
      <c r="K120" s="3" t="n">
        <f aca="false">AVERAGE(L120:L123)</f>
        <v>7600.05352107083</v>
      </c>
      <c r="L120" s="3" t="n">
        <f aca="false">D120*62.77</f>
        <v>7706.08683555342</v>
      </c>
      <c r="M120" s="3" t="n">
        <f aca="false">3821*2</f>
        <v>7642</v>
      </c>
      <c r="N120" s="2" t="n">
        <f aca="false">(M120-L120)</f>
        <v>-64.0868355534212</v>
      </c>
      <c r="O120" s="0" t="n">
        <f aca="false">N120*N120</f>
        <v>4107.12249125125</v>
      </c>
      <c r="T120" s="0" t="n">
        <f aca="false">(ABS(M120-J120)+ABS(L120-J120))^2</f>
        <v>144189978.564889</v>
      </c>
    </row>
    <row r="121" customFormat="false" ht="13.8" hidden="false" customHeight="false" outlineLevel="0" collapsed="false">
      <c r="A121" s="3" t="s">
        <v>15</v>
      </c>
      <c r="B121" s="3" t="n">
        <v>2</v>
      </c>
      <c r="C121" s="3" t="s">
        <v>12</v>
      </c>
      <c r="D121" s="3" t="n">
        <v>98.2698957983193</v>
      </c>
      <c r="E121" s="3"/>
      <c r="F121" s="58" t="s">
        <v>65</v>
      </c>
      <c r="G121" s="3"/>
      <c r="H121" s="3"/>
      <c r="I121" s="3"/>
      <c r="J121" s="1" t="n">
        <v>13678</v>
      </c>
      <c r="K121" s="3"/>
      <c r="L121" s="3" t="n">
        <f aca="false">D121*62.77</f>
        <v>6168.4013592605</v>
      </c>
      <c r="M121" s="3" t="n">
        <v>7642</v>
      </c>
      <c r="N121" s="2" t="n">
        <f aca="false">(M121-L121)</f>
        <v>1473.5986407395</v>
      </c>
      <c r="O121" s="0" t="n">
        <f aca="false">N121*N121</f>
        <v>2171492.95398929</v>
      </c>
      <c r="T121" s="0" t="n">
        <f aca="false">(ABS(M121-J121)+ABS(L121-J121))^2</f>
        <v>183483242.536004</v>
      </c>
    </row>
    <row r="122" customFormat="false" ht="13.8" hidden="false" customHeight="false" outlineLevel="0" collapsed="false">
      <c r="A122" s="3" t="s">
        <v>15</v>
      </c>
      <c r="B122" s="3" t="n">
        <v>3</v>
      </c>
      <c r="C122" s="3" t="s">
        <v>12</v>
      </c>
      <c r="D122" s="3" t="n">
        <v>126.813461704682</v>
      </c>
      <c r="E122" s="3"/>
      <c r="F122" s="3"/>
      <c r="G122" s="3"/>
      <c r="H122" s="3"/>
      <c r="I122" s="3"/>
      <c r="J122" s="1" t="n">
        <v>13678</v>
      </c>
      <c r="K122" s="3"/>
      <c r="L122" s="3" t="n">
        <f aca="false">D122*62.77</f>
        <v>7960.08099120288</v>
      </c>
      <c r="M122" s="3" t="n">
        <v>7642</v>
      </c>
      <c r="N122" s="2" t="n">
        <f aca="false">(M122-L122)</f>
        <v>-318.08099120288</v>
      </c>
      <c r="O122" s="0" t="n">
        <f aca="false">N122*N122</f>
        <v>101175.516964607</v>
      </c>
      <c r="T122" s="0" t="n">
        <f aca="false">(ABS(M122-J122)+ABS(L122-J122))^2</f>
        <v>138154612.065362</v>
      </c>
    </row>
    <row r="123" customFormat="false" ht="13.8" hidden="false" customHeight="false" outlineLevel="0" collapsed="false">
      <c r="A123" s="3" t="s">
        <v>15</v>
      </c>
      <c r="B123" s="3" t="n">
        <v>4</v>
      </c>
      <c r="C123" s="3" t="s">
        <v>12</v>
      </c>
      <c r="D123" s="3" t="n">
        <v>136.460807683073</v>
      </c>
      <c r="E123" s="3"/>
      <c r="F123" s="3"/>
      <c r="G123" s="3"/>
      <c r="H123" s="3"/>
      <c r="I123" s="3"/>
      <c r="J123" s="1" t="n">
        <v>13678</v>
      </c>
      <c r="K123" s="3"/>
      <c r="L123" s="3" t="n">
        <f aca="false">D123*62.77</f>
        <v>8565.64489826651</v>
      </c>
      <c r="M123" s="3" t="n">
        <v>7642</v>
      </c>
      <c r="N123" s="2" t="n">
        <f aca="false">(M123-L123)</f>
        <v>-923.644898266506</v>
      </c>
      <c r="O123" s="0" t="n">
        <f aca="false">N123*N123</f>
        <v>853119.898093744</v>
      </c>
      <c r="T123" s="0" t="n">
        <f aca="false">(ABS(M123-J123)+ABS(L123-J123))^2</f>
        <v>124285821.474347</v>
      </c>
    </row>
    <row r="124" customFormat="false" ht="13.8" hidden="false" customHeight="false" outlineLevel="0" collapsed="false">
      <c r="A124" s="0" t="s">
        <v>39</v>
      </c>
      <c r="B124" s="0" t="n">
        <v>1</v>
      </c>
      <c r="C124" s="0" t="s">
        <v>12</v>
      </c>
      <c r="D124" s="0" t="n">
        <v>132.056661112104</v>
      </c>
      <c r="F124" s="0" t="s">
        <v>66</v>
      </c>
      <c r="L124" s="0" t="n">
        <f aca="false">D124*62.77</f>
        <v>8289.1966180068</v>
      </c>
    </row>
    <row r="125" customFormat="false" ht="13.8" hidden="false" customHeight="false" outlineLevel="0" collapsed="false">
      <c r="A125" s="0" t="s">
        <v>39</v>
      </c>
      <c r="B125" s="0" t="n">
        <v>2</v>
      </c>
      <c r="C125" s="0" t="s">
        <v>12</v>
      </c>
      <c r="D125" s="0" t="n">
        <v>112.969701841588</v>
      </c>
      <c r="L125" s="0" t="n">
        <f aca="false">D125*62.77</f>
        <v>7091.10818459646</v>
      </c>
    </row>
    <row r="126" customFormat="false" ht="13.8" hidden="false" customHeight="false" outlineLevel="0" collapsed="false">
      <c r="A126" s="0" t="s">
        <v>39</v>
      </c>
      <c r="B126" s="0" t="n">
        <v>3</v>
      </c>
      <c r="C126" s="0" t="s">
        <v>12</v>
      </c>
      <c r="D126" s="0" t="n">
        <v>104.166656534954</v>
      </c>
      <c r="L126" s="0" t="n">
        <f aca="false">D126*62.77</f>
        <v>6538.54103069909</v>
      </c>
    </row>
    <row r="127" customFormat="false" ht="13.8" hidden="false" customHeight="false" outlineLevel="0" collapsed="false">
      <c r="A127" s="0" t="s">
        <v>39</v>
      </c>
      <c r="B127" s="0" t="n">
        <v>4</v>
      </c>
      <c r="C127" s="0" t="s">
        <v>12</v>
      </c>
      <c r="D127" s="0" t="n">
        <v>110.391889111389</v>
      </c>
      <c r="L127" s="0" t="n">
        <f aca="false">D127*62.77</f>
        <v>6929.2988795219</v>
      </c>
    </row>
    <row r="128" customFormat="false" ht="13.8" hidden="false" customHeight="false" outlineLevel="0" collapsed="false">
      <c r="A128" s="0" t="s">
        <v>39</v>
      </c>
      <c r="B128" s="0" t="n">
        <v>1</v>
      </c>
      <c r="C128" s="0" t="s">
        <v>58</v>
      </c>
      <c r="D128" s="0" t="n">
        <v>234.074445914536</v>
      </c>
      <c r="L128" s="0" t="n">
        <f aca="false">D128*62.77</f>
        <v>14692.8529700554</v>
      </c>
    </row>
    <row r="129" customFormat="false" ht="13.8" hidden="false" customHeight="false" outlineLevel="0" collapsed="false">
      <c r="A129" s="0" t="s">
        <v>39</v>
      </c>
      <c r="B129" s="0" t="n">
        <v>2</v>
      </c>
      <c r="C129" s="0" t="s">
        <v>58</v>
      </c>
      <c r="D129" s="0" t="n">
        <v>237.612011693188</v>
      </c>
      <c r="L129" s="0" t="n">
        <f aca="false">D129*62.77</f>
        <v>14914.9059739814</v>
      </c>
    </row>
    <row r="130" customFormat="false" ht="13.8" hidden="false" customHeight="false" outlineLevel="0" collapsed="false">
      <c r="A130" s="0" t="s">
        <v>39</v>
      </c>
      <c r="B130" s="0" t="n">
        <v>3</v>
      </c>
      <c r="C130" s="0" t="s">
        <v>58</v>
      </c>
      <c r="D130" s="0" t="n">
        <v>233.732695011622</v>
      </c>
      <c r="L130" s="0" t="n">
        <f aca="false">D130*62.77</f>
        <v>14671.4012658795</v>
      </c>
    </row>
    <row r="131" customFormat="false" ht="13.8" hidden="false" customHeight="false" outlineLevel="0" collapsed="false">
      <c r="A131" s="0" t="s">
        <v>39</v>
      </c>
      <c r="B131" s="0" t="n">
        <v>4</v>
      </c>
      <c r="C131" s="0" t="s">
        <v>58</v>
      </c>
      <c r="D131" s="0" t="n">
        <v>236.81304823887</v>
      </c>
      <c r="L131" s="0" t="n">
        <f aca="false">D131*62.77</f>
        <v>14864.7550379539</v>
      </c>
    </row>
    <row r="132" customFormat="false" ht="13.8" hidden="false" customHeight="false" outlineLevel="0" collapsed="false">
      <c r="A132" s="0" t="s">
        <v>39</v>
      </c>
      <c r="B132" s="0" t="n">
        <v>1</v>
      </c>
      <c r="C132" s="0" t="s">
        <v>59</v>
      </c>
      <c r="D132" s="0" t="n">
        <v>246.188689862328</v>
      </c>
      <c r="L132" s="0" t="n">
        <f aca="false">D132*62.77</f>
        <v>15453.2640626583</v>
      </c>
    </row>
    <row r="133" customFormat="false" ht="13.8" hidden="false" customHeight="false" outlineLevel="0" collapsed="false">
      <c r="A133" s="0" t="s">
        <v>39</v>
      </c>
      <c r="B133" s="0" t="n">
        <v>2</v>
      </c>
      <c r="C133" s="0" t="s">
        <v>59</v>
      </c>
      <c r="D133" s="0" t="n">
        <v>247.761849955301</v>
      </c>
      <c r="L133" s="0" t="n">
        <f aca="false">D133*62.77</f>
        <v>15552.0113216943</v>
      </c>
    </row>
    <row r="134" customFormat="false" ht="13.8" hidden="false" customHeight="false" outlineLevel="0" collapsed="false">
      <c r="A134" s="0" t="s">
        <v>39</v>
      </c>
      <c r="B134" s="0" t="n">
        <v>3</v>
      </c>
      <c r="C134" s="0" t="s">
        <v>59</v>
      </c>
      <c r="D134" s="0" t="n">
        <v>248.097448095834</v>
      </c>
      <c r="L134" s="0" t="n">
        <f aca="false">D134*62.77</f>
        <v>15573.0768169755</v>
      </c>
    </row>
    <row r="135" customFormat="false" ht="13.8" hidden="false" customHeight="false" outlineLevel="0" collapsed="false">
      <c r="A135" s="0" t="s">
        <v>39</v>
      </c>
      <c r="B135" s="0" t="n">
        <v>4</v>
      </c>
      <c r="C135" s="0" t="s">
        <v>59</v>
      </c>
      <c r="D135" s="0" t="n">
        <v>261.581499445736</v>
      </c>
      <c r="L135" s="0" t="n">
        <f aca="false">D135*62.77</f>
        <v>16419.4707202088</v>
      </c>
    </row>
    <row r="136" customFormat="false" ht="13.8" hidden="false" customHeight="false" outlineLevel="0" collapsed="false">
      <c r="A136" s="0" t="s">
        <v>39</v>
      </c>
      <c r="B136" s="0" t="n">
        <v>1</v>
      </c>
      <c r="C136" s="0" t="s">
        <v>60</v>
      </c>
      <c r="D136" s="0" t="n">
        <v>246.281214947256</v>
      </c>
      <c r="L136" s="0" t="n">
        <f aca="false">D136*62.77</f>
        <v>15459.0718622392</v>
      </c>
    </row>
    <row r="137" customFormat="false" ht="13.8" hidden="false" customHeight="false" outlineLevel="0" collapsed="false">
      <c r="A137" s="0" t="s">
        <v>39</v>
      </c>
      <c r="B137" s="0" t="n">
        <v>2</v>
      </c>
      <c r="C137" s="0" t="s">
        <v>60</v>
      </c>
      <c r="D137" s="0" t="n">
        <v>248.550182370821</v>
      </c>
      <c r="L137" s="0" t="n">
        <f aca="false">D137*62.77</f>
        <v>15601.4949474164</v>
      </c>
    </row>
    <row r="138" customFormat="false" ht="13.8" hidden="false" customHeight="false" outlineLevel="0" collapsed="false">
      <c r="A138" s="0" t="s">
        <v>39</v>
      </c>
      <c r="B138" s="0" t="n">
        <v>3</v>
      </c>
      <c r="C138" s="0" t="s">
        <v>60</v>
      </c>
      <c r="D138" s="0" t="n">
        <v>248.229537779367</v>
      </c>
      <c r="L138" s="0" t="n">
        <f aca="false">D138*62.77</f>
        <v>15581.3680864109</v>
      </c>
    </row>
    <row r="139" customFormat="false" ht="13.8" hidden="false" customHeight="false" outlineLevel="0" collapsed="false">
      <c r="A139" s="0" t="s">
        <v>39</v>
      </c>
      <c r="B139" s="0" t="n">
        <v>4</v>
      </c>
      <c r="C139" s="0" t="s">
        <v>60</v>
      </c>
      <c r="D139" s="0" t="n">
        <v>247.855075987842</v>
      </c>
      <c r="L139" s="0" t="n">
        <f aca="false">D139*62.77</f>
        <v>15557.8631197568</v>
      </c>
    </row>
    <row r="140" customFormat="false" ht="13.8" hidden="false" customHeight="false" outlineLevel="0" collapsed="false">
      <c r="A140" s="0" t="s">
        <v>39</v>
      </c>
      <c r="B140" s="0" t="n">
        <v>1</v>
      </c>
      <c r="C140" s="0" t="s">
        <v>44</v>
      </c>
      <c r="D140" s="0" t="n">
        <v>228.878399141784</v>
      </c>
      <c r="L140" s="0" t="n">
        <f aca="false">D140*62.77</f>
        <v>14366.6971141298</v>
      </c>
    </row>
    <row r="141" customFormat="false" ht="13.8" hidden="false" customHeight="false" outlineLevel="0" collapsed="false">
      <c r="A141" s="0" t="s">
        <v>39</v>
      </c>
      <c r="B141" s="0" t="n">
        <v>2</v>
      </c>
      <c r="C141" s="0" t="s">
        <v>44</v>
      </c>
      <c r="D141" s="0" t="n">
        <v>242.945950438048</v>
      </c>
      <c r="L141" s="0" t="n">
        <f aca="false">D141*62.77</f>
        <v>15249.7173089962</v>
      </c>
    </row>
    <row r="142" customFormat="false" ht="13.8" hidden="false" customHeight="false" outlineLevel="0" collapsed="false">
      <c r="A142" s="0" t="s">
        <v>39</v>
      </c>
      <c r="B142" s="0" t="n">
        <v>3</v>
      </c>
      <c r="C142" s="0" t="s">
        <v>44</v>
      </c>
      <c r="D142" s="0" t="n">
        <v>240.885086572501</v>
      </c>
      <c r="L142" s="0" t="n">
        <f aca="false">D142*62.77</f>
        <v>15120.3568841559</v>
      </c>
    </row>
    <row r="143" customFormat="false" ht="13.8" hidden="false" customHeight="false" outlineLevel="0" collapsed="false">
      <c r="A143" s="0" t="s">
        <v>39</v>
      </c>
      <c r="B143" s="0" t="n">
        <v>4</v>
      </c>
      <c r="C143" s="0" t="s">
        <v>44</v>
      </c>
      <c r="D143" s="0" t="n">
        <v>246.795866261398</v>
      </c>
      <c r="L143" s="0" t="n">
        <f aca="false">D143*62.77</f>
        <v>15491.376525228</v>
      </c>
    </row>
    <row r="144" customFormat="false" ht="13.8" hidden="false" customHeight="false" outlineLevel="0" collapsed="false">
      <c r="A144" s="0" t="s">
        <v>39</v>
      </c>
      <c r="B144" s="0" t="n">
        <v>1</v>
      </c>
      <c r="C144" s="0" t="s">
        <v>46</v>
      </c>
      <c r="D144" s="0" t="n">
        <v>244.506532415519</v>
      </c>
      <c r="L144" s="0" t="n">
        <f aca="false">D144*62.77</f>
        <v>15347.6750397222</v>
      </c>
    </row>
    <row r="145" customFormat="false" ht="13.8" hidden="false" customHeight="false" outlineLevel="0" collapsed="false">
      <c r="A145" s="0" t="s">
        <v>39</v>
      </c>
      <c r="B145" s="0" t="n">
        <v>2</v>
      </c>
      <c r="C145" s="0" t="s">
        <v>46</v>
      </c>
      <c r="D145" s="0" t="n">
        <v>244.304542678348</v>
      </c>
      <c r="L145" s="0" t="n">
        <f aca="false">D145*62.77</f>
        <v>15334.9961439199</v>
      </c>
    </row>
    <row r="146" customFormat="false" ht="13.8" hidden="false" customHeight="false" outlineLevel="0" collapsed="false">
      <c r="A146" s="0" t="s">
        <v>39</v>
      </c>
      <c r="B146" s="0" t="n">
        <v>3</v>
      </c>
      <c r="C146" s="0" t="s">
        <v>46</v>
      </c>
      <c r="D146" s="0" t="n">
        <v>249.745882174146</v>
      </c>
      <c r="L146" s="0" t="n">
        <f aca="false">D146*62.77</f>
        <v>15676.5490240712</v>
      </c>
    </row>
    <row r="147" customFormat="false" ht="13.8" hidden="false" customHeight="false" outlineLevel="0" collapsed="false">
      <c r="A147" s="0" t="s">
        <v>39</v>
      </c>
      <c r="B147" s="0" t="n">
        <v>4</v>
      </c>
      <c r="C147" s="0" t="s">
        <v>46</v>
      </c>
      <c r="D147" s="0" t="n">
        <v>246.394223279099</v>
      </c>
      <c r="L147" s="0" t="n">
        <f aca="false">D147*62.77</f>
        <v>15466.165395229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2019-04-12T15:54:26Z</dcterms:created>
  <dc:creator>Nafziger, Emerson D</dc:creator>
  <dc:description/>
  <dc:language>en-US</dc:language>
  <cp:lastModifiedBy/>
  <dcterms:modified xsi:type="dcterms:W3CDTF">2019-07-10T09:11:09Z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