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aro365508508-my.sharepoint.com/personal/dhamilton_gmhcp_com/Documents/ShareFile/dhamilton@gmhcp.com/D Hamilton/3 - Misc/"/>
    </mc:Choice>
  </mc:AlternateContent>
  <xr:revisionPtr revIDLastSave="0" documentId="8_{FFC6DC42-F167-49B0-BB53-8E614277DCD0}" xr6:coauthVersionLast="47" xr6:coauthVersionMax="47" xr10:uidLastSave="{00000000-0000-0000-0000-000000000000}"/>
  <bookViews>
    <workbookView xWindow="-28920" yWindow="-120" windowWidth="29040" windowHeight="15720" xr2:uid="{00000000-000D-0000-FFFF-FFFF00000000}"/>
  </bookViews>
  <sheets>
    <sheet name="Comparison" sheetId="22" r:id="rId1"/>
    <sheet name="No Clocks Export" sheetId="23" r:id="rId2"/>
    <sheet name="Entrata Source Reports -&gt;" sheetId="24" r:id="rId3"/>
    <sheet name="1008 S. 4Th" sheetId="1" r:id="rId4"/>
    <sheet name="1047 Commonwealth Avenue" sheetId="2" r:id="rId5"/>
    <sheet name="307 E. Daniel" sheetId="3" r:id="rId6"/>
    <sheet name="501 S. 6Th" sheetId="4" r:id="rId7"/>
    <sheet name="908 S. 1St" sheetId="5" r:id="rId8"/>
    <sheet name="Academy 65" sheetId="6" r:id="rId9"/>
    <sheet name="Academy Lincoln" sheetId="7" r:id="rId10"/>
    <sheet name="Anova Ucity Square" sheetId="8" r:id="rId11"/>
    <sheet name="Courts At Spring Mill Station" sheetId="9" r:id="rId12"/>
    <sheet name="Shortbread Lofts" sheetId="10" r:id="rId13"/>
    <sheet name="Sova" sheetId="11" r:id="rId14"/>
    <sheet name="Station Nine" sheetId="12" r:id="rId15"/>
    <sheet name="The Academy At Frisco" sheetId="13" r:id="rId16"/>
    <sheet name="The Academy On Charles" sheetId="14" r:id="rId17"/>
    <sheet name="The Caswell At Runnymeade" sheetId="15" r:id="rId18"/>
    <sheet name="The Dean Campustown" sheetId="16" r:id="rId19"/>
    <sheet name="The Dean Reno" sheetId="17" r:id="rId20"/>
    <sheet name="The Rise At Northgate" sheetId="18" r:id="rId21"/>
    <sheet name="Torre" sheetId="19" r:id="rId22"/>
    <sheet name="Venue At North Campus" sheetId="20" r:id="rId23"/>
    <sheet name="Report Parameters" sheetId="21" r:id="rId24"/>
  </sheets>
  <externalReferences>
    <externalReference r:id="rId25"/>
  </externalReferences>
  <definedNames>
    <definedName name="_xlnm.Print_Area" localSheetId="23">'Report Parameters'!$A$1:$B$21</definedName>
  </definedNames>
  <calcPr calcId="191029" iterate="1" iterateCount="10" iterateDelta="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22" l="1"/>
  <c r="F5" i="22"/>
  <c r="I5" i="22"/>
  <c r="K5" i="22"/>
  <c r="M5" i="22"/>
  <c r="X5" i="22" s="1"/>
  <c r="Y5" i="22" s="1"/>
  <c r="Q5" i="22"/>
  <c r="S5" i="22"/>
  <c r="W5" i="22"/>
  <c r="D6" i="22"/>
  <c r="F6" i="22"/>
  <c r="I6" i="22"/>
  <c r="K6" i="22"/>
  <c r="M6" i="22"/>
  <c r="X6" i="22" s="1"/>
  <c r="Q6" i="22"/>
  <c r="S6" i="22"/>
  <c r="W6" i="22"/>
  <c r="D7" i="22"/>
  <c r="F7" i="22"/>
  <c r="I7" i="22"/>
  <c r="K7" i="22"/>
  <c r="M7" i="22"/>
  <c r="X7" i="22" s="1"/>
  <c r="Q7" i="22"/>
  <c r="S7" i="22"/>
  <c r="W7" i="22"/>
  <c r="D8" i="22"/>
  <c r="F8" i="22"/>
  <c r="I8" i="22"/>
  <c r="K8" i="22"/>
  <c r="M8" i="22"/>
  <c r="X8" i="22" s="1"/>
  <c r="Q8" i="22"/>
  <c r="S8" i="22"/>
  <c r="W8" i="22"/>
  <c r="D9" i="22"/>
  <c r="F9" i="22"/>
  <c r="I9" i="22"/>
  <c r="K9" i="22"/>
  <c r="M9" i="22"/>
  <c r="X9" i="22" s="1"/>
  <c r="Q9" i="22"/>
  <c r="S9" i="22"/>
  <c r="W9" i="22"/>
  <c r="D10" i="22"/>
  <c r="F10" i="22"/>
  <c r="I10" i="22"/>
  <c r="K10" i="22"/>
  <c r="M10" i="22"/>
  <c r="X10" i="22" s="1"/>
  <c r="Q10" i="22"/>
  <c r="S10" i="22"/>
  <c r="W10" i="22"/>
  <c r="D11" i="22"/>
  <c r="F11" i="22"/>
  <c r="I11" i="22"/>
  <c r="K11" i="22"/>
  <c r="M11" i="22"/>
  <c r="X11" i="22" s="1"/>
  <c r="Y11" i="22" s="1"/>
  <c r="Q11" i="22"/>
  <c r="S11" i="22"/>
  <c r="W11" i="22"/>
  <c r="D12" i="22"/>
  <c r="F12" i="22"/>
  <c r="I12" i="22"/>
  <c r="K12" i="22"/>
  <c r="M12" i="22"/>
  <c r="X12" i="22" s="1"/>
  <c r="Q12" i="22"/>
  <c r="S12" i="22"/>
  <c r="W12" i="22"/>
  <c r="D13" i="22"/>
  <c r="F13" i="22"/>
  <c r="I13" i="22"/>
  <c r="K13" i="22"/>
  <c r="M13" i="22"/>
  <c r="X13" i="22" s="1"/>
  <c r="Q13" i="22"/>
  <c r="S13" i="22"/>
  <c r="W13" i="22"/>
  <c r="D14" i="22"/>
  <c r="F14" i="22"/>
  <c r="I14" i="22"/>
  <c r="K14" i="22"/>
  <c r="M14" i="22"/>
  <c r="X14" i="22" s="1"/>
  <c r="Q14" i="22"/>
  <c r="S14" i="22"/>
  <c r="W14" i="22"/>
  <c r="D15" i="22"/>
  <c r="F15" i="22"/>
  <c r="I15" i="22"/>
  <c r="K15" i="22"/>
  <c r="M15" i="22"/>
  <c r="X15" i="22" s="1"/>
  <c r="Q15" i="22"/>
  <c r="S15" i="22"/>
  <c r="W15" i="22"/>
  <c r="D16" i="22"/>
  <c r="F16" i="22"/>
  <c r="I16" i="22"/>
  <c r="K16" i="22"/>
  <c r="M16" i="22"/>
  <c r="X16" i="22" s="1"/>
  <c r="Q16" i="22"/>
  <c r="S16" i="22"/>
  <c r="W16" i="22"/>
  <c r="D17" i="22"/>
  <c r="F17" i="22"/>
  <c r="I17" i="22"/>
  <c r="K17" i="22"/>
  <c r="M17" i="22"/>
  <c r="X17" i="22" s="1"/>
  <c r="Q17" i="22"/>
  <c r="S17" i="22"/>
  <c r="W17" i="22"/>
  <c r="D18" i="22"/>
  <c r="F18" i="22"/>
  <c r="I18" i="22"/>
  <c r="K18" i="22"/>
  <c r="M18" i="22"/>
  <c r="X18" i="22" s="1"/>
  <c r="Q18" i="22"/>
  <c r="S18" i="22"/>
  <c r="W18" i="22"/>
  <c r="D19" i="22"/>
  <c r="F19" i="22"/>
  <c r="I19" i="22"/>
  <c r="K19" i="22"/>
  <c r="M19" i="22"/>
  <c r="X19" i="22" s="1"/>
  <c r="Q19" i="22"/>
  <c r="S19" i="22"/>
  <c r="W19" i="22"/>
  <c r="D20" i="22"/>
  <c r="F20" i="22"/>
  <c r="I20" i="22"/>
  <c r="K20" i="22"/>
  <c r="M20" i="22"/>
  <c r="X20" i="22" s="1"/>
  <c r="Q20" i="22"/>
  <c r="S20" i="22"/>
  <c r="W20" i="22"/>
  <c r="D21" i="22"/>
  <c r="F21" i="22"/>
  <c r="I21" i="22"/>
  <c r="K21" i="22"/>
  <c r="M21" i="22"/>
  <c r="X21" i="22" s="1"/>
  <c r="Q21" i="22"/>
  <c r="S21" i="22"/>
  <c r="W21" i="22"/>
  <c r="D22" i="22"/>
  <c r="F22" i="22"/>
  <c r="I22" i="22"/>
  <c r="K22" i="22"/>
  <c r="M22" i="22"/>
  <c r="X22" i="22" s="1"/>
  <c r="Q22" i="22"/>
  <c r="S22" i="22"/>
  <c r="W22" i="22"/>
  <c r="D23" i="22"/>
  <c r="F23" i="22"/>
  <c r="I23" i="22"/>
  <c r="K23" i="22"/>
  <c r="M23" i="22"/>
  <c r="X23" i="22" s="1"/>
  <c r="Q23" i="22"/>
  <c r="S23" i="22"/>
  <c r="W23" i="22"/>
  <c r="D24" i="22"/>
  <c r="F24" i="22"/>
  <c r="I24" i="22"/>
  <c r="K24" i="22"/>
  <c r="M24" i="22"/>
  <c r="Q24" i="22"/>
  <c r="S24" i="22"/>
  <c r="W24" i="22"/>
  <c r="AB25" i="22"/>
  <c r="C5" i="22"/>
  <c r="J8" i="22"/>
  <c r="H9" i="22"/>
  <c r="C11" i="22"/>
  <c r="J14" i="22"/>
  <c r="H15" i="22"/>
  <c r="C17" i="22"/>
  <c r="J20" i="22"/>
  <c r="H21" i="22"/>
  <c r="C23" i="22"/>
  <c r="R15" i="22"/>
  <c r="R16" i="22"/>
  <c r="R22" i="22"/>
  <c r="R5" i="22"/>
  <c r="P6" i="22"/>
  <c r="R11" i="22"/>
  <c r="P12" i="22"/>
  <c r="R17" i="22"/>
  <c r="P18" i="22"/>
  <c r="R23" i="22"/>
  <c r="P24" i="22"/>
  <c r="R8" i="22"/>
  <c r="R20" i="22"/>
  <c r="C6" i="22"/>
  <c r="J9" i="22"/>
  <c r="H10" i="22"/>
  <c r="C12" i="22"/>
  <c r="J15" i="22"/>
  <c r="H16" i="22"/>
  <c r="C18" i="22"/>
  <c r="J21" i="22"/>
  <c r="H22" i="22"/>
  <c r="C24" i="22"/>
  <c r="P23" i="22"/>
  <c r="R6" i="22"/>
  <c r="P7" i="22"/>
  <c r="R12" i="22"/>
  <c r="P13" i="22"/>
  <c r="R18" i="22"/>
  <c r="P19" i="22"/>
  <c r="R24" i="22"/>
  <c r="P15" i="22"/>
  <c r="H5" i="22"/>
  <c r="C7" i="22"/>
  <c r="J10" i="22"/>
  <c r="H11" i="22"/>
  <c r="C13" i="22"/>
  <c r="J16" i="22"/>
  <c r="H17" i="22"/>
  <c r="C19" i="22"/>
  <c r="J22" i="22"/>
  <c r="H23" i="22"/>
  <c r="R14" i="22"/>
  <c r="P16" i="22"/>
  <c r="P17" i="22"/>
  <c r="R7" i="22"/>
  <c r="P8" i="22"/>
  <c r="R13" i="22"/>
  <c r="P14" i="22"/>
  <c r="R19" i="22"/>
  <c r="P20" i="22"/>
  <c r="J5" i="22"/>
  <c r="H6" i="22"/>
  <c r="C8" i="22"/>
  <c r="J11" i="22"/>
  <c r="H12" i="22"/>
  <c r="C14" i="22"/>
  <c r="J17" i="22"/>
  <c r="H18" i="22"/>
  <c r="C20" i="22"/>
  <c r="J23" i="22"/>
  <c r="H24" i="22"/>
  <c r="P21" i="22"/>
  <c r="R21" i="22"/>
  <c r="P22" i="22"/>
  <c r="P9" i="22"/>
  <c r="J6" i="22"/>
  <c r="H7" i="22"/>
  <c r="C9" i="22"/>
  <c r="J12" i="22"/>
  <c r="H13" i="22"/>
  <c r="C15" i="22"/>
  <c r="J18" i="22"/>
  <c r="H19" i="22"/>
  <c r="C21" i="22"/>
  <c r="J24" i="22"/>
  <c r="R9" i="22"/>
  <c r="P10" i="22"/>
  <c r="J7" i="22"/>
  <c r="H8" i="22"/>
  <c r="C10" i="22"/>
  <c r="J13" i="22"/>
  <c r="H14" i="22"/>
  <c r="C16" i="22"/>
  <c r="J19" i="22"/>
  <c r="H20" i="22"/>
  <c r="C22" i="22"/>
  <c r="P5" i="22"/>
  <c r="R10" i="22"/>
  <c r="P11" i="22"/>
  <c r="AC8" i="22" l="1"/>
  <c r="Y7" i="22"/>
  <c r="Y18" i="22"/>
  <c r="Y12" i="22"/>
  <c r="Y20" i="22"/>
  <c r="Q25" i="22"/>
  <c r="M25" i="22"/>
  <c r="S25" i="22"/>
  <c r="D25" i="22"/>
  <c r="Y22" i="22"/>
  <c r="Y19" i="22"/>
  <c r="Y16" i="22"/>
  <c r="Y13" i="22"/>
  <c r="Y10" i="22"/>
  <c r="K25" i="22"/>
  <c r="Y14" i="22"/>
  <c r="Y8" i="22"/>
  <c r="I25" i="22"/>
  <c r="Y17" i="22"/>
  <c r="Y6" i="22"/>
  <c r="Y23" i="22"/>
  <c r="AE11" i="22"/>
  <c r="T11" i="22"/>
  <c r="U11" i="22" s="1"/>
  <c r="AF10" i="22"/>
  <c r="AE5" i="22"/>
  <c r="P25" i="22"/>
  <c r="T5" i="22"/>
  <c r="AA22" i="22"/>
  <c r="L20" i="22"/>
  <c r="N20" i="22" s="1"/>
  <c r="AC20" i="22"/>
  <c r="AD19" i="22"/>
  <c r="AA16" i="22"/>
  <c r="L14" i="22"/>
  <c r="N14" i="22" s="1"/>
  <c r="AC14" i="22"/>
  <c r="AD13" i="22"/>
  <c r="AA10" i="22"/>
  <c r="L8" i="22"/>
  <c r="N8" i="22" s="1"/>
  <c r="AD7" i="22"/>
  <c r="T10" i="22"/>
  <c r="U10" i="22" s="1"/>
  <c r="AE10" i="22"/>
  <c r="AF9" i="22"/>
  <c r="AD24" i="22"/>
  <c r="AA21" i="22"/>
  <c r="L19" i="22"/>
  <c r="N19" i="22" s="1"/>
  <c r="AC19" i="22"/>
  <c r="AD18" i="22"/>
  <c r="AA15" i="22"/>
  <c r="L13" i="22"/>
  <c r="N13" i="22" s="1"/>
  <c r="AC13" i="22"/>
  <c r="AD12" i="22"/>
  <c r="AA9" i="22"/>
  <c r="L7" i="22"/>
  <c r="N7" i="22" s="1"/>
  <c r="AC7" i="22"/>
  <c r="AD6" i="22"/>
  <c r="AE9" i="22"/>
  <c r="T9" i="22"/>
  <c r="U9" i="22" s="1"/>
  <c r="T22" i="22"/>
  <c r="U22" i="22" s="1"/>
  <c r="AE22" i="22"/>
  <c r="AF21" i="22"/>
  <c r="T21" i="22"/>
  <c r="U21" i="22" s="1"/>
  <c r="AE21" i="22"/>
  <c r="AC24" i="22"/>
  <c r="L24" i="22"/>
  <c r="N24" i="22" s="1"/>
  <c r="AD23" i="22"/>
  <c r="AA20" i="22"/>
  <c r="AC18" i="22"/>
  <c r="L18" i="22"/>
  <c r="N18" i="22" s="1"/>
  <c r="AD17" i="22"/>
  <c r="AA14" i="22"/>
  <c r="AC12" i="22"/>
  <c r="L12" i="22"/>
  <c r="N12" i="22" s="1"/>
  <c r="AD11" i="22"/>
  <c r="AA8" i="22"/>
  <c r="AC6" i="22"/>
  <c r="L6" i="22"/>
  <c r="N6" i="22" s="1"/>
  <c r="J25" i="22"/>
  <c r="AD25" i="22" s="1"/>
  <c r="AD5" i="22"/>
  <c r="AE20" i="22"/>
  <c r="T20" i="22"/>
  <c r="U20" i="22" s="1"/>
  <c r="AF19" i="22"/>
  <c r="T14" i="22"/>
  <c r="U14" i="22" s="1"/>
  <c r="AE14" i="22"/>
  <c r="AF13" i="22"/>
  <c r="AE8" i="22"/>
  <c r="T8" i="22"/>
  <c r="U8" i="22" s="1"/>
  <c r="AF7" i="22"/>
  <c r="AE17" i="22"/>
  <c r="T17" i="22"/>
  <c r="U17" i="22" s="1"/>
  <c r="T16" i="22"/>
  <c r="U16" i="22" s="1"/>
  <c r="AE16" i="22"/>
  <c r="AF14" i="22"/>
  <c r="L23" i="22"/>
  <c r="N23" i="22" s="1"/>
  <c r="AC23" i="22"/>
  <c r="AD22" i="22"/>
  <c r="AA19" i="22"/>
  <c r="L17" i="22"/>
  <c r="N17" i="22" s="1"/>
  <c r="AC17" i="22"/>
  <c r="AD16" i="22"/>
  <c r="AA13" i="22"/>
  <c r="L11" i="22"/>
  <c r="N11" i="22" s="1"/>
  <c r="AC11" i="22"/>
  <c r="AD10" i="22"/>
  <c r="AA7" i="22"/>
  <c r="H25" i="22"/>
  <c r="L5" i="22"/>
  <c r="AC5" i="22"/>
  <c r="T15" i="22"/>
  <c r="U15" i="22" s="1"/>
  <c r="AE15" i="22"/>
  <c r="AF24" i="22"/>
  <c r="T19" i="22"/>
  <c r="U19" i="22" s="1"/>
  <c r="AE19" i="22"/>
  <c r="AF18" i="22"/>
  <c r="AE13" i="22"/>
  <c r="T13" i="22"/>
  <c r="U13" i="22" s="1"/>
  <c r="AF12" i="22"/>
  <c r="T7" i="22"/>
  <c r="U7" i="22" s="1"/>
  <c r="AE7" i="22"/>
  <c r="AF6" i="22"/>
  <c r="AE23" i="22"/>
  <c r="T23" i="22"/>
  <c r="U23" i="22" s="1"/>
  <c r="AA24" i="22"/>
  <c r="L22" i="22"/>
  <c r="N22" i="22" s="1"/>
  <c r="AC22" i="22"/>
  <c r="AD21" i="22"/>
  <c r="AA18" i="22"/>
  <c r="L16" i="22"/>
  <c r="N16" i="22" s="1"/>
  <c r="AC16" i="22"/>
  <c r="AD15" i="22"/>
  <c r="AA12" i="22"/>
  <c r="L10" i="22"/>
  <c r="N10" i="22" s="1"/>
  <c r="AC10" i="22"/>
  <c r="AD9" i="22"/>
  <c r="AA6" i="22"/>
  <c r="AF20" i="22"/>
  <c r="AF8" i="22"/>
  <c r="AE24" i="22"/>
  <c r="T24" i="22"/>
  <c r="U24" i="22" s="1"/>
  <c r="AF23" i="22"/>
  <c r="AE18" i="22"/>
  <c r="T18" i="22"/>
  <c r="U18" i="22" s="1"/>
  <c r="AF17" i="22"/>
  <c r="AE12" i="22"/>
  <c r="T12" i="22"/>
  <c r="U12" i="22" s="1"/>
  <c r="AF11" i="22"/>
  <c r="AE6" i="22"/>
  <c r="T6" i="22"/>
  <c r="U6" i="22" s="1"/>
  <c r="AF5" i="22"/>
  <c r="R25" i="22"/>
  <c r="AF22" i="22"/>
  <c r="AF16" i="22"/>
  <c r="AF15" i="22"/>
  <c r="AA23" i="22"/>
  <c r="L21" i="22"/>
  <c r="N21" i="22" s="1"/>
  <c r="AC21" i="22"/>
  <c r="AD20" i="22"/>
  <c r="AA17" i="22"/>
  <c r="L15" i="22"/>
  <c r="N15" i="22" s="1"/>
  <c r="AC15" i="22"/>
  <c r="AD14" i="22"/>
  <c r="AA11" i="22"/>
  <c r="L9" i="22"/>
  <c r="N9" i="22" s="1"/>
  <c r="AC9" i="22"/>
  <c r="AD8" i="22"/>
  <c r="C25" i="22"/>
  <c r="AA25" i="22" s="1"/>
  <c r="AA5" i="22"/>
  <c r="Y21" i="22"/>
  <c r="Y15" i="22"/>
  <c r="Y9" i="22"/>
  <c r="X24" i="22"/>
  <c r="Y24" i="22" s="1"/>
  <c r="E9" i="22"/>
  <c r="E19" i="22"/>
  <c r="E8" i="22"/>
  <c r="E11" i="22"/>
  <c r="E21" i="22"/>
  <c r="E12" i="22"/>
  <c r="E10" i="22"/>
  <c r="E20" i="22"/>
  <c r="E23" i="22"/>
  <c r="E24" i="22"/>
  <c r="E13" i="22"/>
  <c r="E22" i="22"/>
  <c r="E5" i="22"/>
  <c r="E15" i="22"/>
  <c r="E6" i="22"/>
  <c r="E14" i="22"/>
  <c r="E17" i="22"/>
  <c r="E18" i="22"/>
  <c r="E16" i="22"/>
  <c r="E7" i="22"/>
  <c r="AE25" i="22" l="1"/>
  <c r="AF25" i="22"/>
  <c r="AC25" i="22"/>
  <c r="AB7" i="22"/>
  <c r="AB16" i="22"/>
  <c r="AB18" i="22"/>
  <c r="AB17" i="22"/>
  <c r="AB14" i="22"/>
  <c r="AB6" i="22"/>
  <c r="AB15" i="22"/>
  <c r="AB5" i="22"/>
  <c r="AB22" i="22"/>
  <c r="AB13" i="22"/>
  <c r="AB24" i="22"/>
  <c r="AB23" i="22"/>
  <c r="AB20" i="22"/>
  <c r="AB10" i="22"/>
  <c r="AB12" i="22"/>
  <c r="AB21" i="22"/>
  <c r="AB11" i="22"/>
  <c r="AB8" i="22"/>
  <c r="AB19" i="22"/>
  <c r="AB9" i="22"/>
  <c r="U5" i="22"/>
  <c r="T25" i="22"/>
  <c r="N5" i="22"/>
  <c r="L25" i="22"/>
  <c r="Q147" i="20"/>
  <c r="M147" i="20"/>
  <c r="L147" i="20"/>
  <c r="G147" i="20"/>
  <c r="B147" i="20"/>
  <c r="R146" i="20"/>
  <c r="R145" i="20"/>
  <c r="R144" i="20"/>
  <c r="R143" i="20"/>
  <c r="R142" i="20"/>
  <c r="R141" i="20"/>
  <c r="R140" i="20"/>
  <c r="R139" i="20"/>
  <c r="R138" i="20"/>
  <c r="R137" i="20"/>
  <c r="R136" i="20"/>
  <c r="R135" i="20"/>
  <c r="R134" i="20"/>
  <c r="R133" i="20"/>
  <c r="R132" i="20"/>
  <c r="R131" i="20"/>
  <c r="R130" i="20"/>
  <c r="R129" i="20"/>
  <c r="R128" i="20"/>
  <c r="R127" i="20"/>
  <c r="R126" i="20"/>
  <c r="R125" i="20"/>
  <c r="R124" i="20"/>
  <c r="R123" i="20"/>
  <c r="R122" i="20"/>
  <c r="R121" i="20"/>
  <c r="R120" i="20"/>
  <c r="R119" i="20"/>
  <c r="R118" i="20"/>
  <c r="R117" i="20"/>
  <c r="R116" i="20"/>
  <c r="R115" i="20"/>
  <c r="R114" i="20"/>
  <c r="R113" i="20"/>
  <c r="R112" i="20"/>
  <c r="R111" i="20"/>
  <c r="R110" i="20"/>
  <c r="R109" i="20"/>
  <c r="R108" i="20"/>
  <c r="R107" i="20"/>
  <c r="R106" i="20"/>
  <c r="R105" i="20"/>
  <c r="R104" i="20"/>
  <c r="R103" i="20"/>
  <c r="R102" i="20"/>
  <c r="R101" i="20"/>
  <c r="R100" i="20"/>
  <c r="R99" i="20"/>
  <c r="R98"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69" i="20"/>
  <c r="R68" i="20"/>
  <c r="R67" i="20"/>
  <c r="R66" i="20"/>
  <c r="R64" i="20"/>
  <c r="R63" i="20"/>
  <c r="R62" i="20"/>
  <c r="R61" i="20"/>
  <c r="R60" i="20"/>
  <c r="R59" i="20"/>
  <c r="R58" i="20"/>
  <c r="R57" i="20"/>
  <c r="R56" i="20"/>
  <c r="R55" i="20"/>
  <c r="R54" i="20"/>
  <c r="R53" i="20"/>
  <c r="R52" i="20"/>
  <c r="R51" i="20"/>
  <c r="R50" i="20"/>
  <c r="R49" i="20"/>
  <c r="R47" i="20"/>
  <c r="R46" i="20"/>
  <c r="R45" i="20"/>
  <c r="R44" i="20"/>
  <c r="R43" i="20"/>
  <c r="R42" i="20"/>
  <c r="R41" i="20"/>
  <c r="R40" i="20"/>
  <c r="R39" i="20"/>
  <c r="R38" i="20"/>
  <c r="R37" i="20"/>
  <c r="R36" i="20"/>
  <c r="R35" i="20"/>
  <c r="R34" i="20"/>
  <c r="R33" i="20"/>
  <c r="R32" i="20"/>
  <c r="R31" i="20"/>
  <c r="R30" i="20"/>
  <c r="R29" i="20"/>
  <c r="R28" i="20"/>
  <c r="R27" i="20"/>
  <c r="R26" i="20"/>
  <c r="R25" i="20"/>
  <c r="R23" i="20"/>
  <c r="R22" i="20"/>
  <c r="R147" i="20" s="1"/>
  <c r="Y16" i="20"/>
  <c r="X16" i="20"/>
  <c r="W16" i="20"/>
  <c r="V16" i="20"/>
  <c r="U16" i="20"/>
  <c r="T16" i="20"/>
  <c r="S16" i="20"/>
  <c r="R16" i="20"/>
  <c r="Q16" i="20"/>
  <c r="O16" i="20"/>
  <c r="K16" i="20"/>
  <c r="D16" i="20" s="1"/>
  <c r="J16" i="20"/>
  <c r="L16" i="20" s="1"/>
  <c r="I16" i="20"/>
  <c r="H16" i="20"/>
  <c r="G16" i="20"/>
  <c r="F16" i="20"/>
  <c r="E16" i="20"/>
  <c r="C16" i="20"/>
  <c r="M16" i="20" s="1"/>
  <c r="B16" i="20"/>
  <c r="Q404" i="19"/>
  <c r="M404" i="19"/>
  <c r="L404" i="19"/>
  <c r="G404" i="19"/>
  <c r="B404" i="19"/>
  <c r="R403" i="19"/>
  <c r="R402" i="19"/>
  <c r="R401" i="19"/>
  <c r="R400" i="19"/>
  <c r="R399" i="19"/>
  <c r="R398" i="19"/>
  <c r="R397" i="19"/>
  <c r="R396" i="19"/>
  <c r="R395" i="19"/>
  <c r="R394" i="19"/>
  <c r="R393" i="19"/>
  <c r="R392" i="19"/>
  <c r="R391" i="19"/>
  <c r="R390" i="19"/>
  <c r="R388" i="19"/>
  <c r="R387" i="19"/>
  <c r="R386" i="19"/>
  <c r="R385" i="19"/>
  <c r="R384" i="19"/>
  <c r="R383" i="19"/>
  <c r="R382" i="19"/>
  <c r="R381" i="19"/>
  <c r="R380" i="19"/>
  <c r="R379" i="19"/>
  <c r="R378" i="19"/>
  <c r="R377" i="19"/>
  <c r="R376" i="19"/>
  <c r="R375" i="19"/>
  <c r="R373" i="19"/>
  <c r="R371" i="19"/>
  <c r="R370" i="19"/>
  <c r="R369" i="19"/>
  <c r="R368" i="19"/>
  <c r="R367" i="19"/>
  <c r="R366" i="19"/>
  <c r="R364" i="19"/>
  <c r="R363" i="19"/>
  <c r="R362" i="19"/>
  <c r="R361" i="19"/>
  <c r="R360" i="19"/>
  <c r="R359" i="19"/>
  <c r="R357" i="19"/>
  <c r="R356" i="19"/>
  <c r="R355" i="19"/>
  <c r="R354" i="19"/>
  <c r="R353" i="19"/>
  <c r="R352" i="19"/>
  <c r="R351" i="19"/>
  <c r="R350" i="19"/>
  <c r="R349" i="19"/>
  <c r="R347" i="19"/>
  <c r="R346" i="19"/>
  <c r="R345" i="19"/>
  <c r="R344" i="19"/>
  <c r="R343" i="19"/>
  <c r="R342" i="19"/>
  <c r="R341" i="19"/>
  <c r="R340" i="19"/>
  <c r="R339" i="19"/>
  <c r="R338" i="19"/>
  <c r="R337" i="19"/>
  <c r="R336" i="19"/>
  <c r="R335" i="19"/>
  <c r="R333" i="19"/>
  <c r="R332" i="19"/>
  <c r="R331" i="19"/>
  <c r="R330" i="19"/>
  <c r="R329" i="19"/>
  <c r="R328" i="19"/>
  <c r="R326" i="19"/>
  <c r="R325" i="19"/>
  <c r="R324" i="19"/>
  <c r="R323" i="19"/>
  <c r="R322" i="19"/>
  <c r="R321" i="19"/>
  <c r="R320" i="19"/>
  <c r="R319" i="19"/>
  <c r="R318" i="19"/>
  <c r="R317" i="19"/>
  <c r="R315" i="19"/>
  <c r="R314" i="19"/>
  <c r="R313" i="19"/>
  <c r="R312" i="19"/>
  <c r="R311" i="19"/>
  <c r="R310" i="19"/>
  <c r="R309" i="19"/>
  <c r="R308" i="19"/>
  <c r="R307" i="19"/>
  <c r="R306" i="19"/>
  <c r="R305" i="19"/>
  <c r="R304" i="19"/>
  <c r="R303" i="19"/>
  <c r="R302" i="19"/>
  <c r="R301" i="19"/>
  <c r="R300" i="19"/>
  <c r="R298" i="19"/>
  <c r="R297" i="19"/>
  <c r="R296" i="19"/>
  <c r="R295" i="19"/>
  <c r="R294" i="19"/>
  <c r="R293" i="19"/>
  <c r="R291" i="19"/>
  <c r="R290" i="19"/>
  <c r="R289" i="19"/>
  <c r="R288" i="19"/>
  <c r="R286" i="19"/>
  <c r="R285" i="19"/>
  <c r="R284" i="19"/>
  <c r="R283" i="19"/>
  <c r="R282" i="19"/>
  <c r="R281" i="19"/>
  <c r="R280" i="19"/>
  <c r="R278" i="19"/>
  <c r="R277" i="19"/>
  <c r="R276" i="19"/>
  <c r="R275" i="19"/>
  <c r="R274" i="19"/>
  <c r="R273" i="19"/>
  <c r="R272" i="19"/>
  <c r="R271" i="19"/>
  <c r="R270" i="19"/>
  <c r="R269" i="19"/>
  <c r="R268" i="19"/>
  <c r="R267" i="19"/>
  <c r="R266" i="19"/>
  <c r="R265" i="19"/>
  <c r="R264" i="19"/>
  <c r="R263" i="19"/>
  <c r="R262" i="19"/>
  <c r="R261" i="19"/>
  <c r="R260" i="19"/>
  <c r="R259" i="19"/>
  <c r="R258" i="19"/>
  <c r="R257" i="19"/>
  <c r="R255" i="19"/>
  <c r="R254" i="19"/>
  <c r="R253" i="19"/>
  <c r="R252" i="19"/>
  <c r="R251" i="19"/>
  <c r="R250" i="19"/>
  <c r="R249" i="19"/>
  <c r="R248" i="19"/>
  <c r="R247" i="19"/>
  <c r="R246" i="19"/>
  <c r="R245" i="19"/>
  <c r="R244" i="19"/>
  <c r="R243" i="19"/>
  <c r="R242" i="19"/>
  <c r="R241" i="19"/>
  <c r="R240" i="19"/>
  <c r="R239" i="19"/>
  <c r="R238" i="19"/>
  <c r="R237" i="19"/>
  <c r="R236" i="19"/>
  <c r="R235" i="19"/>
  <c r="R234" i="19"/>
  <c r="R233" i="19"/>
  <c r="R232" i="19"/>
  <c r="R231" i="19"/>
  <c r="R230" i="19"/>
  <c r="R229" i="19"/>
  <c r="R228" i="19"/>
  <c r="R227" i="19"/>
  <c r="R226" i="19"/>
  <c r="R225" i="19"/>
  <c r="R224" i="19"/>
  <c r="R223" i="19"/>
  <c r="R222" i="19"/>
  <c r="R221" i="19"/>
  <c r="R220" i="19"/>
  <c r="R219" i="19"/>
  <c r="R218" i="19"/>
  <c r="R217" i="19"/>
  <c r="R216" i="19"/>
  <c r="R215" i="19"/>
  <c r="R214" i="19"/>
  <c r="R213" i="19"/>
  <c r="R212" i="19"/>
  <c r="R211" i="19"/>
  <c r="R210" i="19"/>
  <c r="R209" i="19"/>
  <c r="R208" i="19"/>
  <c r="R207" i="19"/>
  <c r="R206" i="19"/>
  <c r="R205" i="19"/>
  <c r="R204" i="19"/>
  <c r="R203" i="19"/>
  <c r="R201" i="19"/>
  <c r="R200" i="19"/>
  <c r="R199" i="19"/>
  <c r="R198" i="19"/>
  <c r="R197" i="19"/>
  <c r="R196" i="19"/>
  <c r="R195" i="19"/>
  <c r="R194" i="19"/>
  <c r="R193" i="19"/>
  <c r="R192" i="19"/>
  <c r="R190" i="19"/>
  <c r="R189" i="19"/>
  <c r="R188" i="19"/>
  <c r="R186" i="19"/>
  <c r="R185" i="19"/>
  <c r="R184" i="19"/>
  <c r="R182" i="19"/>
  <c r="R181" i="19"/>
  <c r="R180" i="19"/>
  <c r="R179" i="19"/>
  <c r="R178" i="19"/>
  <c r="R176" i="19"/>
  <c r="R175" i="19"/>
  <c r="R174" i="19"/>
  <c r="R173" i="19"/>
  <c r="R172" i="19"/>
  <c r="R170" i="19"/>
  <c r="R169" i="19"/>
  <c r="R168" i="19"/>
  <c r="R167" i="19"/>
  <c r="R166" i="19"/>
  <c r="R165" i="19"/>
  <c r="R164" i="19"/>
  <c r="R163" i="19"/>
  <c r="R162" i="19"/>
  <c r="R161" i="19"/>
  <c r="R160" i="19"/>
  <c r="R159" i="19"/>
  <c r="R158" i="19"/>
  <c r="R157" i="19"/>
  <c r="R155" i="19"/>
  <c r="R153" i="19"/>
  <c r="R152" i="19"/>
  <c r="R151" i="19"/>
  <c r="R150" i="19"/>
  <c r="R149" i="19"/>
  <c r="R148" i="19"/>
  <c r="R147" i="19"/>
  <c r="R146" i="19"/>
  <c r="R145" i="19"/>
  <c r="R144" i="19"/>
  <c r="R143" i="19"/>
  <c r="R142" i="19"/>
  <c r="R141" i="19"/>
  <c r="R140" i="19"/>
  <c r="R139" i="19"/>
  <c r="R138" i="19"/>
  <c r="R137" i="19"/>
  <c r="R136" i="19"/>
  <c r="R134" i="19"/>
  <c r="R132" i="19"/>
  <c r="R130" i="19"/>
  <c r="R129" i="19"/>
  <c r="R128" i="19"/>
  <c r="R127" i="19"/>
  <c r="R126" i="19"/>
  <c r="R125" i="19"/>
  <c r="R124" i="19"/>
  <c r="R123" i="19"/>
  <c r="R122" i="19"/>
  <c r="R121" i="19"/>
  <c r="R120" i="19"/>
  <c r="R119" i="19"/>
  <c r="R118" i="19"/>
  <c r="R117" i="19"/>
  <c r="R116" i="19"/>
  <c r="R115" i="19"/>
  <c r="R114" i="19"/>
  <c r="R113" i="19"/>
  <c r="R112" i="19"/>
  <c r="R111" i="19"/>
  <c r="R110" i="19"/>
  <c r="R109" i="19"/>
  <c r="R108" i="19"/>
  <c r="R106" i="19"/>
  <c r="R105" i="19"/>
  <c r="R104" i="19"/>
  <c r="R103" i="19"/>
  <c r="R102" i="19"/>
  <c r="R101" i="19"/>
  <c r="R100" i="19"/>
  <c r="R98" i="19"/>
  <c r="R97" i="19"/>
  <c r="R96" i="19"/>
  <c r="R95" i="19"/>
  <c r="R94" i="19"/>
  <c r="R93" i="19"/>
  <c r="R91" i="19"/>
  <c r="R90" i="19"/>
  <c r="R88" i="19"/>
  <c r="R87" i="19"/>
  <c r="R86" i="19"/>
  <c r="R85" i="19"/>
  <c r="R84" i="19"/>
  <c r="R83" i="19"/>
  <c r="R82" i="19"/>
  <c r="R81" i="19"/>
  <c r="R80" i="19"/>
  <c r="R79" i="19"/>
  <c r="R78" i="19"/>
  <c r="R77" i="19"/>
  <c r="R76" i="19"/>
  <c r="R75" i="19"/>
  <c r="R74" i="19"/>
  <c r="R72" i="19"/>
  <c r="R71" i="19"/>
  <c r="R69" i="19"/>
  <c r="R68" i="19"/>
  <c r="R67" i="19"/>
  <c r="R66" i="19"/>
  <c r="R64" i="19"/>
  <c r="R63" i="19"/>
  <c r="R61" i="19"/>
  <c r="R59" i="19"/>
  <c r="R58" i="19"/>
  <c r="R57" i="19"/>
  <c r="R404" i="19" s="1"/>
  <c r="N404" i="19" s="1"/>
  <c r="Y51" i="19"/>
  <c r="X51" i="19"/>
  <c r="W51" i="19"/>
  <c r="V51" i="19"/>
  <c r="U51" i="19"/>
  <c r="T51" i="19"/>
  <c r="S51" i="19"/>
  <c r="R51" i="19"/>
  <c r="Q51" i="19"/>
  <c r="O51" i="19"/>
  <c r="K51" i="19"/>
  <c r="J51" i="19"/>
  <c r="I51" i="19"/>
  <c r="H51" i="19"/>
  <c r="G51" i="19"/>
  <c r="F51" i="19"/>
  <c r="E51" i="19"/>
  <c r="D51" i="19"/>
  <c r="C51" i="19"/>
  <c r="M51" i="19" s="1"/>
  <c r="B51" i="19"/>
  <c r="Q401" i="18"/>
  <c r="M401" i="18"/>
  <c r="L401" i="18"/>
  <c r="G401" i="18"/>
  <c r="B401" i="18"/>
  <c r="N401" i="18" s="1"/>
  <c r="R400" i="18"/>
  <c r="R399" i="18"/>
  <c r="R398" i="18"/>
  <c r="R397" i="18"/>
  <c r="R396" i="18"/>
  <c r="R395" i="18"/>
  <c r="R394" i="18"/>
  <c r="R393" i="18"/>
  <c r="R392" i="18"/>
  <c r="R391" i="18"/>
  <c r="R390" i="18"/>
  <c r="R389" i="18"/>
  <c r="R388" i="18"/>
  <c r="R387" i="18"/>
  <c r="R386" i="18"/>
  <c r="R385" i="18"/>
  <c r="R384" i="18"/>
  <c r="R383" i="18"/>
  <c r="R382" i="18"/>
  <c r="R381" i="18"/>
  <c r="R379" i="18"/>
  <c r="R378" i="18"/>
  <c r="R377" i="18"/>
  <c r="R376" i="18"/>
  <c r="R375" i="18"/>
  <c r="R374" i="18"/>
  <c r="R372" i="18"/>
  <c r="R371" i="18"/>
  <c r="R370" i="18"/>
  <c r="R368" i="18"/>
  <c r="R367" i="18"/>
  <c r="R366" i="18"/>
  <c r="R365" i="18"/>
  <c r="R364" i="18"/>
  <c r="R363" i="18"/>
  <c r="R362" i="18"/>
  <c r="R361" i="18"/>
  <c r="R360" i="18"/>
  <c r="R359" i="18"/>
  <c r="R358" i="18"/>
  <c r="R357" i="18"/>
  <c r="R356" i="18"/>
  <c r="R355" i="18"/>
  <c r="R354" i="18"/>
  <c r="R353" i="18"/>
  <c r="R352" i="18"/>
  <c r="R351" i="18"/>
  <c r="R350" i="18"/>
  <c r="R349" i="18"/>
  <c r="R348" i="18"/>
  <c r="R347" i="18"/>
  <c r="R346" i="18"/>
  <c r="R345" i="18"/>
  <c r="R344" i="18"/>
  <c r="R343" i="18"/>
  <c r="R342" i="18"/>
  <c r="R341" i="18"/>
  <c r="R340" i="18"/>
  <c r="R338" i="18"/>
  <c r="R337" i="18"/>
  <c r="R336" i="18"/>
  <c r="R335" i="18"/>
  <c r="R334" i="18"/>
  <c r="R333" i="18"/>
  <c r="R332" i="18"/>
  <c r="R331" i="18"/>
  <c r="R330" i="18"/>
  <c r="R329" i="18"/>
  <c r="R328" i="18"/>
  <c r="R327" i="18"/>
  <c r="R326" i="18"/>
  <c r="R325" i="18"/>
  <c r="R324" i="18"/>
  <c r="R322" i="18"/>
  <c r="R321" i="18"/>
  <c r="R320" i="18"/>
  <c r="R319" i="18"/>
  <c r="R318" i="18"/>
  <c r="R317" i="18"/>
  <c r="R316" i="18"/>
  <c r="R315" i="18"/>
  <c r="R314" i="18"/>
  <c r="R313" i="18"/>
  <c r="R312" i="18"/>
  <c r="R311" i="18"/>
  <c r="R310" i="18"/>
  <c r="R309" i="18"/>
  <c r="R308" i="18"/>
  <c r="R307" i="18"/>
  <c r="R306" i="18"/>
  <c r="R305" i="18"/>
  <c r="R304" i="18"/>
  <c r="R303" i="18"/>
  <c r="R302" i="18"/>
  <c r="R301" i="18"/>
  <c r="R300" i="18"/>
  <c r="R299" i="18"/>
  <c r="R298" i="18"/>
  <c r="R297" i="18"/>
  <c r="R296" i="18"/>
  <c r="R295" i="18"/>
  <c r="R294" i="18"/>
  <c r="R293" i="18"/>
  <c r="R292" i="18"/>
  <c r="R291" i="18"/>
  <c r="R289" i="18"/>
  <c r="R288" i="18"/>
  <c r="R287" i="18"/>
  <c r="R286" i="18"/>
  <c r="R284" i="18"/>
  <c r="R283" i="18"/>
  <c r="R282" i="18"/>
  <c r="R281" i="18"/>
  <c r="R280" i="18"/>
  <c r="R279" i="18"/>
  <c r="R278" i="18"/>
  <c r="R277" i="18"/>
  <c r="R276" i="18"/>
  <c r="R275" i="18"/>
  <c r="R274" i="18"/>
  <c r="R273" i="18"/>
  <c r="R272" i="18"/>
  <c r="R271" i="18"/>
  <c r="R270" i="18"/>
  <c r="R269" i="18"/>
  <c r="R268" i="18"/>
  <c r="R267" i="18"/>
  <c r="R266" i="18"/>
  <c r="R265" i="18"/>
  <c r="R264" i="18"/>
  <c r="R263" i="18"/>
  <c r="R262" i="18"/>
  <c r="R261" i="18"/>
  <c r="R260" i="18"/>
  <c r="R259" i="18"/>
  <c r="R258" i="18"/>
  <c r="R257" i="18"/>
  <c r="R256" i="18"/>
  <c r="R255" i="18"/>
  <c r="R254" i="18"/>
  <c r="R253" i="18"/>
  <c r="R252" i="18"/>
  <c r="R251" i="18"/>
  <c r="R250" i="18"/>
  <c r="R249" i="18"/>
  <c r="R248" i="18"/>
  <c r="R247" i="18"/>
  <c r="R246" i="18"/>
  <c r="R245" i="18"/>
  <c r="R244" i="18"/>
  <c r="R243" i="18"/>
  <c r="R242" i="18"/>
  <c r="R241" i="18"/>
  <c r="R240" i="18"/>
  <c r="R239" i="18"/>
  <c r="R238" i="18"/>
  <c r="R237" i="18"/>
  <c r="R236" i="18"/>
  <c r="R235" i="18"/>
  <c r="R234" i="18"/>
  <c r="R233" i="18"/>
  <c r="R232" i="18"/>
  <c r="R231" i="18"/>
  <c r="R230" i="18"/>
  <c r="R229" i="18"/>
  <c r="R228" i="18"/>
  <c r="R227" i="18"/>
  <c r="R226" i="18"/>
  <c r="R225" i="18"/>
  <c r="R224" i="18"/>
  <c r="R223" i="18"/>
  <c r="R222" i="18"/>
  <c r="R221" i="18"/>
  <c r="R220" i="18"/>
  <c r="R219" i="18"/>
  <c r="R218" i="18"/>
  <c r="R217" i="18"/>
  <c r="R216" i="18"/>
  <c r="R215" i="18"/>
  <c r="R214" i="18"/>
  <c r="R213" i="18"/>
  <c r="R212" i="18"/>
  <c r="R211" i="18"/>
  <c r="R210" i="18"/>
  <c r="R209" i="18"/>
  <c r="R208" i="18"/>
  <c r="R207" i="18"/>
  <c r="R206" i="18"/>
  <c r="R205" i="18"/>
  <c r="R204" i="18"/>
  <c r="R203" i="18"/>
  <c r="R202" i="18"/>
  <c r="R201" i="18"/>
  <c r="R200" i="18"/>
  <c r="R199" i="18"/>
  <c r="R198" i="18"/>
  <c r="R197" i="18"/>
  <c r="R196" i="18"/>
  <c r="R195" i="18"/>
  <c r="R194" i="18"/>
  <c r="R193" i="18"/>
  <c r="R192" i="18"/>
  <c r="R191" i="18"/>
  <c r="R190" i="18"/>
  <c r="R189" i="18"/>
  <c r="R188" i="18"/>
  <c r="R187" i="18"/>
  <c r="R186" i="18"/>
  <c r="R185" i="18"/>
  <c r="R184" i="18"/>
  <c r="R183" i="18"/>
  <c r="R182" i="18"/>
  <c r="R181" i="18"/>
  <c r="R180" i="18"/>
  <c r="R179" i="18"/>
  <c r="R178" i="18"/>
  <c r="R177" i="18"/>
  <c r="R176" i="18"/>
  <c r="R175" i="18"/>
  <c r="R174" i="18"/>
  <c r="R173" i="18"/>
  <c r="R172" i="18"/>
  <c r="R171" i="18"/>
  <c r="R170" i="18"/>
  <c r="R169" i="18"/>
  <c r="R168" i="18"/>
  <c r="R167" i="18"/>
  <c r="R166" i="18"/>
  <c r="R165" i="18"/>
  <c r="R164" i="18"/>
  <c r="R163" i="18"/>
  <c r="R162" i="18"/>
  <c r="R161" i="18"/>
  <c r="R160" i="18"/>
  <c r="R159" i="18"/>
  <c r="R158" i="18"/>
  <c r="R157" i="18"/>
  <c r="R156" i="18"/>
  <c r="R155" i="18"/>
  <c r="R154" i="18"/>
  <c r="R153" i="18"/>
  <c r="R152" i="18"/>
  <c r="R151" i="18"/>
  <c r="R150" i="18"/>
  <c r="R149" i="18"/>
  <c r="R148" i="18"/>
  <c r="R147" i="18"/>
  <c r="R146" i="18"/>
  <c r="R145" i="18"/>
  <c r="R144" i="18"/>
  <c r="R143" i="18"/>
  <c r="R142" i="18"/>
  <c r="R141" i="18"/>
  <c r="R140" i="18"/>
  <c r="R139" i="18"/>
  <c r="R138" i="18"/>
  <c r="R137" i="18"/>
  <c r="R136" i="18"/>
  <c r="R135" i="18"/>
  <c r="R134" i="18"/>
  <c r="R133" i="18"/>
  <c r="R132" i="18"/>
  <c r="R131" i="18"/>
  <c r="R130" i="18"/>
  <c r="R129" i="18"/>
  <c r="R128" i="18"/>
  <c r="R127" i="18"/>
  <c r="R126" i="18"/>
  <c r="R125" i="18"/>
  <c r="R124" i="18"/>
  <c r="R123" i="18"/>
  <c r="R122" i="18"/>
  <c r="R121" i="18"/>
  <c r="R120" i="18"/>
  <c r="R119" i="18"/>
  <c r="R118" i="18"/>
  <c r="R117" i="18"/>
  <c r="R115" i="18"/>
  <c r="R114" i="18"/>
  <c r="R112" i="18"/>
  <c r="R111" i="18"/>
  <c r="R109" i="18"/>
  <c r="R108" i="18"/>
  <c r="R107" i="18"/>
  <c r="R106" i="18"/>
  <c r="R104" i="18"/>
  <c r="R103" i="18"/>
  <c r="R102" i="18"/>
  <c r="R101" i="18"/>
  <c r="R100" i="18"/>
  <c r="R99" i="18"/>
  <c r="R98" i="18"/>
  <c r="R97" i="18"/>
  <c r="R96" i="18"/>
  <c r="R95" i="18"/>
  <c r="R94" i="18"/>
  <c r="R93" i="18"/>
  <c r="R92" i="18"/>
  <c r="R91" i="18"/>
  <c r="R90" i="18"/>
  <c r="R89" i="18"/>
  <c r="R88" i="18"/>
  <c r="R87" i="18"/>
  <c r="R86" i="18"/>
  <c r="R85" i="18"/>
  <c r="R84" i="18"/>
  <c r="R83" i="18"/>
  <c r="R82" i="18"/>
  <c r="R81" i="18"/>
  <c r="R80" i="18"/>
  <c r="R79" i="18"/>
  <c r="R78" i="18"/>
  <c r="R77" i="18"/>
  <c r="R76" i="18"/>
  <c r="R75" i="18"/>
  <c r="R74" i="18"/>
  <c r="R73" i="18"/>
  <c r="R72" i="18"/>
  <c r="R71" i="18"/>
  <c r="R70" i="18"/>
  <c r="R69" i="18"/>
  <c r="R68" i="18"/>
  <c r="R67" i="18"/>
  <c r="R66" i="18"/>
  <c r="R65" i="18"/>
  <c r="R64" i="18"/>
  <c r="R63" i="18"/>
  <c r="R61" i="18"/>
  <c r="R60" i="18"/>
  <c r="R58" i="18"/>
  <c r="R57" i="18"/>
  <c r="R56" i="18"/>
  <c r="R55" i="18"/>
  <c r="R54" i="18"/>
  <c r="R53" i="18"/>
  <c r="R52" i="18"/>
  <c r="R51" i="18"/>
  <c r="R50" i="18"/>
  <c r="R49" i="18"/>
  <c r="R48" i="18"/>
  <c r="R47" i="18"/>
  <c r="R46" i="18"/>
  <c r="R45" i="18"/>
  <c r="R44" i="18"/>
  <c r="R43" i="18"/>
  <c r="R42" i="18"/>
  <c r="R41" i="18"/>
  <c r="R40" i="18"/>
  <c r="R39" i="18"/>
  <c r="R38" i="18"/>
  <c r="R37" i="18"/>
  <c r="R36" i="18"/>
  <c r="R35" i="18"/>
  <c r="R34" i="18"/>
  <c r="R33" i="18"/>
  <c r="R32" i="18"/>
  <c r="R31" i="18"/>
  <c r="R401" i="18" s="1"/>
  <c r="Y25" i="18"/>
  <c r="X25" i="18"/>
  <c r="W25" i="18"/>
  <c r="V25" i="18"/>
  <c r="U25" i="18"/>
  <c r="T25" i="18"/>
  <c r="S25" i="18"/>
  <c r="R25" i="18"/>
  <c r="Q25" i="18"/>
  <c r="O25" i="18"/>
  <c r="K25" i="18"/>
  <c r="D25" i="18" s="1"/>
  <c r="J25" i="18"/>
  <c r="I25" i="18"/>
  <c r="H25" i="18"/>
  <c r="G25" i="18"/>
  <c r="F25" i="18"/>
  <c r="E25" i="18"/>
  <c r="C25" i="18"/>
  <c r="L25" i="18" s="1"/>
  <c r="B25" i="18"/>
  <c r="Q240" i="17"/>
  <c r="M240" i="17"/>
  <c r="L240" i="17"/>
  <c r="G240" i="17"/>
  <c r="B240" i="17"/>
  <c r="N240" i="17" s="1"/>
  <c r="R239" i="17"/>
  <c r="R238" i="17"/>
  <c r="R237" i="17"/>
  <c r="R236" i="17"/>
  <c r="R235" i="17"/>
  <c r="R234" i="17"/>
  <c r="R233" i="17"/>
  <c r="R232" i="17"/>
  <c r="R231" i="17"/>
  <c r="R229" i="17"/>
  <c r="R228" i="17"/>
  <c r="R227" i="17"/>
  <c r="R226" i="17"/>
  <c r="R225" i="17"/>
  <c r="R224" i="17"/>
  <c r="R223" i="17"/>
  <c r="R222" i="17"/>
  <c r="R221" i="17"/>
  <c r="R220" i="17"/>
  <c r="R219" i="17"/>
  <c r="R218" i="17"/>
  <c r="R217" i="17"/>
  <c r="R216" i="17"/>
  <c r="R214" i="17"/>
  <c r="R213" i="17"/>
  <c r="R212" i="17"/>
  <c r="R211" i="17"/>
  <c r="R210" i="17"/>
  <c r="R209" i="17"/>
  <c r="R208" i="17"/>
  <c r="R207" i="17"/>
  <c r="R206" i="17"/>
  <c r="R204" i="17"/>
  <c r="R203" i="17"/>
  <c r="R202" i="17"/>
  <c r="R201" i="17"/>
  <c r="R200" i="17"/>
  <c r="R199" i="17"/>
  <c r="R198" i="17"/>
  <c r="R197" i="17"/>
  <c r="R196" i="17"/>
  <c r="R195" i="17"/>
  <c r="R194" i="17"/>
  <c r="R193" i="17"/>
  <c r="R192" i="17"/>
  <c r="R191" i="17"/>
  <c r="R190" i="17"/>
  <c r="R189" i="17"/>
  <c r="R188" i="17"/>
  <c r="R186" i="17"/>
  <c r="R185" i="17"/>
  <c r="R184" i="17"/>
  <c r="R182" i="17"/>
  <c r="R181" i="17"/>
  <c r="R180" i="17"/>
  <c r="R179" i="17"/>
  <c r="R178" i="17"/>
  <c r="R177" i="17"/>
  <c r="R176" i="17"/>
  <c r="R175" i="17"/>
  <c r="R174" i="17"/>
  <c r="R173" i="17"/>
  <c r="R172" i="17"/>
  <c r="R171" i="17"/>
  <c r="R170" i="17"/>
  <c r="R169" i="17"/>
  <c r="R168" i="17"/>
  <c r="R167" i="17"/>
  <c r="R166" i="17"/>
  <c r="R165" i="17"/>
  <c r="R164" i="17"/>
  <c r="R163" i="17"/>
  <c r="R161" i="17"/>
  <c r="R160" i="17"/>
  <c r="R159" i="17"/>
  <c r="R158" i="17"/>
  <c r="R157" i="17"/>
  <c r="R156" i="17"/>
  <c r="R155" i="17"/>
  <c r="R154" i="17"/>
  <c r="R153" i="17"/>
  <c r="R152" i="17"/>
  <c r="R150" i="17"/>
  <c r="R149" i="17"/>
  <c r="R148" i="17"/>
  <c r="R147" i="17"/>
  <c r="R146" i="17"/>
  <c r="R145" i="17"/>
  <c r="R144" i="17"/>
  <c r="R143" i="17"/>
  <c r="R142" i="17"/>
  <c r="R141" i="17"/>
  <c r="R140" i="17"/>
  <c r="R139" i="17"/>
  <c r="R138" i="17"/>
  <c r="R137" i="17"/>
  <c r="R136" i="17"/>
  <c r="R135" i="17"/>
  <c r="R134" i="17"/>
  <c r="R133" i="17"/>
  <c r="R132" i="17"/>
  <c r="R131" i="17"/>
  <c r="R130" i="17"/>
  <c r="R129" i="17"/>
  <c r="R128" i="17"/>
  <c r="R127" i="17"/>
  <c r="R126" i="17"/>
  <c r="R125" i="17"/>
  <c r="R124" i="17"/>
  <c r="R123" i="17"/>
  <c r="R122" i="17"/>
  <c r="R121" i="17"/>
  <c r="R120" i="17"/>
  <c r="R119" i="17"/>
  <c r="R118" i="17"/>
  <c r="R117" i="17"/>
  <c r="R116" i="17"/>
  <c r="R115" i="17"/>
  <c r="R113" i="17"/>
  <c r="R112" i="17"/>
  <c r="R111" i="17"/>
  <c r="R110" i="17"/>
  <c r="R109" i="17"/>
  <c r="R108" i="17"/>
  <c r="R107" i="17"/>
  <c r="R106" i="17"/>
  <c r="R105" i="17"/>
  <c r="R104" i="17"/>
  <c r="R103" i="17"/>
  <c r="R102" i="17"/>
  <c r="R101" i="17"/>
  <c r="R100" i="17"/>
  <c r="R99" i="17"/>
  <c r="R98" i="17"/>
  <c r="R97" i="17"/>
  <c r="R96" i="17"/>
  <c r="R95" i="17"/>
  <c r="R94" i="17"/>
  <c r="R93" i="17"/>
  <c r="R92" i="17"/>
  <c r="R91" i="17"/>
  <c r="R90" i="17"/>
  <c r="R89" i="17"/>
  <c r="R88" i="17"/>
  <c r="R87" i="17"/>
  <c r="R86" i="17"/>
  <c r="R85" i="17"/>
  <c r="R84" i="17"/>
  <c r="R83" i="17"/>
  <c r="R82" i="17"/>
  <c r="R81" i="17"/>
  <c r="R80" i="17"/>
  <c r="R79" i="17"/>
  <c r="R78" i="17"/>
  <c r="R77" i="17"/>
  <c r="R76" i="17"/>
  <c r="R75" i="17"/>
  <c r="R74" i="17"/>
  <c r="R73" i="17"/>
  <c r="R72" i="17"/>
  <c r="R70" i="17"/>
  <c r="R69" i="17"/>
  <c r="R67" i="17"/>
  <c r="R66" i="17"/>
  <c r="R65" i="17"/>
  <c r="R64" i="17"/>
  <c r="R63" i="17"/>
  <c r="R62" i="17"/>
  <c r="R61" i="17"/>
  <c r="R60" i="17"/>
  <c r="R59" i="17"/>
  <c r="R58" i="17"/>
  <c r="R57" i="17"/>
  <c r="R56" i="17"/>
  <c r="R55" i="17"/>
  <c r="R53" i="17"/>
  <c r="R52" i="17"/>
  <c r="R51" i="17"/>
  <c r="R50" i="17"/>
  <c r="R49" i="17"/>
  <c r="R48" i="17"/>
  <c r="R47" i="17"/>
  <c r="R46" i="17"/>
  <c r="R45" i="17"/>
  <c r="R44" i="17"/>
  <c r="R43" i="17"/>
  <c r="R42" i="17"/>
  <c r="R41" i="17"/>
  <c r="R40" i="17"/>
  <c r="R39" i="17"/>
  <c r="R38" i="17"/>
  <c r="R37" i="17"/>
  <c r="R36" i="17"/>
  <c r="R35" i="17"/>
  <c r="R34" i="17"/>
  <c r="R33" i="17"/>
  <c r="R32" i="17"/>
  <c r="R31" i="17"/>
  <c r="R30" i="17"/>
  <c r="R29" i="17"/>
  <c r="R240" i="17" s="1"/>
  <c r="Y23" i="17"/>
  <c r="X23" i="17"/>
  <c r="W23" i="17"/>
  <c r="V23" i="17"/>
  <c r="U23" i="17"/>
  <c r="T23" i="17"/>
  <c r="S23" i="17"/>
  <c r="R23" i="17"/>
  <c r="Q23" i="17"/>
  <c r="O23" i="17"/>
  <c r="K23" i="17"/>
  <c r="D23" i="17" s="1"/>
  <c r="J23" i="17"/>
  <c r="L23" i="17" s="1"/>
  <c r="I23" i="17"/>
  <c r="H23" i="17"/>
  <c r="G23" i="17"/>
  <c r="F23" i="17"/>
  <c r="E23" i="17"/>
  <c r="C23" i="17"/>
  <c r="B23" i="17"/>
  <c r="Q445" i="16"/>
  <c r="M445" i="16"/>
  <c r="L445" i="16"/>
  <c r="G445" i="16"/>
  <c r="B445" i="16"/>
  <c r="R444" i="16"/>
  <c r="R443" i="16"/>
  <c r="R442" i="16"/>
  <c r="R441" i="16"/>
  <c r="R440" i="16"/>
  <c r="R439" i="16"/>
  <c r="R438" i="16"/>
  <c r="R437" i="16"/>
  <c r="R436" i="16"/>
  <c r="R435" i="16"/>
  <c r="R434" i="16"/>
  <c r="R433" i="16"/>
  <c r="R432" i="16"/>
  <c r="R431" i="16"/>
  <c r="R429" i="16"/>
  <c r="R428" i="16"/>
  <c r="R427" i="16"/>
  <c r="R426" i="16"/>
  <c r="R425" i="16"/>
  <c r="R424" i="16"/>
  <c r="R423" i="16"/>
  <c r="R422" i="16"/>
  <c r="R421" i="16"/>
  <c r="R420"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7" i="16"/>
  <c r="R296" i="16"/>
  <c r="R295" i="16"/>
  <c r="R294" i="16"/>
  <c r="R293" i="16"/>
  <c r="R292" i="16"/>
  <c r="R291" i="16"/>
  <c r="R290" i="16"/>
  <c r="R289" i="16"/>
  <c r="R288" i="16"/>
  <c r="R287" i="16"/>
  <c r="R286" i="16"/>
  <c r="R285" i="16"/>
  <c r="R284" i="16"/>
  <c r="R283" i="16"/>
  <c r="R282" i="16"/>
  <c r="R281" i="16"/>
  <c r="R280" i="16"/>
  <c r="R279" i="16"/>
  <c r="R278" i="16"/>
  <c r="R276" i="16"/>
  <c r="R275" i="16"/>
  <c r="R274" i="16"/>
  <c r="R273" i="16"/>
  <c r="R272" i="16"/>
  <c r="R271" i="16"/>
  <c r="R270" i="16"/>
  <c r="R269" i="16"/>
  <c r="R268" i="16"/>
  <c r="R267" i="16"/>
  <c r="R266" i="16"/>
  <c r="R265" i="16"/>
  <c r="R264" i="16"/>
  <c r="R263" i="16"/>
  <c r="R262" i="16"/>
  <c r="R261" i="16"/>
  <c r="R260" i="16"/>
  <c r="R259" i="16"/>
  <c r="R258" i="16"/>
  <c r="R256" i="16"/>
  <c r="R255" i="16"/>
  <c r="R254" i="16"/>
  <c r="R253" i="16"/>
  <c r="R252" i="16"/>
  <c r="R251" i="16"/>
  <c r="R250" i="16"/>
  <c r="R249" i="16"/>
  <c r="R248" i="16"/>
  <c r="R247" i="16"/>
  <c r="R246" i="16"/>
  <c r="R245" i="16"/>
  <c r="R244" i="16"/>
  <c r="R243" i="16"/>
  <c r="R242" i="16"/>
  <c r="R241" i="16"/>
  <c r="R240" i="16"/>
  <c r="R239" i="16"/>
  <c r="R238" i="16"/>
  <c r="R237" i="16"/>
  <c r="R236" i="16"/>
  <c r="R235" i="16"/>
  <c r="R234" i="16"/>
  <c r="R233" i="16"/>
  <c r="R232" i="16"/>
  <c r="R231" i="16"/>
  <c r="R230" i="16"/>
  <c r="R229" i="16"/>
  <c r="R228" i="16"/>
  <c r="R227" i="16"/>
  <c r="R226" i="16"/>
  <c r="R225" i="16"/>
  <c r="R224" i="16"/>
  <c r="R223" i="16"/>
  <c r="R222" i="16"/>
  <c r="R221" i="16"/>
  <c r="R220" i="16"/>
  <c r="R219" i="16"/>
  <c r="R218" i="16"/>
  <c r="R217" i="16"/>
  <c r="R215" i="16"/>
  <c r="R214" i="16"/>
  <c r="R213" i="16"/>
  <c r="R212" i="16"/>
  <c r="R211" i="16"/>
  <c r="R210" i="16"/>
  <c r="R209" i="16"/>
  <c r="R208" i="16"/>
  <c r="R207" i="16"/>
  <c r="R206" i="16"/>
  <c r="R205" i="16"/>
  <c r="R204" i="16"/>
  <c r="R203" i="16"/>
  <c r="R202" i="16"/>
  <c r="R201" i="16"/>
  <c r="R200" i="16"/>
  <c r="R199" i="16"/>
  <c r="R198" i="16"/>
  <c r="R197" i="16"/>
  <c r="R196" i="16"/>
  <c r="R195" i="16"/>
  <c r="R194" i="16"/>
  <c r="R193" i="16"/>
  <c r="R192" i="16"/>
  <c r="R191" i="16"/>
  <c r="R190" i="16"/>
  <c r="R189" i="16"/>
  <c r="R188" i="16"/>
  <c r="R187" i="16"/>
  <c r="R186" i="16"/>
  <c r="R185" i="16"/>
  <c r="R184" i="16"/>
  <c r="R183" i="16"/>
  <c r="R182" i="16"/>
  <c r="R181" i="16"/>
  <c r="R180" i="16"/>
  <c r="R179" i="16"/>
  <c r="R178" i="16"/>
  <c r="R177" i="16"/>
  <c r="R176" i="16"/>
  <c r="R175" i="16"/>
  <c r="R174" i="16"/>
  <c r="R172" i="16"/>
  <c r="R171" i="16"/>
  <c r="R170" i="16"/>
  <c r="R169" i="16"/>
  <c r="R168" i="16"/>
  <c r="R167" i="16"/>
  <c r="R166" i="16"/>
  <c r="R165" i="16"/>
  <c r="R164" i="16"/>
  <c r="R163" i="16"/>
  <c r="R162" i="16"/>
  <c r="R161" i="16"/>
  <c r="R160" i="16"/>
  <c r="R159" i="16"/>
  <c r="R158" i="16"/>
  <c r="R157" i="16"/>
  <c r="R156" i="16"/>
  <c r="R155" i="16"/>
  <c r="R154" i="16"/>
  <c r="R153" i="16"/>
  <c r="R152" i="16"/>
  <c r="R151" i="16"/>
  <c r="R150" i="16"/>
  <c r="R149" i="16"/>
  <c r="R148" i="16"/>
  <c r="R147" i="16"/>
  <c r="R146" i="16"/>
  <c r="R145" i="16"/>
  <c r="R144" i="16"/>
  <c r="R143" i="16"/>
  <c r="R142" i="16"/>
  <c r="R141" i="16"/>
  <c r="R140" i="16"/>
  <c r="R139" i="16"/>
  <c r="R138" i="16"/>
  <c r="R137" i="16"/>
  <c r="R136" i="16"/>
  <c r="R135" i="16"/>
  <c r="R134" i="16"/>
  <c r="R133" i="16"/>
  <c r="R132" i="16"/>
  <c r="R131" i="16"/>
  <c r="R129" i="16"/>
  <c r="R128" i="16"/>
  <c r="R127" i="16"/>
  <c r="R126" i="16"/>
  <c r="R125" i="16"/>
  <c r="R124" i="16"/>
  <c r="R123" i="16"/>
  <c r="R122" i="16"/>
  <c r="R121" i="16"/>
  <c r="R120" i="16"/>
  <c r="R119" i="16"/>
  <c r="R118" i="16"/>
  <c r="R117" i="16"/>
  <c r="R116" i="16"/>
  <c r="R115" i="16"/>
  <c r="R114" i="16"/>
  <c r="R113" i="16"/>
  <c r="R112" i="16"/>
  <c r="R111" i="16"/>
  <c r="R110" i="16"/>
  <c r="R109" i="16"/>
  <c r="R108" i="16"/>
  <c r="R107" i="16"/>
  <c r="R106" i="16"/>
  <c r="R105" i="16"/>
  <c r="R104" i="16"/>
  <c r="R103" i="16"/>
  <c r="R102" i="16"/>
  <c r="R100" i="16"/>
  <c r="R99" i="16"/>
  <c r="R98" i="16"/>
  <c r="R97" i="16"/>
  <c r="R96" i="16"/>
  <c r="R95" i="16"/>
  <c r="R94" i="16"/>
  <c r="R93" i="16"/>
  <c r="R92" i="16"/>
  <c r="R91" i="16"/>
  <c r="R90" i="16"/>
  <c r="R89" i="16"/>
  <c r="R88" i="16"/>
  <c r="R87" i="16"/>
  <c r="R86" i="16"/>
  <c r="R85" i="16"/>
  <c r="R84" i="16"/>
  <c r="R83" i="16"/>
  <c r="R82" i="16"/>
  <c r="R81" i="16"/>
  <c r="R80" i="16"/>
  <c r="R79" i="16"/>
  <c r="R78" i="16"/>
  <c r="R77" i="16"/>
  <c r="R76" i="16"/>
  <c r="R75" i="16"/>
  <c r="R73" i="16"/>
  <c r="R72" i="16"/>
  <c r="R71" i="16"/>
  <c r="R70" i="16"/>
  <c r="R69" i="16"/>
  <c r="R68" i="16"/>
  <c r="R67" i="16"/>
  <c r="R66" i="16"/>
  <c r="R65" i="16"/>
  <c r="R64" i="16"/>
  <c r="R63" i="16"/>
  <c r="R62" i="16"/>
  <c r="R61" i="16"/>
  <c r="R60" i="16"/>
  <c r="R59" i="16"/>
  <c r="R58" i="16"/>
  <c r="R57" i="16"/>
  <c r="R56" i="16"/>
  <c r="R55" i="16"/>
  <c r="R54" i="16"/>
  <c r="R53" i="16"/>
  <c r="R52" i="16"/>
  <c r="R51" i="16"/>
  <c r="R50" i="16"/>
  <c r="R49" i="16"/>
  <c r="R48" i="16"/>
  <c r="R47" i="16"/>
  <c r="R46" i="16"/>
  <c r="R44" i="16"/>
  <c r="R43" i="16"/>
  <c r="R42" i="16"/>
  <c r="R41" i="16"/>
  <c r="R40" i="16"/>
  <c r="R39" i="16"/>
  <c r="R38" i="16"/>
  <c r="R37" i="16"/>
  <c r="R36" i="16"/>
  <c r="R445" i="16" s="1"/>
  <c r="N445" i="16" s="1"/>
  <c r="R35" i="16"/>
  <c r="R34" i="16"/>
  <c r="R33" i="16"/>
  <c r="R32" i="16"/>
  <c r="R31" i="16"/>
  <c r="Y25" i="16"/>
  <c r="X25" i="16"/>
  <c r="W25" i="16"/>
  <c r="V25" i="16"/>
  <c r="U25" i="16"/>
  <c r="T25" i="16"/>
  <c r="S25" i="16"/>
  <c r="R25" i="16"/>
  <c r="Q25" i="16"/>
  <c r="O25" i="16"/>
  <c r="K25" i="16"/>
  <c r="D25" i="16" s="1"/>
  <c r="J25" i="16"/>
  <c r="I25" i="16"/>
  <c r="H25" i="16"/>
  <c r="G25" i="16"/>
  <c r="F25" i="16"/>
  <c r="E25" i="16"/>
  <c r="C25" i="16"/>
  <c r="M25" i="16" s="1"/>
  <c r="B25" i="16"/>
  <c r="Q142" i="15"/>
  <c r="M142" i="15"/>
  <c r="L142" i="15"/>
  <c r="G142" i="15"/>
  <c r="B142" i="15"/>
  <c r="R141" i="15"/>
  <c r="R140" i="15"/>
  <c r="R139" i="15"/>
  <c r="R138" i="15"/>
  <c r="R137" i="15"/>
  <c r="R136" i="15"/>
  <c r="R135" i="15"/>
  <c r="R134" i="15"/>
  <c r="R133" i="15"/>
  <c r="R132" i="15"/>
  <c r="R131" i="15"/>
  <c r="R130" i="15"/>
  <c r="R128" i="15"/>
  <c r="R127" i="15"/>
  <c r="R126" i="15"/>
  <c r="R125" i="15"/>
  <c r="R124" i="15"/>
  <c r="R122" i="15"/>
  <c r="R120" i="15"/>
  <c r="R118" i="15"/>
  <c r="R117" i="15"/>
  <c r="R116" i="15"/>
  <c r="R115" i="15"/>
  <c r="R114" i="15"/>
  <c r="R113" i="15"/>
  <c r="R112" i="15"/>
  <c r="R111" i="15"/>
  <c r="R110" i="15"/>
  <c r="R109" i="15"/>
  <c r="R108" i="15"/>
  <c r="R107" i="15"/>
  <c r="R106" i="15"/>
  <c r="R105" i="15"/>
  <c r="R104" i="15"/>
  <c r="R103" i="15"/>
  <c r="R102" i="15"/>
  <c r="R101" i="15"/>
  <c r="R99" i="15"/>
  <c r="R98" i="15"/>
  <c r="R97" i="15"/>
  <c r="R95" i="15"/>
  <c r="R94" i="15"/>
  <c r="R93" i="15"/>
  <c r="R92" i="15"/>
  <c r="R91" i="15"/>
  <c r="R90" i="15"/>
  <c r="R89" i="15"/>
  <c r="R88" i="15"/>
  <c r="R87" i="15"/>
  <c r="R86" i="15"/>
  <c r="R85" i="15"/>
  <c r="R84" i="15"/>
  <c r="R83" i="15"/>
  <c r="R82" i="15"/>
  <c r="R81" i="15"/>
  <c r="R80" i="15"/>
  <c r="R79" i="15"/>
  <c r="R78" i="15"/>
  <c r="R77" i="15"/>
  <c r="R76" i="15"/>
  <c r="R75" i="15"/>
  <c r="R74" i="15"/>
  <c r="R73" i="15"/>
  <c r="R72" i="15"/>
  <c r="R71" i="15"/>
  <c r="R70" i="15"/>
  <c r="R69" i="15"/>
  <c r="R68" i="15"/>
  <c r="R67" i="15"/>
  <c r="R66" i="15"/>
  <c r="R65" i="15"/>
  <c r="R64" i="15"/>
  <c r="R63" i="15"/>
  <c r="R62" i="15"/>
  <c r="R60" i="15"/>
  <c r="R59" i="15"/>
  <c r="R57" i="15"/>
  <c r="R55" i="15"/>
  <c r="R54" i="15"/>
  <c r="R52" i="15"/>
  <c r="R51" i="15"/>
  <c r="R50" i="15"/>
  <c r="R48" i="15"/>
  <c r="R47" i="15"/>
  <c r="R46" i="15"/>
  <c r="R45" i="15"/>
  <c r="R44" i="15"/>
  <c r="R43" i="15"/>
  <c r="R42" i="15"/>
  <c r="R40" i="15"/>
  <c r="R39" i="15"/>
  <c r="R38" i="15"/>
  <c r="R37" i="15"/>
  <c r="R36" i="15"/>
  <c r="R35" i="15"/>
  <c r="R34" i="15"/>
  <c r="R33" i="15"/>
  <c r="R142" i="15" s="1"/>
  <c r="R32" i="15"/>
  <c r="Y26" i="15"/>
  <c r="X26" i="15"/>
  <c r="W26" i="15"/>
  <c r="V26" i="15"/>
  <c r="U26" i="15"/>
  <c r="T26" i="15"/>
  <c r="S26" i="15"/>
  <c r="R26" i="15"/>
  <c r="Q26" i="15"/>
  <c r="O26" i="15"/>
  <c r="K26" i="15"/>
  <c r="J26" i="15"/>
  <c r="I26" i="15"/>
  <c r="H26" i="15"/>
  <c r="G26" i="15"/>
  <c r="F26" i="15"/>
  <c r="E26" i="15"/>
  <c r="D26" i="15"/>
  <c r="C26" i="15"/>
  <c r="M26" i="15" s="1"/>
  <c r="B26" i="15"/>
  <c r="Q165" i="14"/>
  <c r="M165" i="14"/>
  <c r="L165" i="14"/>
  <c r="G165" i="14"/>
  <c r="B165" i="14"/>
  <c r="N165" i="14" s="1"/>
  <c r="R164" i="14"/>
  <c r="R162" i="14"/>
  <c r="R161" i="14"/>
  <c r="R160" i="14"/>
  <c r="R159" i="14"/>
  <c r="R157" i="14"/>
  <c r="R156" i="14"/>
  <c r="R155" i="14"/>
  <c r="R154" i="14"/>
  <c r="R153" i="14"/>
  <c r="R152" i="14"/>
  <c r="R151" i="14"/>
  <c r="R149" i="14"/>
  <c r="R148" i="14"/>
  <c r="R147" i="14"/>
  <c r="R146" i="14"/>
  <c r="R145" i="14"/>
  <c r="R144" i="14"/>
  <c r="R143" i="14"/>
  <c r="R142" i="14"/>
  <c r="R140" i="14"/>
  <c r="R139" i="14"/>
  <c r="R138" i="14"/>
  <c r="R137" i="14"/>
  <c r="R136" i="14"/>
  <c r="R135" i="14"/>
  <c r="R134" i="14"/>
  <c r="R133" i="14"/>
  <c r="R132" i="14"/>
  <c r="R131" i="14"/>
  <c r="R130" i="14"/>
  <c r="R129" i="14"/>
  <c r="R128" i="14"/>
  <c r="R127" i="14"/>
  <c r="R126" i="14"/>
  <c r="R125" i="14"/>
  <c r="R123" i="14"/>
  <c r="R122" i="14"/>
  <c r="R121" i="14"/>
  <c r="R119" i="14"/>
  <c r="R117" i="14"/>
  <c r="R116" i="14"/>
  <c r="R115" i="14"/>
  <c r="R114" i="14"/>
  <c r="R113" i="14"/>
  <c r="R112" i="14"/>
  <c r="R111" i="14"/>
  <c r="R110" i="14"/>
  <c r="R109" i="14"/>
  <c r="R107" i="14"/>
  <c r="R106" i="14"/>
  <c r="R105" i="14"/>
  <c r="R104" i="14"/>
  <c r="R103" i="14"/>
  <c r="R102" i="14"/>
  <c r="R101" i="14"/>
  <c r="R100" i="14"/>
  <c r="R99" i="14"/>
  <c r="R98" i="14"/>
  <c r="R97" i="14"/>
  <c r="R96" i="14"/>
  <c r="R95" i="14"/>
  <c r="R94" i="14"/>
  <c r="R93" i="14"/>
  <c r="R92" i="14"/>
  <c r="R91" i="14"/>
  <c r="R90" i="14"/>
  <c r="R89" i="14"/>
  <c r="R87" i="14"/>
  <c r="R86" i="14"/>
  <c r="R85" i="14"/>
  <c r="R84" i="14"/>
  <c r="R83" i="14"/>
  <c r="R82" i="14"/>
  <c r="R81" i="14"/>
  <c r="R80" i="14"/>
  <c r="R79" i="14"/>
  <c r="R78" i="14"/>
  <c r="R77" i="14"/>
  <c r="R76" i="14"/>
  <c r="R74" i="14"/>
  <c r="R73" i="14"/>
  <c r="R72" i="14"/>
  <c r="R71" i="14"/>
  <c r="R70" i="14"/>
  <c r="R69" i="14"/>
  <c r="R68" i="14"/>
  <c r="R67" i="14"/>
  <c r="R66" i="14"/>
  <c r="R64" i="14"/>
  <c r="R63" i="14"/>
  <c r="R61" i="14"/>
  <c r="R60" i="14"/>
  <c r="R59" i="14"/>
  <c r="R58" i="14"/>
  <c r="R57" i="14"/>
  <c r="R55" i="14"/>
  <c r="R54" i="14"/>
  <c r="R53" i="14"/>
  <c r="R52" i="14"/>
  <c r="R51" i="14"/>
  <c r="R50" i="14"/>
  <c r="R49" i="14"/>
  <c r="R48" i="14"/>
  <c r="R46" i="14"/>
  <c r="R45" i="14"/>
  <c r="R44" i="14"/>
  <c r="R43" i="14"/>
  <c r="R42" i="14"/>
  <c r="R41" i="14"/>
  <c r="R40" i="14"/>
  <c r="R39" i="14"/>
  <c r="R38" i="14"/>
  <c r="R36" i="14"/>
  <c r="R34" i="14"/>
  <c r="R165" i="14" s="1"/>
  <c r="Y28" i="14"/>
  <c r="X28" i="14"/>
  <c r="W28" i="14"/>
  <c r="V28" i="14"/>
  <c r="U28" i="14"/>
  <c r="T28" i="14"/>
  <c r="S28" i="14"/>
  <c r="R28" i="14"/>
  <c r="Q28" i="14"/>
  <c r="O28" i="14"/>
  <c r="K28" i="14"/>
  <c r="J28" i="14"/>
  <c r="I28" i="14"/>
  <c r="H28" i="14"/>
  <c r="G28" i="14"/>
  <c r="F28" i="14"/>
  <c r="E28" i="14"/>
  <c r="D28" i="14"/>
  <c r="C28" i="14"/>
  <c r="M28" i="14" s="1"/>
  <c r="B28" i="14"/>
  <c r="Q551" i="13"/>
  <c r="M551" i="13"/>
  <c r="L551" i="13"/>
  <c r="G551" i="13"/>
  <c r="B551" i="13"/>
  <c r="R550" i="13"/>
  <c r="R549" i="13"/>
  <c r="R548" i="13"/>
  <c r="R547" i="13"/>
  <c r="R546" i="13"/>
  <c r="R545" i="13"/>
  <c r="R544" i="13"/>
  <c r="R543" i="13"/>
  <c r="R542" i="13"/>
  <c r="R541" i="13"/>
  <c r="R540" i="13"/>
  <c r="R539" i="13"/>
  <c r="R537" i="13"/>
  <c r="R536" i="13"/>
  <c r="R535" i="13"/>
  <c r="R534" i="13"/>
  <c r="R533" i="13"/>
  <c r="R532" i="13"/>
  <c r="R531" i="13"/>
  <c r="R530" i="13"/>
  <c r="R529" i="13"/>
  <c r="R528" i="13"/>
  <c r="R527" i="13"/>
  <c r="R526" i="13"/>
  <c r="R525" i="13"/>
  <c r="R524" i="13"/>
  <c r="R523" i="13"/>
  <c r="R522" i="13"/>
  <c r="R521" i="13"/>
  <c r="R520" i="13"/>
  <c r="R519" i="13"/>
  <c r="R518" i="13"/>
  <c r="R517" i="13"/>
  <c r="R516" i="13"/>
  <c r="R515" i="13"/>
  <c r="R514" i="13"/>
  <c r="R513" i="13"/>
  <c r="R512" i="13"/>
  <c r="R511" i="13"/>
  <c r="R510" i="13"/>
  <c r="R509" i="13"/>
  <c r="R508" i="13"/>
  <c r="R507" i="13"/>
  <c r="R506" i="13"/>
  <c r="R505" i="13"/>
  <c r="R504" i="13"/>
  <c r="R503" i="13"/>
  <c r="R502" i="13"/>
  <c r="R501" i="13"/>
  <c r="R500" i="13"/>
  <c r="R499" i="13"/>
  <c r="R498" i="13"/>
  <c r="R496" i="13"/>
  <c r="R495" i="13"/>
  <c r="R494" i="13"/>
  <c r="R493" i="13"/>
  <c r="R492" i="13"/>
  <c r="R491" i="13"/>
  <c r="R490" i="13"/>
  <c r="R489" i="13"/>
  <c r="R488" i="13"/>
  <c r="R487" i="13"/>
  <c r="R486" i="13"/>
  <c r="R485" i="13"/>
  <c r="R484" i="13"/>
  <c r="R483" i="13"/>
  <c r="R482" i="13"/>
  <c r="R481" i="13"/>
  <c r="R480" i="13"/>
  <c r="R479" i="13"/>
  <c r="R478" i="13"/>
  <c r="R476" i="13"/>
  <c r="R475" i="13"/>
  <c r="R474" i="13"/>
  <c r="R473" i="13"/>
  <c r="R472" i="13"/>
  <c r="R471" i="13"/>
  <c r="R470" i="13"/>
  <c r="R469" i="13"/>
  <c r="R468" i="13"/>
  <c r="R467" i="13"/>
  <c r="R466" i="13"/>
  <c r="R465" i="13"/>
  <c r="R464" i="13"/>
  <c r="R463" i="13"/>
  <c r="R462" i="13"/>
  <c r="R460" i="13"/>
  <c r="R459" i="13"/>
  <c r="R458" i="13"/>
  <c r="R457" i="13"/>
  <c r="R456" i="13"/>
  <c r="R455" i="13"/>
  <c r="R454" i="13"/>
  <c r="R453" i="13"/>
  <c r="R452" i="13"/>
  <c r="R451" i="13"/>
  <c r="R450" i="13"/>
  <c r="R449" i="13"/>
  <c r="R448" i="13"/>
  <c r="R447" i="13"/>
  <c r="R446" i="13"/>
  <c r="R445" i="13"/>
  <c r="R444" i="13"/>
  <c r="R443" i="13"/>
  <c r="R442" i="13"/>
  <c r="R441" i="13"/>
  <c r="R440" i="13"/>
  <c r="R439" i="13"/>
  <c r="R438" i="13"/>
  <c r="R437" i="13"/>
  <c r="R436" i="13"/>
  <c r="R435" i="13"/>
  <c r="R434" i="13"/>
  <c r="R433" i="13"/>
  <c r="R432" i="13"/>
  <c r="R431" i="13"/>
  <c r="R430" i="13"/>
  <c r="R429" i="13"/>
  <c r="R428" i="13"/>
  <c r="R427" i="13"/>
  <c r="R426" i="13"/>
  <c r="R425" i="13"/>
  <c r="R424" i="13"/>
  <c r="R423" i="13"/>
  <c r="R422" i="13"/>
  <c r="R421" i="13"/>
  <c r="R420" i="13"/>
  <c r="R419" i="13"/>
  <c r="R418" i="13"/>
  <c r="R417" i="13"/>
  <c r="R416" i="13"/>
  <c r="R415" i="13"/>
  <c r="R414" i="13"/>
  <c r="R413" i="13"/>
  <c r="R412" i="13"/>
  <c r="R411" i="13"/>
  <c r="R410" i="13"/>
  <c r="R409" i="13"/>
  <c r="R408" i="13"/>
  <c r="R407" i="13"/>
  <c r="R406" i="13"/>
  <c r="R405" i="13"/>
  <c r="R404" i="13"/>
  <c r="R403" i="13"/>
  <c r="R402" i="13"/>
  <c r="R401" i="13"/>
  <c r="R400" i="13"/>
  <c r="R399" i="13"/>
  <c r="R398" i="13"/>
  <c r="R397" i="13"/>
  <c r="R396" i="13"/>
  <c r="R395" i="13"/>
  <c r="R394" i="13"/>
  <c r="R393" i="13"/>
  <c r="R392" i="13"/>
  <c r="R391" i="13"/>
  <c r="R390" i="13"/>
  <c r="R389" i="13"/>
  <c r="R388" i="13"/>
  <c r="R387" i="13"/>
  <c r="R386" i="13"/>
  <c r="R385" i="13"/>
  <c r="R384" i="13"/>
  <c r="R383" i="13"/>
  <c r="R382" i="13"/>
  <c r="R381" i="13"/>
  <c r="R380" i="13"/>
  <c r="R379" i="13"/>
  <c r="R378" i="13"/>
  <c r="R377" i="13"/>
  <c r="R376" i="13"/>
  <c r="R375" i="13"/>
  <c r="R374" i="13"/>
  <c r="R373" i="13"/>
  <c r="R372" i="13"/>
  <c r="R371" i="13"/>
  <c r="R370" i="13"/>
  <c r="R369" i="13"/>
  <c r="R368" i="13"/>
  <c r="R367" i="13"/>
  <c r="R366" i="13"/>
  <c r="R365" i="13"/>
  <c r="R364" i="13"/>
  <c r="R363" i="13"/>
  <c r="R362" i="13"/>
  <c r="R361" i="13"/>
  <c r="R360" i="13"/>
  <c r="R359" i="13"/>
  <c r="R358" i="13"/>
  <c r="R357" i="13"/>
  <c r="R356" i="13"/>
  <c r="R355" i="13"/>
  <c r="R354" i="13"/>
  <c r="R353" i="13"/>
  <c r="R352" i="13"/>
  <c r="R351" i="13"/>
  <c r="R350" i="13"/>
  <c r="R349" i="13"/>
  <c r="R348" i="13"/>
  <c r="R347" i="13"/>
  <c r="R346" i="13"/>
  <c r="R345" i="13"/>
  <c r="R344" i="13"/>
  <c r="R343" i="13"/>
  <c r="R342" i="13"/>
  <c r="R341" i="13"/>
  <c r="R340" i="13"/>
  <c r="R338" i="13"/>
  <c r="R337" i="13"/>
  <c r="R336" i="13"/>
  <c r="R335" i="13"/>
  <c r="R334" i="13"/>
  <c r="R333" i="13"/>
  <c r="R332" i="13"/>
  <c r="R331" i="13"/>
  <c r="R330" i="13"/>
  <c r="R329" i="13"/>
  <c r="R328" i="13"/>
  <c r="R327" i="13"/>
  <c r="R326" i="13"/>
  <c r="R325" i="13"/>
  <c r="R324" i="13"/>
  <c r="R323" i="13"/>
  <c r="R322" i="13"/>
  <c r="R321" i="13"/>
  <c r="R320" i="13"/>
  <c r="R319" i="13"/>
  <c r="R318" i="13"/>
  <c r="R317" i="13"/>
  <c r="R316" i="13"/>
  <c r="R315" i="13"/>
  <c r="R314" i="13"/>
  <c r="R313" i="13"/>
  <c r="R312" i="13"/>
  <c r="R311" i="13"/>
  <c r="R310" i="13"/>
  <c r="R309" i="13"/>
  <c r="R308" i="13"/>
  <c r="R307" i="13"/>
  <c r="R306" i="13"/>
  <c r="R305" i="13"/>
  <c r="R304" i="13"/>
  <c r="R303" i="13"/>
  <c r="R302" i="13"/>
  <c r="R301" i="13"/>
  <c r="R300" i="13"/>
  <c r="R299" i="13"/>
  <c r="R298" i="13"/>
  <c r="R297" i="13"/>
  <c r="R296" i="13"/>
  <c r="R295" i="13"/>
  <c r="R294" i="13"/>
  <c r="R293" i="13"/>
  <c r="R292" i="13"/>
  <c r="R291" i="13"/>
  <c r="R290" i="13"/>
  <c r="R289" i="13"/>
  <c r="R288" i="13"/>
  <c r="R287" i="13"/>
  <c r="R286" i="13"/>
  <c r="R285" i="13"/>
  <c r="R284" i="13"/>
  <c r="R283" i="13"/>
  <c r="R282" i="13"/>
  <c r="R281" i="13"/>
  <c r="R280" i="13"/>
  <c r="R279" i="13"/>
  <c r="R278" i="13"/>
  <c r="R277" i="13"/>
  <c r="R276" i="13"/>
  <c r="R275" i="13"/>
  <c r="R274" i="13"/>
  <c r="R273" i="13"/>
  <c r="R272" i="13"/>
  <c r="R271" i="13"/>
  <c r="R270" i="13"/>
  <c r="R269" i="13"/>
  <c r="R268" i="13"/>
  <c r="R267" i="13"/>
  <c r="R266" i="13"/>
  <c r="R265" i="13"/>
  <c r="R264" i="13"/>
  <c r="R263" i="13"/>
  <c r="R262" i="13"/>
  <c r="R261" i="13"/>
  <c r="R260" i="13"/>
  <c r="R259" i="13"/>
  <c r="R258" i="13"/>
  <c r="R257" i="13"/>
  <c r="R256" i="13"/>
  <c r="R255" i="13"/>
  <c r="R254" i="13"/>
  <c r="R253" i="13"/>
  <c r="R252" i="13"/>
  <c r="R251" i="13"/>
  <c r="R250" i="13"/>
  <c r="R249" i="13"/>
  <c r="R248" i="13"/>
  <c r="R247" i="13"/>
  <c r="R246" i="13"/>
  <c r="R245" i="13"/>
  <c r="R244" i="13"/>
  <c r="R243" i="13"/>
  <c r="R242" i="13"/>
  <c r="R241" i="13"/>
  <c r="R240" i="13"/>
  <c r="R239" i="13"/>
  <c r="R238" i="13"/>
  <c r="R237" i="13"/>
  <c r="R236" i="13"/>
  <c r="R235" i="13"/>
  <c r="R234" i="13"/>
  <c r="R233" i="13"/>
  <c r="R232" i="13"/>
  <c r="R231" i="13"/>
  <c r="R230" i="13"/>
  <c r="R229" i="13"/>
  <c r="R228" i="13"/>
  <c r="R227" i="13"/>
  <c r="R226" i="13"/>
  <c r="R225" i="13"/>
  <c r="R224" i="13"/>
  <c r="R223" i="13"/>
  <c r="R222" i="13"/>
  <c r="R221" i="13"/>
  <c r="R220" i="13"/>
  <c r="R219" i="13"/>
  <c r="R218" i="13"/>
  <c r="R217" i="13"/>
  <c r="R216" i="13"/>
  <c r="R215" i="13"/>
  <c r="R214" i="13"/>
  <c r="R213" i="13"/>
  <c r="R212" i="13"/>
  <c r="R211" i="13"/>
  <c r="R210" i="13"/>
  <c r="R209" i="13"/>
  <c r="R208" i="13"/>
  <c r="R207" i="13"/>
  <c r="R206" i="13"/>
  <c r="R205" i="13"/>
  <c r="R204" i="13"/>
  <c r="R203" i="13"/>
  <c r="R202" i="13"/>
  <c r="R201" i="13"/>
  <c r="R200" i="13"/>
  <c r="R199" i="13"/>
  <c r="R198" i="13"/>
  <c r="R197" i="13"/>
  <c r="R196" i="13"/>
  <c r="R195" i="13"/>
  <c r="R194" i="13"/>
  <c r="R193" i="13"/>
  <c r="R192" i="13"/>
  <c r="R191" i="13"/>
  <c r="R190" i="13"/>
  <c r="R189" i="13"/>
  <c r="R188" i="13"/>
  <c r="R187" i="13"/>
  <c r="R186" i="13"/>
  <c r="R185" i="13"/>
  <c r="R184" i="13"/>
  <c r="R183" i="13"/>
  <c r="R182" i="13"/>
  <c r="R181" i="13"/>
  <c r="R180" i="13"/>
  <c r="R179" i="13"/>
  <c r="R178" i="13"/>
  <c r="R177" i="13"/>
  <c r="R176" i="13"/>
  <c r="R175" i="13"/>
  <c r="R174" i="13"/>
  <c r="R173" i="13"/>
  <c r="R172" i="13"/>
  <c r="R171" i="13"/>
  <c r="R170" i="13"/>
  <c r="R169" i="13"/>
  <c r="R168" i="13"/>
  <c r="R167" i="13"/>
  <c r="R166" i="13"/>
  <c r="R165" i="13"/>
  <c r="R164" i="13"/>
  <c r="R163" i="13"/>
  <c r="R162" i="13"/>
  <c r="R161" i="13"/>
  <c r="R160" i="13"/>
  <c r="R159" i="13"/>
  <c r="R158" i="13"/>
  <c r="R157" i="13"/>
  <c r="R156" i="13"/>
  <c r="R155" i="13"/>
  <c r="R154" i="13"/>
  <c r="R153" i="13"/>
  <c r="R152" i="13"/>
  <c r="R151" i="13"/>
  <c r="R150" i="13"/>
  <c r="R149" i="13"/>
  <c r="R148" i="13"/>
  <c r="R147" i="13"/>
  <c r="R146" i="13"/>
  <c r="R144" i="13"/>
  <c r="R143" i="13"/>
  <c r="R142" i="13"/>
  <c r="R141" i="13"/>
  <c r="R140" i="13"/>
  <c r="R139" i="13"/>
  <c r="R138" i="13"/>
  <c r="R137" i="13"/>
  <c r="R136" i="13"/>
  <c r="R135" i="13"/>
  <c r="R134" i="13"/>
  <c r="R133" i="13"/>
  <c r="R132" i="13"/>
  <c r="R131" i="13"/>
  <c r="R130" i="13"/>
  <c r="R129" i="13"/>
  <c r="R128" i="13"/>
  <c r="R127" i="13"/>
  <c r="R125" i="13"/>
  <c r="R124" i="13"/>
  <c r="R123" i="13"/>
  <c r="R122" i="13"/>
  <c r="R121" i="13"/>
  <c r="R120" i="13"/>
  <c r="R119" i="13"/>
  <c r="R118" i="13"/>
  <c r="R116" i="13"/>
  <c r="R115" i="13"/>
  <c r="R114" i="13"/>
  <c r="R113" i="13"/>
  <c r="R112" i="13"/>
  <c r="R111" i="13"/>
  <c r="R110" i="13"/>
  <c r="R109" i="13"/>
  <c r="R108" i="13"/>
  <c r="R107" i="13"/>
  <c r="R105" i="13"/>
  <c r="R104" i="13"/>
  <c r="R103" i="13"/>
  <c r="R102" i="13"/>
  <c r="R101" i="13"/>
  <c r="R100" i="13"/>
  <c r="R99" i="13"/>
  <c r="R98" i="13"/>
  <c r="R97" i="13"/>
  <c r="R96" i="13"/>
  <c r="R95" i="13"/>
  <c r="R94" i="13"/>
  <c r="R93" i="13"/>
  <c r="R92" i="13"/>
  <c r="R91" i="13"/>
  <c r="R90" i="13"/>
  <c r="R89" i="13"/>
  <c r="R88" i="13"/>
  <c r="R87" i="13"/>
  <c r="R86" i="13"/>
  <c r="R85" i="13"/>
  <c r="R84" i="13"/>
  <c r="R83" i="13"/>
  <c r="R82" i="13"/>
  <c r="R81" i="13"/>
  <c r="R80" i="13"/>
  <c r="R79" i="13"/>
  <c r="R78" i="13"/>
  <c r="R77" i="13"/>
  <c r="R76" i="13"/>
  <c r="R75" i="13"/>
  <c r="R74" i="13"/>
  <c r="R73" i="13"/>
  <c r="R72" i="13"/>
  <c r="R71" i="13"/>
  <c r="R70" i="13"/>
  <c r="R69" i="13"/>
  <c r="R68" i="13"/>
  <c r="R67" i="13"/>
  <c r="R66" i="13"/>
  <c r="R65" i="13"/>
  <c r="R64" i="13"/>
  <c r="R63" i="13"/>
  <c r="R62" i="13"/>
  <c r="R61" i="13"/>
  <c r="R60" i="13"/>
  <c r="R59" i="13"/>
  <c r="R57" i="13"/>
  <c r="R55" i="13"/>
  <c r="R54" i="13"/>
  <c r="R53" i="13"/>
  <c r="R52" i="13"/>
  <c r="R51" i="13"/>
  <c r="R50" i="13"/>
  <c r="R49" i="13"/>
  <c r="R48" i="13"/>
  <c r="R47" i="13"/>
  <c r="R46" i="13"/>
  <c r="R45" i="13"/>
  <c r="R44" i="13"/>
  <c r="R43" i="13"/>
  <c r="R42" i="13"/>
  <c r="R41" i="13"/>
  <c r="R40" i="13"/>
  <c r="R39" i="13"/>
  <c r="R38" i="13"/>
  <c r="R37" i="13"/>
  <c r="R36" i="13"/>
  <c r="R35" i="13"/>
  <c r="R34" i="13"/>
  <c r="R33" i="13"/>
  <c r="R32" i="13"/>
  <c r="R31" i="13"/>
  <c r="R30" i="13"/>
  <c r="R29" i="13"/>
  <c r="R28" i="13"/>
  <c r="R551" i="13" s="1"/>
  <c r="Y22" i="13"/>
  <c r="X22" i="13"/>
  <c r="W22" i="13"/>
  <c r="V22" i="13"/>
  <c r="U22" i="13"/>
  <c r="T22" i="13"/>
  <c r="S22" i="13"/>
  <c r="R22" i="13"/>
  <c r="Q22" i="13"/>
  <c r="O22" i="13"/>
  <c r="M22" i="13"/>
  <c r="N22" i="13" s="1"/>
  <c r="K22" i="13"/>
  <c r="D22" i="13" s="1"/>
  <c r="J22" i="13"/>
  <c r="L22" i="13" s="1"/>
  <c r="I22" i="13"/>
  <c r="H22" i="13"/>
  <c r="G22" i="13"/>
  <c r="F22" i="13"/>
  <c r="E22" i="13"/>
  <c r="C22" i="13"/>
  <c r="B22" i="13"/>
  <c r="Q178" i="12"/>
  <c r="M178" i="12"/>
  <c r="L178" i="12"/>
  <c r="G178" i="12"/>
  <c r="B178" i="12"/>
  <c r="R177" i="12"/>
  <c r="R175" i="12"/>
  <c r="R174" i="12"/>
  <c r="R172" i="12"/>
  <c r="R170" i="12"/>
  <c r="R168" i="12"/>
  <c r="R166" i="12"/>
  <c r="R164" i="12"/>
  <c r="R162" i="12"/>
  <c r="R161" i="12"/>
  <c r="R159" i="12"/>
  <c r="R157" i="12"/>
  <c r="R156" i="12"/>
  <c r="R154" i="12"/>
  <c r="R152" i="12"/>
  <c r="R151" i="12"/>
  <c r="R149" i="12"/>
  <c r="R147" i="12"/>
  <c r="R145" i="12"/>
  <c r="R143" i="12"/>
  <c r="R141" i="12"/>
  <c r="R139" i="12"/>
  <c r="R137" i="12"/>
  <c r="R135" i="12"/>
  <c r="R133" i="12"/>
  <c r="R131" i="12"/>
  <c r="R130" i="12"/>
  <c r="R129" i="12"/>
  <c r="R128" i="12"/>
  <c r="R127" i="12"/>
  <c r="R126" i="12"/>
  <c r="R124" i="12"/>
  <c r="R123" i="12"/>
  <c r="R121" i="12"/>
  <c r="R120" i="12"/>
  <c r="R119" i="12"/>
  <c r="R117" i="12"/>
  <c r="R116" i="12"/>
  <c r="R178" i="12" s="1"/>
  <c r="R115" i="12"/>
  <c r="R113" i="12"/>
  <c r="Y107" i="12"/>
  <c r="X107" i="12"/>
  <c r="W107" i="12"/>
  <c r="V107" i="12"/>
  <c r="U107" i="12"/>
  <c r="T107" i="12"/>
  <c r="S107" i="12"/>
  <c r="R107" i="12"/>
  <c r="Q107" i="12"/>
  <c r="O107" i="12"/>
  <c r="K107" i="12"/>
  <c r="J107" i="12"/>
  <c r="I107" i="12"/>
  <c r="H107" i="12"/>
  <c r="G107" i="12"/>
  <c r="F107" i="12"/>
  <c r="E107" i="12"/>
  <c r="D107" i="12"/>
  <c r="C107" i="12"/>
  <c r="M107" i="12" s="1"/>
  <c r="B107" i="12"/>
  <c r="Q312" i="11"/>
  <c r="M312" i="11"/>
  <c r="L312" i="11"/>
  <c r="G312" i="11"/>
  <c r="B312" i="11"/>
  <c r="N312" i="11" s="1"/>
  <c r="R311" i="11"/>
  <c r="R310" i="11"/>
  <c r="R309" i="11"/>
  <c r="R308" i="11"/>
  <c r="R307" i="11"/>
  <c r="R306" i="11"/>
  <c r="R305" i="11"/>
  <c r="R304" i="11"/>
  <c r="R303" i="11"/>
  <c r="R302" i="11"/>
  <c r="R301" i="11"/>
  <c r="R300" i="11"/>
  <c r="R299" i="11"/>
  <c r="R298" i="11"/>
  <c r="R297" i="11"/>
  <c r="R296" i="11"/>
  <c r="R295" i="11"/>
  <c r="R294" i="11"/>
  <c r="R293" i="11"/>
  <c r="R292" i="11"/>
  <c r="R291" i="11"/>
  <c r="R290" i="11"/>
  <c r="R289" i="11"/>
  <c r="R288" i="11"/>
  <c r="R287" i="11"/>
  <c r="R286" i="11"/>
  <c r="R285" i="11"/>
  <c r="R284" i="11"/>
  <c r="R283" i="11"/>
  <c r="R282" i="11"/>
  <c r="R281" i="11"/>
  <c r="R280" i="11"/>
  <c r="R279" i="11"/>
  <c r="R278" i="11"/>
  <c r="R277" i="11"/>
  <c r="R276" i="11"/>
  <c r="R275" i="11"/>
  <c r="R274" i="11"/>
  <c r="R273" i="11"/>
  <c r="R272" i="11"/>
  <c r="R271" i="11"/>
  <c r="R270" i="11"/>
  <c r="R269" i="11"/>
  <c r="R268" i="11"/>
  <c r="R267" i="11"/>
  <c r="R266" i="11"/>
  <c r="R265" i="11"/>
  <c r="R264" i="11"/>
  <c r="R263" i="11"/>
  <c r="R262" i="11"/>
  <c r="R261" i="11"/>
  <c r="R260" i="11"/>
  <c r="R259" i="11"/>
  <c r="R258" i="11"/>
  <c r="R257" i="11"/>
  <c r="R256" i="11"/>
  <c r="R255" i="11"/>
  <c r="R254" i="11"/>
  <c r="R253" i="11"/>
  <c r="R252" i="11"/>
  <c r="R251" i="11"/>
  <c r="R250" i="11"/>
  <c r="R249" i="11"/>
  <c r="R248" i="11"/>
  <c r="R247" i="11"/>
  <c r="R246" i="11"/>
  <c r="R245" i="11"/>
  <c r="R244" i="11"/>
  <c r="R243" i="11"/>
  <c r="R242" i="11"/>
  <c r="R241" i="11"/>
  <c r="R239" i="11"/>
  <c r="R238" i="11"/>
  <c r="R237" i="11"/>
  <c r="R236" i="11"/>
  <c r="R235" i="11"/>
  <c r="R234" i="11"/>
  <c r="R233" i="11"/>
  <c r="R232" i="11"/>
  <c r="R231" i="11"/>
  <c r="R230" i="11"/>
  <c r="R229" i="11"/>
  <c r="R228" i="11"/>
  <c r="R227" i="11"/>
  <c r="R226" i="11"/>
  <c r="R225" i="11"/>
  <c r="R224" i="11"/>
  <c r="R223" i="11"/>
  <c r="R222" i="11"/>
  <c r="R221" i="11"/>
  <c r="R220" i="11"/>
  <c r="R219" i="11"/>
  <c r="R218" i="11"/>
  <c r="R217" i="11"/>
  <c r="R216" i="11"/>
  <c r="R215" i="11"/>
  <c r="R214" i="11"/>
  <c r="R213" i="11"/>
  <c r="R211" i="11"/>
  <c r="R210" i="11"/>
  <c r="R209" i="11"/>
  <c r="R208" i="11"/>
  <c r="R207" i="11"/>
  <c r="R206" i="11"/>
  <c r="R205" i="11"/>
  <c r="R204" i="11"/>
  <c r="R203" i="11"/>
  <c r="R202" i="11"/>
  <c r="R201" i="11"/>
  <c r="R200" i="11"/>
  <c r="R199" i="11"/>
  <c r="R198" i="11"/>
  <c r="R197" i="11"/>
  <c r="R196" i="11"/>
  <c r="R195" i="11"/>
  <c r="R194" i="11"/>
  <c r="R193" i="11"/>
  <c r="R192" i="11"/>
  <c r="R191" i="11"/>
  <c r="R190" i="11"/>
  <c r="R189" i="11"/>
  <c r="R188" i="11"/>
  <c r="R187" i="11"/>
  <c r="R186" i="11"/>
  <c r="R185" i="11"/>
  <c r="R184" i="11"/>
  <c r="R183" i="11"/>
  <c r="R182" i="11"/>
  <c r="R181" i="11"/>
  <c r="R180" i="11"/>
  <c r="R179" i="11"/>
  <c r="R178" i="11"/>
  <c r="R177" i="11"/>
  <c r="R176" i="11"/>
  <c r="R175" i="11"/>
  <c r="R174" i="11"/>
  <c r="R173" i="11"/>
  <c r="R172" i="11"/>
  <c r="R171" i="11"/>
  <c r="R170" i="11"/>
  <c r="R169" i="11"/>
  <c r="R168" i="11"/>
  <c r="R167" i="11"/>
  <c r="R166" i="11"/>
  <c r="R165" i="11"/>
  <c r="R164" i="11"/>
  <c r="R163" i="11"/>
  <c r="R162" i="11"/>
  <c r="R161" i="11"/>
  <c r="R160" i="11"/>
  <c r="R159" i="11"/>
  <c r="R158" i="11"/>
  <c r="R157" i="11"/>
  <c r="R156" i="11"/>
  <c r="R155" i="11"/>
  <c r="R154" i="11"/>
  <c r="R153" i="11"/>
  <c r="R152" i="11"/>
  <c r="R151" i="11"/>
  <c r="R150" i="11"/>
  <c r="R149" i="11"/>
  <c r="R148" i="11"/>
  <c r="R147" i="11"/>
  <c r="R146" i="11"/>
  <c r="R145" i="11"/>
  <c r="R144" i="11"/>
  <c r="R143" i="11"/>
  <c r="R142" i="11"/>
  <c r="R141" i="11"/>
  <c r="R140" i="11"/>
  <c r="R139" i="11"/>
  <c r="R138" i="11"/>
  <c r="R137" i="11"/>
  <c r="R136" i="11"/>
  <c r="R135" i="11"/>
  <c r="R134" i="11"/>
  <c r="R133" i="11"/>
  <c r="R132" i="11"/>
  <c r="R131" i="11"/>
  <c r="R130" i="11"/>
  <c r="R129" i="11"/>
  <c r="R128" i="11"/>
  <c r="R127" i="11"/>
  <c r="R126" i="11"/>
  <c r="R125" i="11"/>
  <c r="R124" i="11"/>
  <c r="R123" i="11"/>
  <c r="R122" i="11"/>
  <c r="R121" i="11"/>
  <c r="R120" i="11"/>
  <c r="R119" i="11"/>
  <c r="R118" i="11"/>
  <c r="R117" i="11"/>
  <c r="R116" i="11"/>
  <c r="R115" i="11"/>
  <c r="R113" i="11"/>
  <c r="R112" i="11"/>
  <c r="R111" i="11"/>
  <c r="R110" i="11"/>
  <c r="R109" i="11"/>
  <c r="R108" i="11"/>
  <c r="R107" i="11"/>
  <c r="R106" i="11"/>
  <c r="R105" i="11"/>
  <c r="R104" i="11"/>
  <c r="R103" i="11"/>
  <c r="R102" i="11"/>
  <c r="R101" i="11"/>
  <c r="R100" i="11"/>
  <c r="R99" i="11"/>
  <c r="R98" i="11"/>
  <c r="R97" i="11"/>
  <c r="R96" i="11"/>
  <c r="R95" i="11"/>
  <c r="R94" i="11"/>
  <c r="R93" i="11"/>
  <c r="R92" i="11"/>
  <c r="R91" i="11"/>
  <c r="R90" i="11"/>
  <c r="R89" i="11"/>
  <c r="R88" i="11"/>
  <c r="R87" i="11"/>
  <c r="R85" i="11"/>
  <c r="R84" i="11"/>
  <c r="R83" i="11"/>
  <c r="R82" i="11"/>
  <c r="R81" i="11"/>
  <c r="R80" i="11"/>
  <c r="R79" i="11"/>
  <c r="R78" i="11"/>
  <c r="R76" i="11"/>
  <c r="R75" i="11"/>
  <c r="R74" i="11"/>
  <c r="R73" i="11"/>
  <c r="R72" i="11"/>
  <c r="R71" i="11"/>
  <c r="R70" i="11"/>
  <c r="R69" i="11"/>
  <c r="R68" i="11"/>
  <c r="R67" i="11"/>
  <c r="R66" i="11"/>
  <c r="R65" i="11"/>
  <c r="R64" i="11"/>
  <c r="R63" i="11"/>
  <c r="R62" i="11"/>
  <c r="R61" i="11"/>
  <c r="R60" i="11"/>
  <c r="R59" i="11"/>
  <c r="R58" i="11"/>
  <c r="R57" i="11"/>
  <c r="R56" i="11"/>
  <c r="R55" i="11"/>
  <c r="R54" i="11"/>
  <c r="R53" i="11"/>
  <c r="R52" i="11"/>
  <c r="R51" i="11"/>
  <c r="R50" i="11"/>
  <c r="R49" i="11"/>
  <c r="R48" i="11"/>
  <c r="R47" i="11"/>
  <c r="R46" i="11"/>
  <c r="R45" i="11"/>
  <c r="R44" i="11"/>
  <c r="R42" i="11"/>
  <c r="R41" i="11"/>
  <c r="R40" i="11"/>
  <c r="R39" i="11"/>
  <c r="R38" i="11"/>
  <c r="R37" i="11"/>
  <c r="R36" i="11"/>
  <c r="R35" i="11"/>
  <c r="R34" i="11"/>
  <c r="R33" i="11"/>
  <c r="R32" i="11"/>
  <c r="R31" i="11"/>
  <c r="R30" i="11"/>
  <c r="R29" i="11"/>
  <c r="R28" i="11"/>
  <c r="R27" i="11"/>
  <c r="R26" i="11"/>
  <c r="R25" i="11"/>
  <c r="R24" i="11"/>
  <c r="R23" i="11"/>
  <c r="R312" i="11" s="1"/>
  <c r="Y17" i="11"/>
  <c r="X17" i="11"/>
  <c r="W17" i="11"/>
  <c r="V17" i="11"/>
  <c r="U17" i="11"/>
  <c r="T17" i="11"/>
  <c r="S17" i="11"/>
  <c r="R17" i="11"/>
  <c r="Q17" i="11"/>
  <c r="O17" i="11"/>
  <c r="L17" i="11"/>
  <c r="K17" i="11"/>
  <c r="M17" i="11" s="1"/>
  <c r="N17" i="11" s="1"/>
  <c r="J17" i="11"/>
  <c r="I17" i="11"/>
  <c r="H17" i="11"/>
  <c r="G17" i="11"/>
  <c r="F17" i="11"/>
  <c r="E17" i="11"/>
  <c r="D17" i="11"/>
  <c r="C17" i="11"/>
  <c r="B17" i="11"/>
  <c r="Q356" i="10"/>
  <c r="M356" i="10"/>
  <c r="L356" i="10"/>
  <c r="G356" i="10"/>
  <c r="B356" i="10"/>
  <c r="N356" i="10" s="1"/>
  <c r="R355" i="10"/>
  <c r="R354" i="10"/>
  <c r="R353" i="10"/>
  <c r="R352" i="10"/>
  <c r="R351" i="10"/>
  <c r="R350" i="10"/>
  <c r="R349" i="10"/>
  <c r="R348" i="10"/>
  <c r="R347" i="10"/>
  <c r="R345" i="10"/>
  <c r="R344" i="10"/>
  <c r="R343" i="10"/>
  <c r="R342" i="10"/>
  <c r="R341" i="10"/>
  <c r="R340" i="10"/>
  <c r="R339" i="10"/>
  <c r="R338" i="10"/>
  <c r="R337" i="10"/>
  <c r="R336" i="10"/>
  <c r="R335" i="10"/>
  <c r="R334" i="10"/>
  <c r="R333" i="10"/>
  <c r="R332" i="10"/>
  <c r="R331" i="10"/>
  <c r="R330" i="10"/>
  <c r="R329" i="10"/>
  <c r="R328" i="10"/>
  <c r="R327" i="10"/>
  <c r="R326" i="10"/>
  <c r="R325" i="10"/>
  <c r="R324" i="10"/>
  <c r="R323" i="10"/>
  <c r="R322" i="10"/>
  <c r="R321" i="10"/>
  <c r="R320" i="10"/>
  <c r="R319" i="10"/>
  <c r="R318" i="10"/>
  <c r="R317" i="10"/>
  <c r="R316" i="10"/>
  <c r="R315" i="10"/>
  <c r="R314" i="10"/>
  <c r="R313" i="10"/>
  <c r="R312" i="10"/>
  <c r="R311" i="10"/>
  <c r="R310" i="10"/>
  <c r="R309" i="10"/>
  <c r="R308" i="10"/>
  <c r="R307" i="10"/>
  <c r="R306" i="10"/>
  <c r="R305" i="10"/>
  <c r="R304" i="10"/>
  <c r="R303" i="10"/>
  <c r="R302" i="10"/>
  <c r="R301" i="10"/>
  <c r="R300" i="10"/>
  <c r="R299" i="10"/>
  <c r="R298" i="10"/>
  <c r="R297" i="10"/>
  <c r="R296" i="10"/>
  <c r="R295" i="10"/>
  <c r="R294" i="10"/>
  <c r="R293" i="10"/>
  <c r="R292" i="10"/>
  <c r="R291" i="10"/>
  <c r="R290" i="10"/>
  <c r="R289" i="10"/>
  <c r="R288" i="10"/>
  <c r="R287" i="10"/>
  <c r="R286" i="10"/>
  <c r="R285" i="10"/>
  <c r="R284" i="10"/>
  <c r="R283" i="10"/>
  <c r="R282" i="10"/>
  <c r="R281" i="10"/>
  <c r="R280" i="10"/>
  <c r="R279" i="10"/>
  <c r="R278" i="10"/>
  <c r="R277" i="10"/>
  <c r="R276" i="10"/>
  <c r="R275" i="10"/>
  <c r="R274" i="10"/>
  <c r="R273" i="10"/>
  <c r="R272" i="10"/>
  <c r="R271" i="10"/>
  <c r="R270" i="10"/>
  <c r="R269" i="10"/>
  <c r="R268" i="10"/>
  <c r="R267" i="10"/>
  <c r="R266" i="10"/>
  <c r="R265" i="10"/>
  <c r="R264" i="10"/>
  <c r="R263" i="10"/>
  <c r="R262" i="10"/>
  <c r="R261" i="10"/>
  <c r="R260" i="10"/>
  <c r="R259" i="10"/>
  <c r="R258" i="10"/>
  <c r="R257" i="10"/>
  <c r="R256" i="10"/>
  <c r="R255" i="10"/>
  <c r="R254" i="10"/>
  <c r="R253" i="10"/>
  <c r="R252" i="10"/>
  <c r="R251" i="10"/>
  <c r="R250" i="10"/>
  <c r="R249" i="10"/>
  <c r="R248" i="10"/>
  <c r="R247" i="10"/>
  <c r="R246" i="10"/>
  <c r="R245" i="10"/>
  <c r="R244" i="10"/>
  <c r="R243" i="10"/>
  <c r="R242" i="10"/>
  <c r="R241" i="10"/>
  <c r="R240" i="10"/>
  <c r="R239" i="10"/>
  <c r="R238" i="10"/>
  <c r="R237" i="10"/>
  <c r="R236" i="10"/>
  <c r="R235" i="10"/>
  <c r="R234" i="10"/>
  <c r="R233" i="10"/>
  <c r="R232" i="10"/>
  <c r="R231" i="10"/>
  <c r="R230" i="10"/>
  <c r="R229" i="10"/>
  <c r="R228" i="10"/>
  <c r="R227" i="10"/>
  <c r="R226" i="10"/>
  <c r="R225" i="10"/>
  <c r="R224" i="10"/>
  <c r="R223" i="10"/>
  <c r="R222" i="10"/>
  <c r="R221" i="10"/>
  <c r="R220" i="10"/>
  <c r="R219" i="10"/>
  <c r="R218" i="10"/>
  <c r="R217" i="10"/>
  <c r="R216" i="10"/>
  <c r="R215" i="10"/>
  <c r="R214" i="10"/>
  <c r="R213" i="10"/>
  <c r="R212" i="10"/>
  <c r="R211" i="10"/>
  <c r="R210" i="10"/>
  <c r="R209" i="10"/>
  <c r="R208" i="10"/>
  <c r="R207" i="10"/>
  <c r="R206" i="10"/>
  <c r="R205" i="10"/>
  <c r="R204" i="10"/>
  <c r="R203" i="10"/>
  <c r="R202" i="10"/>
  <c r="R201" i="10"/>
  <c r="R200" i="10"/>
  <c r="R199" i="10"/>
  <c r="R198" i="10"/>
  <c r="R197" i="10"/>
  <c r="R196" i="10"/>
  <c r="R195" i="10"/>
  <c r="R194" i="10"/>
  <c r="R193" i="10"/>
  <c r="R192" i="10"/>
  <c r="R191" i="10"/>
  <c r="R190" i="10"/>
  <c r="R189" i="10"/>
  <c r="R188" i="10"/>
  <c r="R187" i="10"/>
  <c r="R186" i="10"/>
  <c r="R185" i="10"/>
  <c r="R184" i="10"/>
  <c r="R183" i="10"/>
  <c r="R182" i="10"/>
  <c r="R181" i="10"/>
  <c r="R180" i="10"/>
  <c r="R179" i="10"/>
  <c r="R178" i="10"/>
  <c r="R177" i="10"/>
  <c r="R176" i="10"/>
  <c r="R175" i="10"/>
  <c r="R174" i="10"/>
  <c r="R173" i="10"/>
  <c r="R172" i="10"/>
  <c r="R171" i="10"/>
  <c r="R169" i="10"/>
  <c r="R168" i="10"/>
  <c r="R167" i="10"/>
  <c r="R166" i="10"/>
  <c r="R165" i="10"/>
  <c r="R164" i="10"/>
  <c r="R163" i="10"/>
  <c r="R162" i="10"/>
  <c r="R161" i="10"/>
  <c r="R160" i="10"/>
  <c r="R159" i="10"/>
  <c r="R158" i="10"/>
  <c r="R157" i="10"/>
  <c r="R156" i="10"/>
  <c r="R155" i="10"/>
  <c r="R154" i="10"/>
  <c r="R153" i="10"/>
  <c r="R152" i="10"/>
  <c r="R151" i="10"/>
  <c r="R150" i="10"/>
  <c r="R149" i="10"/>
  <c r="R147" i="10"/>
  <c r="R146" i="10"/>
  <c r="R145" i="10"/>
  <c r="R144" i="10"/>
  <c r="R143" i="10"/>
  <c r="R142" i="10"/>
  <c r="R141" i="10"/>
  <c r="R140" i="10"/>
  <c r="R139" i="10"/>
  <c r="R138" i="10"/>
  <c r="R137" i="10"/>
  <c r="R136" i="10"/>
  <c r="R135" i="10"/>
  <c r="R134" i="10"/>
  <c r="R133" i="10"/>
  <c r="R132" i="10"/>
  <c r="R131" i="10"/>
  <c r="R130" i="10"/>
  <c r="R129" i="10"/>
  <c r="R127" i="10"/>
  <c r="R126" i="10"/>
  <c r="R125" i="10"/>
  <c r="R124" i="10"/>
  <c r="R123" i="10"/>
  <c r="R122" i="10"/>
  <c r="R120" i="10"/>
  <c r="R119" i="10"/>
  <c r="R118" i="10"/>
  <c r="R117" i="10"/>
  <c r="R116" i="10"/>
  <c r="R115" i="10"/>
  <c r="R114" i="10"/>
  <c r="R113" i="10"/>
  <c r="R112" i="10"/>
  <c r="R111" i="10"/>
  <c r="R110" i="10"/>
  <c r="R109" i="10"/>
  <c r="R108" i="10"/>
  <c r="R107" i="10"/>
  <c r="R106" i="10"/>
  <c r="R105" i="10"/>
  <c r="R104" i="10"/>
  <c r="R103" i="10"/>
  <c r="R102" i="10"/>
  <c r="R101" i="10"/>
  <c r="R100" i="10"/>
  <c r="R99" i="10"/>
  <c r="R98" i="10"/>
  <c r="R97" i="10"/>
  <c r="R96" i="10"/>
  <c r="R95" i="10"/>
  <c r="R94" i="10"/>
  <c r="R93" i="10"/>
  <c r="R92" i="10"/>
  <c r="R91" i="10"/>
  <c r="R90" i="10"/>
  <c r="R89" i="10"/>
  <c r="R88" i="10"/>
  <c r="R87" i="10"/>
  <c r="R86" i="10"/>
  <c r="R85" i="10"/>
  <c r="R84" i="10"/>
  <c r="R83" i="10"/>
  <c r="R82" i="10"/>
  <c r="R81" i="10"/>
  <c r="R80" i="10"/>
  <c r="R79" i="10"/>
  <c r="R78" i="10"/>
  <c r="R77" i="10"/>
  <c r="R76" i="10"/>
  <c r="R75" i="10"/>
  <c r="R74" i="10"/>
  <c r="R73" i="10"/>
  <c r="R71" i="10"/>
  <c r="R70" i="10"/>
  <c r="R68" i="10"/>
  <c r="R67" i="10"/>
  <c r="R65" i="10"/>
  <c r="R64" i="10"/>
  <c r="R63" i="10"/>
  <c r="R62" i="10"/>
  <c r="R61" i="10"/>
  <c r="R60" i="10"/>
  <c r="R58" i="10"/>
  <c r="R57" i="10"/>
  <c r="R56" i="10"/>
  <c r="R55" i="10"/>
  <c r="R54" i="10"/>
  <c r="R53" i="10"/>
  <c r="R52" i="10"/>
  <c r="R51" i="10"/>
  <c r="R50" i="10"/>
  <c r="R49" i="10"/>
  <c r="R48" i="10"/>
  <c r="R47" i="10"/>
  <c r="R46" i="10"/>
  <c r="R45" i="10"/>
  <c r="R44" i="10"/>
  <c r="R43" i="10"/>
  <c r="R42" i="10"/>
  <c r="R41" i="10"/>
  <c r="R40" i="10"/>
  <c r="R39" i="10"/>
  <c r="R38" i="10"/>
  <c r="R37" i="10"/>
  <c r="R36" i="10"/>
  <c r="R35" i="10"/>
  <c r="R34" i="10"/>
  <c r="R33" i="10"/>
  <c r="R32" i="10"/>
  <c r="R31" i="10"/>
  <c r="R30" i="10"/>
  <c r="R29" i="10"/>
  <c r="R28" i="10"/>
  <c r="R27" i="10"/>
  <c r="R26" i="10"/>
  <c r="R356" i="10" s="1"/>
  <c r="Y20" i="10"/>
  <c r="X20" i="10"/>
  <c r="W20" i="10"/>
  <c r="V20" i="10"/>
  <c r="U20" i="10"/>
  <c r="T20" i="10"/>
  <c r="S20" i="10"/>
  <c r="R20" i="10"/>
  <c r="Q20" i="10"/>
  <c r="O20" i="10"/>
  <c r="K20" i="10"/>
  <c r="D20" i="10" s="1"/>
  <c r="J20" i="10"/>
  <c r="L20" i="10" s="1"/>
  <c r="I20" i="10"/>
  <c r="H20" i="10"/>
  <c r="G20" i="10"/>
  <c r="F20" i="10"/>
  <c r="E20" i="10"/>
  <c r="C20" i="10"/>
  <c r="M20" i="10" s="1"/>
  <c r="N20" i="10" s="1"/>
  <c r="B20" i="10"/>
  <c r="Q131" i="9"/>
  <c r="M131" i="9"/>
  <c r="L131" i="9"/>
  <c r="G131" i="9"/>
  <c r="B131" i="9"/>
  <c r="R130" i="9"/>
  <c r="R129" i="9"/>
  <c r="R128" i="9"/>
  <c r="R127" i="9"/>
  <c r="R126" i="9"/>
  <c r="R125" i="9"/>
  <c r="R124" i="9"/>
  <c r="R122" i="9"/>
  <c r="R121" i="9"/>
  <c r="R120" i="9"/>
  <c r="R118" i="9"/>
  <c r="R116" i="9"/>
  <c r="R115" i="9"/>
  <c r="R114" i="9"/>
  <c r="R113" i="9"/>
  <c r="R112" i="9"/>
  <c r="R111" i="9"/>
  <c r="R110" i="9"/>
  <c r="R109" i="9"/>
  <c r="R108" i="9"/>
  <c r="R107" i="9"/>
  <c r="R106" i="9"/>
  <c r="R105" i="9"/>
  <c r="R104" i="9"/>
  <c r="R103" i="9"/>
  <c r="R102" i="9"/>
  <c r="R101" i="9"/>
  <c r="R100" i="9"/>
  <c r="R99" i="9"/>
  <c r="R98" i="9"/>
  <c r="R97" i="9"/>
  <c r="R96" i="9"/>
  <c r="R95" i="9"/>
  <c r="R94" i="9"/>
  <c r="R93" i="9"/>
  <c r="R92" i="9"/>
  <c r="R91" i="9"/>
  <c r="R90" i="9"/>
  <c r="R89" i="9"/>
  <c r="R88" i="9"/>
  <c r="R87" i="9"/>
  <c r="R86" i="9"/>
  <c r="R85" i="9"/>
  <c r="R84" i="9"/>
  <c r="R83" i="9"/>
  <c r="R81" i="9"/>
  <c r="R80" i="9"/>
  <c r="R78" i="9"/>
  <c r="R77" i="9"/>
  <c r="R76" i="9"/>
  <c r="R75" i="9"/>
  <c r="R74" i="9"/>
  <c r="R73" i="9"/>
  <c r="R72" i="9"/>
  <c r="R71" i="9"/>
  <c r="R70" i="9"/>
  <c r="R69" i="9"/>
  <c r="R68" i="9"/>
  <c r="R67" i="9"/>
  <c r="R66" i="9"/>
  <c r="R65" i="9"/>
  <c r="R64" i="9"/>
  <c r="R63" i="9"/>
  <c r="R61" i="9"/>
  <c r="R60" i="9"/>
  <c r="R59" i="9"/>
  <c r="R57" i="9"/>
  <c r="R56" i="9"/>
  <c r="R55" i="9"/>
  <c r="R54" i="9"/>
  <c r="R53" i="9"/>
  <c r="R52" i="9"/>
  <c r="R51" i="9"/>
  <c r="R50" i="9"/>
  <c r="R49" i="9"/>
  <c r="R48" i="9"/>
  <c r="R47" i="9"/>
  <c r="R46" i="9"/>
  <c r="R45" i="9"/>
  <c r="R44" i="9"/>
  <c r="R43" i="9"/>
  <c r="R42" i="9"/>
  <c r="R41" i="9"/>
  <c r="R40" i="9"/>
  <c r="R39" i="9"/>
  <c r="R38" i="9"/>
  <c r="R37" i="9"/>
  <c r="R36" i="9"/>
  <c r="R35" i="9"/>
  <c r="R34" i="9"/>
  <c r="R33" i="9"/>
  <c r="R32" i="9"/>
  <c r="R31" i="9"/>
  <c r="R30" i="9"/>
  <c r="R29" i="9"/>
  <c r="R131" i="9" s="1"/>
  <c r="Y23" i="9"/>
  <c r="X23" i="9"/>
  <c r="W23" i="9"/>
  <c r="V23" i="9"/>
  <c r="U23" i="9"/>
  <c r="T23" i="9"/>
  <c r="S23" i="9"/>
  <c r="R23" i="9"/>
  <c r="Q23" i="9"/>
  <c r="O23" i="9"/>
  <c r="M23" i="9"/>
  <c r="N23" i="9" s="1"/>
  <c r="L23" i="9"/>
  <c r="K23" i="9"/>
  <c r="J23" i="9"/>
  <c r="I23" i="9"/>
  <c r="H23" i="9"/>
  <c r="G23" i="9"/>
  <c r="F23" i="9"/>
  <c r="E23" i="9"/>
  <c r="D23" i="9"/>
  <c r="C23" i="9"/>
  <c r="B23" i="9"/>
  <c r="Q95" i="8"/>
  <c r="M95" i="8"/>
  <c r="L95" i="8"/>
  <c r="G95" i="8"/>
  <c r="B95" i="8"/>
  <c r="R94" i="8"/>
  <c r="R93" i="8"/>
  <c r="R92" i="8"/>
  <c r="R91" i="8"/>
  <c r="R90" i="8"/>
  <c r="R89" i="8"/>
  <c r="R88" i="8"/>
  <c r="R87" i="8"/>
  <c r="R86" i="8"/>
  <c r="R85" i="8"/>
  <c r="R84" i="8"/>
  <c r="R83" i="8"/>
  <c r="R82" i="8"/>
  <c r="R81" i="8"/>
  <c r="R80" i="8"/>
  <c r="R79" i="8"/>
  <c r="R78" i="8"/>
  <c r="R77" i="8"/>
  <c r="R76" i="8"/>
  <c r="R75" i="8"/>
  <c r="R73" i="8"/>
  <c r="R72" i="8"/>
  <c r="R71" i="8"/>
  <c r="R70" i="8"/>
  <c r="R69" i="8"/>
  <c r="R67" i="8"/>
  <c r="R65" i="8"/>
  <c r="R64" i="8"/>
  <c r="R63" i="8"/>
  <c r="R62" i="8"/>
  <c r="R61" i="8"/>
  <c r="R60" i="8"/>
  <c r="R59" i="8"/>
  <c r="R58" i="8"/>
  <c r="R57" i="8"/>
  <c r="R56" i="8"/>
  <c r="R55" i="8"/>
  <c r="R54" i="8"/>
  <c r="R53" i="8"/>
  <c r="R52" i="8"/>
  <c r="R51" i="8"/>
  <c r="R50" i="8"/>
  <c r="R49" i="8"/>
  <c r="R48" i="8"/>
  <c r="R47" i="8"/>
  <c r="R46" i="8"/>
  <c r="R45" i="8"/>
  <c r="R44" i="8"/>
  <c r="R43" i="8"/>
  <c r="R42" i="8"/>
  <c r="R41" i="8"/>
  <c r="R40" i="8"/>
  <c r="R39" i="8"/>
  <c r="R37" i="8"/>
  <c r="R36" i="8"/>
  <c r="R95" i="8" s="1"/>
  <c r="R35" i="8"/>
  <c r="R33" i="8"/>
  <c r="R32" i="8"/>
  <c r="R31" i="8"/>
  <c r="R29" i="8"/>
  <c r="R28" i="8"/>
  <c r="Y22" i="8"/>
  <c r="X22" i="8"/>
  <c r="W22" i="8"/>
  <c r="V22" i="8"/>
  <c r="U22" i="8"/>
  <c r="T22" i="8"/>
  <c r="S22" i="8"/>
  <c r="R22" i="8"/>
  <c r="Q22" i="8"/>
  <c r="O22" i="8"/>
  <c r="K22" i="8"/>
  <c r="D22" i="8" s="1"/>
  <c r="J22" i="8"/>
  <c r="L22" i="8" s="1"/>
  <c r="I22" i="8"/>
  <c r="H22" i="8"/>
  <c r="G22" i="8"/>
  <c r="F22" i="8"/>
  <c r="E22" i="8"/>
  <c r="C22" i="8"/>
  <c r="M22" i="8" s="1"/>
  <c r="N22" i="8" s="1"/>
  <c r="B22" i="8"/>
  <c r="Q235" i="7"/>
  <c r="M235" i="7"/>
  <c r="L235" i="7"/>
  <c r="G235" i="7"/>
  <c r="B235" i="7"/>
  <c r="R234" i="7"/>
  <c r="R233" i="7"/>
  <c r="R232" i="7"/>
  <c r="R231" i="7"/>
  <c r="R230" i="7"/>
  <c r="R229" i="7"/>
  <c r="R228" i="7"/>
  <c r="R227" i="7"/>
  <c r="R226" i="7"/>
  <c r="R225" i="7"/>
  <c r="R224" i="7"/>
  <c r="R223" i="7"/>
  <c r="R222" i="7"/>
  <c r="R221" i="7"/>
  <c r="R220" i="7"/>
  <c r="R219" i="7"/>
  <c r="R218" i="7"/>
  <c r="R217" i="7"/>
  <c r="R216" i="7"/>
  <c r="R215" i="7"/>
  <c r="R214" i="7"/>
  <c r="R213" i="7"/>
  <c r="R212" i="7"/>
  <c r="R211" i="7"/>
  <c r="R210" i="7"/>
  <c r="R209" i="7"/>
  <c r="R208" i="7"/>
  <c r="R207" i="7"/>
  <c r="R206" i="7"/>
  <c r="R205" i="7"/>
  <c r="R204" i="7"/>
  <c r="R203" i="7"/>
  <c r="R202" i="7"/>
  <c r="R200" i="7"/>
  <c r="R199" i="7"/>
  <c r="R198" i="7"/>
  <c r="R197" i="7"/>
  <c r="R196" i="7"/>
  <c r="R195" i="7"/>
  <c r="R194" i="7"/>
  <c r="R193" i="7"/>
  <c r="R192" i="7"/>
  <c r="R191" i="7"/>
  <c r="R190" i="7"/>
  <c r="R189" i="7"/>
  <c r="R188" i="7"/>
  <c r="R187" i="7"/>
  <c r="R186" i="7"/>
  <c r="R185" i="7"/>
  <c r="R184" i="7"/>
  <c r="R183" i="7"/>
  <c r="R182" i="7"/>
  <c r="R181" i="7"/>
  <c r="R180" i="7"/>
  <c r="R179" i="7"/>
  <c r="R178" i="7"/>
  <c r="R177" i="7"/>
  <c r="R176" i="7"/>
  <c r="R175" i="7"/>
  <c r="R174" i="7"/>
  <c r="R173" i="7"/>
  <c r="R172" i="7"/>
  <c r="R171" i="7"/>
  <c r="R170" i="7"/>
  <c r="R169" i="7"/>
  <c r="R168" i="7"/>
  <c r="R167" i="7"/>
  <c r="R166" i="7"/>
  <c r="R165" i="7"/>
  <c r="R164" i="7"/>
  <c r="R163" i="7"/>
  <c r="R162" i="7"/>
  <c r="R161" i="7"/>
  <c r="R160" i="7"/>
  <c r="R159" i="7"/>
  <c r="R158" i="7"/>
  <c r="R157" i="7"/>
  <c r="R156" i="7"/>
  <c r="R155" i="7"/>
  <c r="R154" i="7"/>
  <c r="R153" i="7"/>
  <c r="R152" i="7"/>
  <c r="R151" i="7"/>
  <c r="R150" i="7"/>
  <c r="R149" i="7"/>
  <c r="R148" i="7"/>
  <c r="R147" i="7"/>
  <c r="R146" i="7"/>
  <c r="R145" i="7"/>
  <c r="R144" i="7"/>
  <c r="R143" i="7"/>
  <c r="R142" i="7"/>
  <c r="R141" i="7"/>
  <c r="R140" i="7"/>
  <c r="R139" i="7"/>
  <c r="R138" i="7"/>
  <c r="R137" i="7"/>
  <c r="R136" i="7"/>
  <c r="R135" i="7"/>
  <c r="R134" i="7"/>
  <c r="R133" i="7"/>
  <c r="R132" i="7"/>
  <c r="R131" i="7"/>
  <c r="R130" i="7"/>
  <c r="R129" i="7"/>
  <c r="R128" i="7"/>
  <c r="R127" i="7"/>
  <c r="R126" i="7"/>
  <c r="R125" i="7"/>
  <c r="R124" i="7"/>
  <c r="R123" i="7"/>
  <c r="R122" i="7"/>
  <c r="R121" i="7"/>
  <c r="R120" i="7"/>
  <c r="R119" i="7"/>
  <c r="R118" i="7"/>
  <c r="R117" i="7"/>
  <c r="R116" i="7"/>
  <c r="R115" i="7"/>
  <c r="R114" i="7"/>
  <c r="R113" i="7"/>
  <c r="R112" i="7"/>
  <c r="R111" i="7"/>
  <c r="R110" i="7"/>
  <c r="R109" i="7"/>
  <c r="R108" i="7"/>
  <c r="R107" i="7"/>
  <c r="R106" i="7"/>
  <c r="R105" i="7"/>
  <c r="R104" i="7"/>
  <c r="R103" i="7"/>
  <c r="R102" i="7"/>
  <c r="R101" i="7"/>
  <c r="R100" i="7"/>
  <c r="R99" i="7"/>
  <c r="R98" i="7"/>
  <c r="R97" i="7"/>
  <c r="R96" i="7"/>
  <c r="R95" i="7"/>
  <c r="R94" i="7"/>
  <c r="R93" i="7"/>
  <c r="R92" i="7"/>
  <c r="R91" i="7"/>
  <c r="R90" i="7"/>
  <c r="R89" i="7"/>
  <c r="R88" i="7"/>
  <c r="R87" i="7"/>
  <c r="R86" i="7"/>
  <c r="R85" i="7"/>
  <c r="R84" i="7"/>
  <c r="R83" i="7"/>
  <c r="R82" i="7"/>
  <c r="R81" i="7"/>
  <c r="R80" i="7"/>
  <c r="R79" i="7"/>
  <c r="R78" i="7"/>
  <c r="R77" i="7"/>
  <c r="R76" i="7"/>
  <c r="R75" i="7"/>
  <c r="R73" i="7"/>
  <c r="R72" i="7"/>
  <c r="R71" i="7"/>
  <c r="R70" i="7"/>
  <c r="R69" i="7"/>
  <c r="R68" i="7"/>
  <c r="R67" i="7"/>
  <c r="R66" i="7"/>
  <c r="R65" i="7"/>
  <c r="R64" i="7"/>
  <c r="R63" i="7"/>
  <c r="R62" i="7"/>
  <c r="R61" i="7"/>
  <c r="R60" i="7"/>
  <c r="R59" i="7"/>
  <c r="R58" i="7"/>
  <c r="R57" i="7"/>
  <c r="R56" i="7"/>
  <c r="R55" i="7"/>
  <c r="R54" i="7"/>
  <c r="R53" i="7"/>
  <c r="R51" i="7"/>
  <c r="R50" i="7"/>
  <c r="R49" i="7"/>
  <c r="R48" i="7"/>
  <c r="R47" i="7"/>
  <c r="R46" i="7"/>
  <c r="R44" i="7"/>
  <c r="R43" i="7"/>
  <c r="R42" i="7"/>
  <c r="R41" i="7"/>
  <c r="R40" i="7"/>
  <c r="R39" i="7"/>
  <c r="R37" i="7"/>
  <c r="R36" i="7"/>
  <c r="R35" i="7"/>
  <c r="R34" i="7"/>
  <c r="R33" i="7"/>
  <c r="R32" i="7"/>
  <c r="R31" i="7"/>
  <c r="R30" i="7"/>
  <c r="R29" i="7"/>
  <c r="R28" i="7"/>
  <c r="R27" i="7"/>
  <c r="R26" i="7"/>
  <c r="R25" i="7"/>
  <c r="R24" i="7"/>
  <c r="R23" i="7"/>
  <c r="R22" i="7"/>
  <c r="R235" i="7" s="1"/>
  <c r="Y16" i="7"/>
  <c r="X16" i="7"/>
  <c r="W16" i="7"/>
  <c r="V16" i="7"/>
  <c r="U16" i="7"/>
  <c r="T16" i="7"/>
  <c r="S16" i="7"/>
  <c r="R16" i="7"/>
  <c r="Q16" i="7"/>
  <c r="O16" i="7"/>
  <c r="M16" i="7"/>
  <c r="K16" i="7"/>
  <c r="D16" i="7" s="1"/>
  <c r="J16" i="7"/>
  <c r="L16" i="7" s="1"/>
  <c r="I16" i="7"/>
  <c r="H16" i="7"/>
  <c r="G16" i="7"/>
  <c r="F16" i="7"/>
  <c r="E16" i="7"/>
  <c r="C16" i="7"/>
  <c r="B16" i="7"/>
  <c r="Q116" i="6"/>
  <c r="M116" i="6"/>
  <c r="L116" i="6"/>
  <c r="G116" i="6"/>
  <c r="B116" i="6"/>
  <c r="N116" i="6" s="1"/>
  <c r="R115" i="6"/>
  <c r="R114" i="6"/>
  <c r="R113" i="6"/>
  <c r="R111" i="6"/>
  <c r="R110" i="6"/>
  <c r="R108" i="6"/>
  <c r="R107" i="6"/>
  <c r="R106" i="6"/>
  <c r="R105" i="6"/>
  <c r="R104" i="6"/>
  <c r="R103" i="6"/>
  <c r="R102" i="6"/>
  <c r="R101" i="6"/>
  <c r="R100" i="6"/>
  <c r="R99" i="6"/>
  <c r="R98" i="6"/>
  <c r="R97" i="6"/>
  <c r="R96" i="6"/>
  <c r="R95" i="6"/>
  <c r="R94" i="6"/>
  <c r="R93" i="6"/>
  <c r="R92" i="6"/>
  <c r="R91" i="6"/>
  <c r="R90" i="6"/>
  <c r="R89" i="6"/>
  <c r="R88" i="6"/>
  <c r="R87" i="6"/>
  <c r="R85" i="6"/>
  <c r="R84" i="6"/>
  <c r="R83" i="6"/>
  <c r="R82" i="6"/>
  <c r="R81" i="6"/>
  <c r="R80" i="6"/>
  <c r="R79" i="6"/>
  <c r="R77" i="6"/>
  <c r="R76" i="6"/>
  <c r="R75" i="6"/>
  <c r="R74" i="6"/>
  <c r="R73" i="6"/>
  <c r="R72" i="6"/>
  <c r="R71" i="6"/>
  <c r="R70" i="6"/>
  <c r="R69" i="6"/>
  <c r="R68" i="6"/>
  <c r="R67" i="6"/>
  <c r="R66" i="6"/>
  <c r="R65" i="6"/>
  <c r="R64" i="6"/>
  <c r="R63" i="6"/>
  <c r="R62" i="6"/>
  <c r="R61" i="6"/>
  <c r="R60" i="6"/>
  <c r="R59" i="6"/>
  <c r="R58" i="6"/>
  <c r="R57" i="6"/>
  <c r="R56" i="6"/>
  <c r="R55" i="6"/>
  <c r="R53" i="6"/>
  <c r="R52" i="6"/>
  <c r="R51" i="6"/>
  <c r="R50" i="6"/>
  <c r="R49" i="6"/>
  <c r="R48" i="6"/>
  <c r="R46" i="6"/>
  <c r="R45" i="6"/>
  <c r="R44" i="6"/>
  <c r="R43" i="6"/>
  <c r="R42" i="6"/>
  <c r="R41" i="6"/>
  <c r="R40" i="6"/>
  <c r="R39" i="6"/>
  <c r="R37" i="6"/>
  <c r="R36" i="6"/>
  <c r="R35" i="6"/>
  <c r="R34" i="6"/>
  <c r="R33" i="6"/>
  <c r="R32" i="6"/>
  <c r="R31" i="6"/>
  <c r="R29" i="6"/>
  <c r="R28" i="6"/>
  <c r="R27" i="6"/>
  <c r="R26" i="6"/>
  <c r="R116" i="6" s="1"/>
  <c r="Y20" i="6"/>
  <c r="X20" i="6"/>
  <c r="W20" i="6"/>
  <c r="V20" i="6"/>
  <c r="U20" i="6"/>
  <c r="T20" i="6"/>
  <c r="S20" i="6"/>
  <c r="R20" i="6"/>
  <c r="Q20" i="6"/>
  <c r="O20" i="6"/>
  <c r="K20" i="6"/>
  <c r="D20" i="6" s="1"/>
  <c r="J20" i="6"/>
  <c r="L20" i="6" s="1"/>
  <c r="I20" i="6"/>
  <c r="H20" i="6"/>
  <c r="G20" i="6"/>
  <c r="F20" i="6"/>
  <c r="E20" i="6"/>
  <c r="C20" i="6"/>
  <c r="B20" i="6"/>
  <c r="Q101" i="5"/>
  <c r="M101" i="5"/>
  <c r="L101" i="5"/>
  <c r="G101" i="5"/>
  <c r="B101" i="5"/>
  <c r="R100" i="5"/>
  <c r="R99" i="5"/>
  <c r="R98" i="5"/>
  <c r="R97" i="5"/>
  <c r="R95" i="5"/>
  <c r="R94" i="5"/>
  <c r="R93" i="5"/>
  <c r="R92" i="5"/>
  <c r="R91" i="5"/>
  <c r="R90" i="5"/>
  <c r="R89" i="5"/>
  <c r="R88" i="5"/>
  <c r="R87" i="5"/>
  <c r="R86" i="5"/>
  <c r="R85" i="5"/>
  <c r="R84" i="5"/>
  <c r="R83" i="5"/>
  <c r="R82" i="5"/>
  <c r="R81" i="5"/>
  <c r="R79" i="5"/>
  <c r="R78" i="5"/>
  <c r="R77" i="5"/>
  <c r="R76" i="5"/>
  <c r="R75" i="5"/>
  <c r="R74" i="5"/>
  <c r="R73" i="5"/>
  <c r="R72" i="5"/>
  <c r="R71" i="5"/>
  <c r="R70" i="5"/>
  <c r="R69" i="5"/>
  <c r="R68" i="5"/>
  <c r="R66" i="5"/>
  <c r="R65" i="5"/>
  <c r="R64" i="5"/>
  <c r="R63" i="5"/>
  <c r="R62" i="5"/>
  <c r="R61" i="5"/>
  <c r="R60" i="5"/>
  <c r="R59" i="5"/>
  <c r="R58" i="5"/>
  <c r="R57" i="5"/>
  <c r="R56" i="5"/>
  <c r="R54" i="5"/>
  <c r="R53" i="5"/>
  <c r="R52" i="5"/>
  <c r="R51" i="5"/>
  <c r="R50" i="5"/>
  <c r="R49" i="5"/>
  <c r="R48" i="5"/>
  <c r="R47" i="5"/>
  <c r="R45" i="5"/>
  <c r="R44" i="5"/>
  <c r="R43" i="5"/>
  <c r="R42" i="5"/>
  <c r="R41" i="5"/>
  <c r="R39" i="5"/>
  <c r="R38" i="5"/>
  <c r="R37" i="5"/>
  <c r="R36" i="5"/>
  <c r="R35" i="5"/>
  <c r="R34" i="5"/>
  <c r="R32" i="5"/>
  <c r="R31" i="5"/>
  <c r="R30" i="5"/>
  <c r="R29" i="5"/>
  <c r="R28" i="5"/>
  <c r="R27" i="5"/>
  <c r="R26" i="5"/>
  <c r="R25" i="5"/>
  <c r="R24" i="5"/>
  <c r="R101" i="5" s="1"/>
  <c r="N101" i="5" s="1"/>
  <c r="R23" i="5"/>
  <c r="Y17" i="5"/>
  <c r="X17" i="5"/>
  <c r="W17" i="5"/>
  <c r="V17" i="5"/>
  <c r="U17" i="5"/>
  <c r="T17" i="5"/>
  <c r="S17" i="5"/>
  <c r="R17" i="5"/>
  <c r="Q17" i="5"/>
  <c r="O17" i="5"/>
  <c r="K17" i="5"/>
  <c r="J17" i="5"/>
  <c r="I17" i="5"/>
  <c r="H17" i="5"/>
  <c r="G17" i="5"/>
  <c r="F17" i="5"/>
  <c r="E17" i="5"/>
  <c r="D17" i="5"/>
  <c r="C17" i="5"/>
  <c r="M17" i="5" s="1"/>
  <c r="B17" i="5"/>
  <c r="Q131" i="4"/>
  <c r="M131" i="4"/>
  <c r="L131" i="4"/>
  <c r="G131" i="4"/>
  <c r="B131" i="4"/>
  <c r="R130" i="4"/>
  <c r="R129" i="4"/>
  <c r="R128" i="4"/>
  <c r="R127" i="4"/>
  <c r="R126" i="4"/>
  <c r="R125" i="4"/>
  <c r="R124" i="4"/>
  <c r="R123" i="4"/>
  <c r="R122" i="4"/>
  <c r="R121" i="4"/>
  <c r="R120" i="4"/>
  <c r="R119" i="4"/>
  <c r="R118" i="4"/>
  <c r="R117" i="4"/>
  <c r="R116" i="4"/>
  <c r="R115" i="4"/>
  <c r="R114" i="4"/>
  <c r="R112" i="4"/>
  <c r="R111" i="4"/>
  <c r="R110" i="4"/>
  <c r="R109" i="4"/>
  <c r="R108" i="4"/>
  <c r="R107" i="4"/>
  <c r="R106" i="4"/>
  <c r="R105" i="4"/>
  <c r="R104" i="4"/>
  <c r="R103" i="4"/>
  <c r="R102" i="4"/>
  <c r="R101" i="4"/>
  <c r="R100" i="4"/>
  <c r="R99" i="4"/>
  <c r="R98" i="4"/>
  <c r="R97" i="4"/>
  <c r="R96" i="4"/>
  <c r="R95" i="4"/>
  <c r="R94" i="4"/>
  <c r="R93" i="4"/>
  <c r="R91" i="4"/>
  <c r="R90" i="4"/>
  <c r="R89" i="4"/>
  <c r="R88" i="4"/>
  <c r="R86" i="4"/>
  <c r="R85" i="4"/>
  <c r="R84" i="4"/>
  <c r="R83" i="4"/>
  <c r="R82" i="4"/>
  <c r="R81" i="4"/>
  <c r="R80" i="4"/>
  <c r="R79" i="4"/>
  <c r="R78" i="4"/>
  <c r="R77" i="4"/>
  <c r="R76" i="4"/>
  <c r="R75" i="4"/>
  <c r="R74" i="4"/>
  <c r="R73" i="4"/>
  <c r="R72" i="4"/>
  <c r="R71" i="4"/>
  <c r="R69" i="4"/>
  <c r="R68" i="4"/>
  <c r="R67" i="4"/>
  <c r="R66" i="4"/>
  <c r="R65" i="4"/>
  <c r="R64" i="4"/>
  <c r="R63" i="4"/>
  <c r="R62" i="4"/>
  <c r="R61" i="4"/>
  <c r="R60" i="4"/>
  <c r="R59" i="4"/>
  <c r="R58" i="4"/>
  <c r="R57" i="4"/>
  <c r="R56" i="4"/>
  <c r="R55" i="4"/>
  <c r="R54" i="4"/>
  <c r="R52" i="4"/>
  <c r="R51" i="4"/>
  <c r="R50" i="4"/>
  <c r="R49" i="4"/>
  <c r="R48" i="4"/>
  <c r="R47" i="4"/>
  <c r="R46" i="4"/>
  <c r="R45" i="4"/>
  <c r="R44" i="4"/>
  <c r="R43" i="4"/>
  <c r="R42" i="4"/>
  <c r="R41" i="4"/>
  <c r="R39" i="4"/>
  <c r="R38" i="4"/>
  <c r="R37" i="4"/>
  <c r="R36" i="4"/>
  <c r="R35" i="4"/>
  <c r="R34" i="4"/>
  <c r="R33" i="4"/>
  <c r="R32" i="4"/>
  <c r="R31" i="4"/>
  <c r="R30" i="4"/>
  <c r="R28" i="4"/>
  <c r="R27" i="4"/>
  <c r="R25" i="4"/>
  <c r="R24" i="4"/>
  <c r="R131" i="4" s="1"/>
  <c r="Y18" i="4"/>
  <c r="X18" i="4"/>
  <c r="W18" i="4"/>
  <c r="V18" i="4"/>
  <c r="U18" i="4"/>
  <c r="T18" i="4"/>
  <c r="S18" i="4"/>
  <c r="R18" i="4"/>
  <c r="Q18" i="4"/>
  <c r="O18" i="4"/>
  <c r="L18" i="4"/>
  <c r="K18" i="4"/>
  <c r="D18" i="4" s="1"/>
  <c r="J18" i="4"/>
  <c r="I18" i="4"/>
  <c r="H18" i="4"/>
  <c r="G18" i="4"/>
  <c r="F18" i="4"/>
  <c r="E18" i="4"/>
  <c r="C18" i="4"/>
  <c r="B18" i="4"/>
  <c r="Q51" i="3"/>
  <c r="M51" i="3"/>
  <c r="L51" i="3"/>
  <c r="G51" i="3"/>
  <c r="B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51" i="3" s="1"/>
  <c r="N51" i="3" s="1"/>
  <c r="R18" i="3"/>
  <c r="R17" i="3"/>
  <c r="R16" i="3"/>
  <c r="Y10" i="3"/>
  <c r="X10" i="3"/>
  <c r="W10" i="3"/>
  <c r="V10" i="3"/>
  <c r="U10" i="3"/>
  <c r="T10" i="3"/>
  <c r="S10" i="3"/>
  <c r="R10" i="3"/>
  <c r="Q10" i="3"/>
  <c r="O10" i="3"/>
  <c r="L10" i="3"/>
  <c r="K10" i="3"/>
  <c r="M10" i="3" s="1"/>
  <c r="N10" i="3" s="1"/>
  <c r="J10" i="3"/>
  <c r="I10" i="3"/>
  <c r="H10" i="3"/>
  <c r="G10" i="3"/>
  <c r="F10" i="3"/>
  <c r="E10" i="3"/>
  <c r="D10" i="3"/>
  <c r="C10" i="3"/>
  <c r="B10" i="3"/>
  <c r="Q57" i="2"/>
  <c r="M57" i="2"/>
  <c r="L57" i="2"/>
  <c r="G57" i="2"/>
  <c r="B57" i="2"/>
  <c r="N57" i="2" s="1"/>
  <c r="R56" i="2"/>
  <c r="R55" i="2"/>
  <c r="R54" i="2"/>
  <c r="R53" i="2"/>
  <c r="R52" i="2"/>
  <c r="R51" i="2"/>
  <c r="R50" i="2"/>
  <c r="R49" i="2"/>
  <c r="R47" i="2"/>
  <c r="R45" i="2"/>
  <c r="R43" i="2"/>
  <c r="R41" i="2"/>
  <c r="R39" i="2"/>
  <c r="R38" i="2"/>
  <c r="R37" i="2"/>
  <c r="R36" i="2"/>
  <c r="R35" i="2"/>
  <c r="R34" i="2"/>
  <c r="R32" i="2"/>
  <c r="R31" i="2"/>
  <c r="R29" i="2"/>
  <c r="R28" i="2"/>
  <c r="R27" i="2"/>
  <c r="R57" i="2" s="1"/>
  <c r="Y21" i="2"/>
  <c r="X21" i="2"/>
  <c r="W21" i="2"/>
  <c r="V21" i="2"/>
  <c r="U21" i="2"/>
  <c r="T21" i="2"/>
  <c r="S21" i="2"/>
  <c r="R21" i="2"/>
  <c r="Q21" i="2"/>
  <c r="O21" i="2"/>
  <c r="K21" i="2"/>
  <c r="D21" i="2" s="1"/>
  <c r="J21" i="2"/>
  <c r="L21" i="2" s="1"/>
  <c r="I21" i="2"/>
  <c r="H21" i="2"/>
  <c r="G21" i="2"/>
  <c r="F21" i="2"/>
  <c r="E21" i="2"/>
  <c r="C21" i="2"/>
  <c r="B21" i="2"/>
  <c r="Q197" i="1"/>
  <c r="M197" i="1"/>
  <c r="L197" i="1"/>
  <c r="G197" i="1"/>
  <c r="B197" i="1"/>
  <c r="R196" i="1"/>
  <c r="R195" i="1"/>
  <c r="R194" i="1"/>
  <c r="R193" i="1"/>
  <c r="R191" i="1"/>
  <c r="R190" i="1"/>
  <c r="R189" i="1"/>
  <c r="R188" i="1"/>
  <c r="R186" i="1"/>
  <c r="R185" i="1"/>
  <c r="R184" i="1"/>
  <c r="R183" i="1"/>
  <c r="R182" i="1"/>
  <c r="R181" i="1"/>
  <c r="R180" i="1"/>
  <c r="R179" i="1"/>
  <c r="R178" i="1"/>
  <c r="R177" i="1"/>
  <c r="R176" i="1"/>
  <c r="R174" i="1"/>
  <c r="R173" i="1"/>
  <c r="R172" i="1"/>
  <c r="R171" i="1"/>
  <c r="R169" i="1"/>
  <c r="R168" i="1"/>
  <c r="R167" i="1"/>
  <c r="R166" i="1"/>
  <c r="R165" i="1"/>
  <c r="R164" i="1"/>
  <c r="R163" i="1"/>
  <c r="R162" i="1"/>
  <c r="R161" i="1"/>
  <c r="R160" i="1"/>
  <c r="R159" i="1"/>
  <c r="R158"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8" i="1"/>
  <c r="R107" i="1"/>
  <c r="R106" i="1"/>
  <c r="R105" i="1"/>
  <c r="R104" i="1"/>
  <c r="R103" i="1"/>
  <c r="R102" i="1"/>
  <c r="R101" i="1"/>
  <c r="R100" i="1"/>
  <c r="R99" i="1"/>
  <c r="R98" i="1"/>
  <c r="R97" i="1"/>
  <c r="R96" i="1"/>
  <c r="R95" i="1"/>
  <c r="R94" i="1"/>
  <c r="R93" i="1"/>
  <c r="R91" i="1"/>
  <c r="R90" i="1"/>
  <c r="R89" i="1"/>
  <c r="R88" i="1"/>
  <c r="R87" i="1"/>
  <c r="R86" i="1"/>
  <c r="R85" i="1"/>
  <c r="R84" i="1"/>
  <c r="R83" i="1"/>
  <c r="R82" i="1"/>
  <c r="R81" i="1"/>
  <c r="R80" i="1"/>
  <c r="R79" i="1"/>
  <c r="R78" i="1"/>
  <c r="R77" i="1"/>
  <c r="R75" i="1"/>
  <c r="R74" i="1"/>
  <c r="R73" i="1"/>
  <c r="R72" i="1"/>
  <c r="R71" i="1"/>
  <c r="R70" i="1"/>
  <c r="R69" i="1"/>
  <c r="R68" i="1"/>
  <c r="R67" i="1"/>
  <c r="R66" i="1"/>
  <c r="R65" i="1"/>
  <c r="R64" i="1"/>
  <c r="R62" i="1"/>
  <c r="R61" i="1"/>
  <c r="R59" i="1"/>
  <c r="R58" i="1"/>
  <c r="R56" i="1"/>
  <c r="R55" i="1"/>
  <c r="R54" i="1"/>
  <c r="R53" i="1"/>
  <c r="R52" i="1"/>
  <c r="R51" i="1"/>
  <c r="R50" i="1"/>
  <c r="R49" i="1"/>
  <c r="R48" i="1"/>
  <c r="R46" i="1"/>
  <c r="R45" i="1"/>
  <c r="R44" i="1"/>
  <c r="R43" i="1"/>
  <c r="R42" i="1"/>
  <c r="R41" i="1"/>
  <c r="R40" i="1"/>
  <c r="R39" i="1"/>
  <c r="R37" i="1"/>
  <c r="R36" i="1"/>
  <c r="R35" i="1"/>
  <c r="R34" i="1"/>
  <c r="R33" i="1"/>
  <c r="R32" i="1"/>
  <c r="R31" i="1"/>
  <c r="R30" i="1"/>
  <c r="R197" i="1" s="1"/>
  <c r="N197" i="1" s="1"/>
  <c r="Y24" i="1"/>
  <c r="X24" i="1"/>
  <c r="W24" i="1"/>
  <c r="V24" i="1"/>
  <c r="U24" i="1"/>
  <c r="T24" i="1"/>
  <c r="S24" i="1"/>
  <c r="R24" i="1"/>
  <c r="Q24" i="1"/>
  <c r="O24" i="1"/>
  <c r="M24" i="1"/>
  <c r="N24" i="1" s="1"/>
  <c r="K24" i="1"/>
  <c r="J24" i="1"/>
  <c r="I24" i="1"/>
  <c r="H24" i="1"/>
  <c r="G24" i="1"/>
  <c r="F24" i="1"/>
  <c r="E24" i="1"/>
  <c r="D24" i="1"/>
  <c r="C24" i="1"/>
  <c r="L24" i="1" s="1"/>
  <c r="B24" i="1"/>
  <c r="N178" i="12" l="1"/>
  <c r="N131" i="9"/>
  <c r="N16" i="20"/>
  <c r="N16" i="7"/>
  <c r="N147" i="20"/>
  <c r="N142" i="15"/>
  <c r="N551" i="13"/>
  <c r="N131" i="4"/>
  <c r="N235" i="7"/>
  <c r="N25" i="16"/>
  <c r="N95" i="8"/>
  <c r="N26" i="15"/>
  <c r="M20" i="6"/>
  <c r="N20" i="6" s="1"/>
  <c r="M23" i="17"/>
  <c r="N23" i="17" s="1"/>
  <c r="M18" i="4"/>
  <c r="N18" i="4" s="1"/>
  <c r="L25" i="16"/>
  <c r="M25" i="18"/>
  <c r="N25" i="18" s="1"/>
  <c r="L107" i="12"/>
  <c r="N107" i="12" s="1"/>
  <c r="L28" i="14"/>
  <c r="N28" i="14" s="1"/>
  <c r="L51" i="19"/>
  <c r="N51" i="19" s="1"/>
  <c r="L26" i="15"/>
  <c r="M21" i="2"/>
  <c r="N21" i="2" s="1"/>
  <c r="L17" i="5"/>
  <c r="N17" i="5" s="1"/>
</calcChain>
</file>

<file path=xl/sharedStrings.xml><?xml version="1.0" encoding="utf-8"?>
<sst xmlns="http://schemas.openxmlformats.org/spreadsheetml/2006/main" count="19682" uniqueCount="19547">
  <si>
    <t>Pre-Lease</t>
  </si>
  <si>
    <t>1008 S. 4th</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</si>
  <si>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</si>
  <si>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</si>
  <si>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</si>
  <si>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</si>
  <si>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</si>
  <si>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</si>
  <si>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</si>
  <si>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</si>
  <si>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</si>
  <si>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</si>
  <si>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</si>
  <si>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</si>
  <si>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</si>
  <si>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</si>
  <si>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</si>
  <si>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</si>
  <si>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</si>
  <si>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</si>
  <si>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</si>
  <si>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</si>
  <si>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</si>
  <si>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</si>
  <si>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</si>
  <si>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</si>
  <si>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</si>
  <si>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</si>
  <si>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B3</t>
  </si>
  <si>
    <t>B4</t>
  </si>
  <si>
    <t>B5</t>
  </si>
  <si>
    <t>C1</t>
  </si>
  <si>
    <t>D1</t>
  </si>
  <si>
    <t>D1 Balcony</t>
  </si>
  <si>
    <t>D2</t>
  </si>
  <si>
    <t>D3 Balcony</t>
  </si>
  <si>
    <t>M1 Murphy</t>
  </si>
  <si>
    <t>M1 Murphy Balcony</t>
  </si>
  <si>
    <t>Not Selected</t>
  </si>
  <si>
    <t>S1</t>
  </si>
  <si>
    <t>S2</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</si>
  <si>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</si>
  <si>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</si>
  <si>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</si>
  <si>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</si>
  <si>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</si>
  <si>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</si>
  <si>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</si>
  <si>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</si>
  <si>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</si>
  <si>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</si>
  <si>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</si>
  <si>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</si>
  <si>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</si>
  <si>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</si>
  <si>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</si>
  <si>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</si>
  <si>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</si>
  <si>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</si>
  <si>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</si>
  <si>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</si>
  <si>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</si>
  <si>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B1</t>
  </si>
  <si>
    <t>512-A</t>
  </si>
  <si>
    <t>B1</t>
  </si>
  <si>
    <t>Occupied No Notice</t>
  </si>
  <si>
    <t>Zhang, Angela</t>
  </si>
  <si>
    <t>Renewal Lease Approved</t>
  </si>
  <si>
    <t>Annual (08/15/2025-07/30/2026)</t>
  </si>
  <si>
    <t>512-B</t>
  </si>
  <si>
    <t>B1</t>
  </si>
  <si>
    <t>Occupied No Notice</t>
  </si>
  <si>
    <t>Bertuca, Samantha</t>
  </si>
  <si>
    <t>Renewal Lease Approved</t>
  </si>
  <si>
    <t>Annual (08/15/2025-07/30/2026)</t>
  </si>
  <si>
    <t>B1</t>
  </si>
  <si>
    <t>Bechtlofft, Reese</t>
  </si>
  <si>
    <t>Renewal Lease Approved</t>
  </si>
  <si>
    <t>Annual (08/15/2025-07/30/2026)</t>
  </si>
  <si>
    <t>B1</t>
  </si>
  <si>
    <t>Chon, Louie</t>
  </si>
  <si>
    <t>Lease Approved</t>
  </si>
  <si>
    <t>Annual (08/15/2025-07/30/2026)</t>
  </si>
  <si>
    <t>B1</t>
  </si>
  <si>
    <t>Eckels, Austin</t>
  </si>
  <si>
    <t>Lease Approved</t>
  </si>
  <si>
    <t>Annual (08/15/2025-07/30/2026)</t>
  </si>
  <si>
    <t>B1</t>
  </si>
  <si>
    <t>Lembong, Chloe</t>
  </si>
  <si>
    <t>Lease Approved</t>
  </si>
  <si>
    <t>Annual (08/15/2025-07/30/2026)</t>
  </si>
  <si>
    <t>B1</t>
  </si>
  <si>
    <t>Liaw, Abigail</t>
  </si>
  <si>
    <t>Lease Approved</t>
  </si>
  <si>
    <t>Annual (08/15/2025-07/30/2026)</t>
  </si>
  <si>
    <t>B1</t>
  </si>
  <si>
    <t>Walawender, Alex</t>
  </si>
  <si>
    <t>Lease Approved</t>
  </si>
  <si>
    <t>Annual (08/15/2025-07/30/2026)</t>
  </si>
  <si>
    <t>Unit Type: B2</t>
  </si>
  <si>
    <t>B2</t>
  </si>
  <si>
    <t>Barajas, Samantha</t>
  </si>
  <si>
    <t>Lease Approved</t>
  </si>
  <si>
    <t>Annual (08/15/2025-07/30/2026)</t>
  </si>
  <si>
    <t>B2</t>
  </si>
  <si>
    <t>Bazan, Isabela</t>
  </si>
  <si>
    <t>Lease Approved</t>
  </si>
  <si>
    <t>Annual (08/15/2025-07/30/2026)</t>
  </si>
  <si>
    <t>B2</t>
  </si>
  <si>
    <t>Macatangay, Jacob</t>
  </si>
  <si>
    <t>Lease Approved</t>
  </si>
  <si>
    <t>Annual (08/15/2025-07/30/2026)</t>
  </si>
  <si>
    <t>B2</t>
  </si>
  <si>
    <t>Macatangay, Justin</t>
  </si>
  <si>
    <t>Lease Approved</t>
  </si>
  <si>
    <t>Annual (08/15/2025-07/30/2026)</t>
  </si>
  <si>
    <t>B2</t>
  </si>
  <si>
    <t>Mei, Stephanie</t>
  </si>
  <si>
    <t>Lease Partially Completed</t>
  </si>
  <si>
    <t>Annual (08/15/2025-07/30/2026)</t>
  </si>
  <si>
    <t>B2</t>
  </si>
  <si>
    <t>Przeczek, Konrad</t>
  </si>
  <si>
    <t>Lease Approved</t>
  </si>
  <si>
    <t>Annual (08/15/2025-07/30/2026)</t>
  </si>
  <si>
    <t>B2</t>
  </si>
  <si>
    <t>Reisinger, Emily</t>
  </si>
  <si>
    <t>Lease Approved</t>
  </si>
  <si>
    <t>Annual (08/15/2025-07/30/2026)</t>
  </si>
  <si>
    <t>B2</t>
  </si>
  <si>
    <t>Villalobos, Isabella</t>
  </si>
  <si>
    <t>Lease Approved</t>
  </si>
  <si>
    <t>Annual (08/15/2025-07/30/2026)</t>
  </si>
  <si>
    <t>Unit Type: B3</t>
  </si>
  <si>
    <t>408-A</t>
  </si>
  <si>
    <t>B3</t>
  </si>
  <si>
    <t>Occupied No Notice</t>
  </si>
  <si>
    <t>Jiao, Xiaole (Aurora)</t>
  </si>
  <si>
    <t>Renewal Lease Approved</t>
  </si>
  <si>
    <t>Annual (08/15/2025-07/30/2026)</t>
  </si>
  <si>
    <t>408-B</t>
  </si>
  <si>
    <t>B3</t>
  </si>
  <si>
    <t>Occupied No Notice</t>
  </si>
  <si>
    <t>He, Jiayi</t>
  </si>
  <si>
    <t>Renewal Lease Approved</t>
  </si>
  <si>
    <t>Annual (08/15/2025-07/30/2026)</t>
  </si>
  <si>
    <t>508-A</t>
  </si>
  <si>
    <t>B3</t>
  </si>
  <si>
    <t>Occupied No Notice</t>
  </si>
  <si>
    <t>Sellars, Lauren (Anna Sellars)</t>
  </si>
  <si>
    <t>Renewal Lease Approved</t>
  </si>
  <si>
    <t>Annual (08/15/2025-07/30/2026)</t>
  </si>
  <si>
    <t>508-B</t>
  </si>
  <si>
    <t>B3</t>
  </si>
  <si>
    <t>Occupied No Notice</t>
  </si>
  <si>
    <t>Sellars, Anna</t>
  </si>
  <si>
    <t>Renewal Lease Approved</t>
  </si>
  <si>
    <t>Annual (08/15/2025-07/30/2026)</t>
  </si>
  <si>
    <t>B3</t>
  </si>
  <si>
    <t>Bustos, Sophia</t>
  </si>
  <si>
    <t>Lease Approved</t>
  </si>
  <si>
    <t>Annual (08/15/2025-07/30/2026)</t>
  </si>
  <si>
    <t>B3</t>
  </si>
  <si>
    <t>Filarski, Lauren</t>
  </si>
  <si>
    <t>Lease Approved</t>
  </si>
  <si>
    <t>Annual (08/15/2025-07/30/2026)</t>
  </si>
  <si>
    <t>B3</t>
  </si>
  <si>
    <t>Mehra, Pushpanjli</t>
  </si>
  <si>
    <t>Lease Approved</t>
  </si>
  <si>
    <t>Annual (08/15/2025-07/30/2026)</t>
  </si>
  <si>
    <t>B3</t>
  </si>
  <si>
    <t>Park, Sarah</t>
  </si>
  <si>
    <t>Lease Approved</t>
  </si>
  <si>
    <t>Annual (08/15/2025-07/30/2026)</t>
  </si>
  <si>
    <t>B3</t>
  </si>
  <si>
    <t>Price, Ella</t>
  </si>
  <si>
    <t>Lease Approved</t>
  </si>
  <si>
    <t>Annual (08/15/2025-07/30/2026)</t>
  </si>
  <si>
    <t>Unit Type: B4</t>
  </si>
  <si>
    <t>B4</t>
  </si>
  <si>
    <t>Mazur, Audrey</t>
  </si>
  <si>
    <t>Lease Approved</t>
  </si>
  <si>
    <t>Annual (08/15/2025-07/30/2026)</t>
  </si>
  <si>
    <t>B4</t>
  </si>
  <si>
    <t>Ogurek, Lilly</t>
  </si>
  <si>
    <t>Lease Approved</t>
  </si>
  <si>
    <t>Annual (08/15/2025-07/30/2026)</t>
  </si>
  <si>
    <t>Unit Type: B5</t>
  </si>
  <si>
    <t>B5</t>
  </si>
  <si>
    <t>D'Amato, Jacopo</t>
  </si>
  <si>
    <t>Lease Approved</t>
  </si>
  <si>
    <t>Annual (08/15/2025-07/30/2026)</t>
  </si>
  <si>
    <t>B5</t>
  </si>
  <si>
    <t>D'Attoma, Giorgio Riccardo</t>
  </si>
  <si>
    <t>Lease Approved</t>
  </si>
  <si>
    <t>Annual (08/15/2025-07/30/2026)</t>
  </si>
  <si>
    <t>Unit Type: C1</t>
  </si>
  <si>
    <t>210-A</t>
  </si>
  <si>
    <t>C1</t>
  </si>
  <si>
    <t>Occupied No Notice</t>
  </si>
  <si>
    <t>Yu, Xiangyi</t>
  </si>
  <si>
    <t>Renewal Lease Approved</t>
  </si>
  <si>
    <t>Annual (08/15/2025-07/30/2026)</t>
  </si>
  <si>
    <t>210-B</t>
  </si>
  <si>
    <t>C1</t>
  </si>
  <si>
    <t>Occupied No Notice</t>
  </si>
  <si>
    <t>Rauf, Mahum</t>
  </si>
  <si>
    <t>Renewal Lease Approved</t>
  </si>
  <si>
    <t>Annual (08/15/2025-07/30/2026)</t>
  </si>
  <si>
    <t>210-C</t>
  </si>
  <si>
    <t>C1</t>
  </si>
  <si>
    <t>Occupied No Notice</t>
  </si>
  <si>
    <t>Cheng, Adeleine</t>
  </si>
  <si>
    <t>Renewal Lease Approved</t>
  </si>
  <si>
    <t>Annual (08/15/2025-07/30/2026)</t>
  </si>
  <si>
    <t>510-A</t>
  </si>
  <si>
    <t>C1</t>
  </si>
  <si>
    <t>Occupied No Notice</t>
  </si>
  <si>
    <t>Les, Jessica</t>
  </si>
  <si>
    <t>Renewal Lease Approved</t>
  </si>
  <si>
    <t>Annual (08/15/2025-07/30/2026)</t>
  </si>
  <si>
    <t>510-B</t>
  </si>
  <si>
    <t>C1</t>
  </si>
  <si>
    <t>Occupied No Notice</t>
  </si>
  <si>
    <t>Wietzema, Natalie</t>
  </si>
  <si>
    <t>Renewal Lease Approved</t>
  </si>
  <si>
    <t>Annual (08/15/2025-07/30/2026)</t>
  </si>
  <si>
    <t>510-C</t>
  </si>
  <si>
    <t>C1</t>
  </si>
  <si>
    <t>Occupied No Notice</t>
  </si>
  <si>
    <t>Cepeda, Sophia</t>
  </si>
  <si>
    <t>Renewal Lease Approved</t>
  </si>
  <si>
    <t>Annual (08/15/2025-07/30/2026)</t>
  </si>
  <si>
    <t>C1</t>
  </si>
  <si>
    <t>Capesius, Gianna</t>
  </si>
  <si>
    <t>Lease Approved</t>
  </si>
  <si>
    <t>Annual (08/15/2025-07/30/2026)</t>
  </si>
  <si>
    <t>C1</t>
  </si>
  <si>
    <t>Gavin, Jacob</t>
  </si>
  <si>
    <t>Lease Approved</t>
  </si>
  <si>
    <t>Annual (08/15/2025-07/30/2026)</t>
  </si>
  <si>
    <t>C1</t>
  </si>
  <si>
    <t>Lu, Wei-Yu</t>
  </si>
  <si>
    <t>Lease Approved</t>
  </si>
  <si>
    <t>Annual (08/15/2025-07/30/2026)</t>
  </si>
  <si>
    <t>C1</t>
  </si>
  <si>
    <t>Sampson, Charlotte</t>
  </si>
  <si>
    <t>Renewal Lease Approved</t>
  </si>
  <si>
    <t>Annual (08/15/2025-07/30/2026)</t>
  </si>
  <si>
    <t>C1</t>
  </si>
  <si>
    <t>Sandschafer, Gabriela (Gabriela)</t>
  </si>
  <si>
    <t>Renewal Lease Approved</t>
  </si>
  <si>
    <t>Annual (08/15/2025-07/30/2026)</t>
  </si>
  <si>
    <t>C1</t>
  </si>
  <si>
    <t>Zhang, Yuchen</t>
  </si>
  <si>
    <t>Renewal Lease Approved</t>
  </si>
  <si>
    <t>Annual (08/15/2025-07/30/2026)</t>
  </si>
  <si>
    <t>Unit Type: D1</t>
  </si>
  <si>
    <t>314-D</t>
  </si>
  <si>
    <t>D1</t>
  </si>
  <si>
    <t>Occupied No Notice</t>
  </si>
  <si>
    <t>Dastrup, Scott</t>
  </si>
  <si>
    <t>Renewal Lease Approved</t>
  </si>
  <si>
    <t>Annual (08/15/2025-07/30/2026)</t>
  </si>
  <si>
    <t>414-A</t>
  </si>
  <si>
    <t>D1</t>
  </si>
  <si>
    <t>Occupied No Notice</t>
  </si>
  <si>
    <t>Burke, Brendan</t>
  </si>
  <si>
    <t>Renewal Lease Approved</t>
  </si>
  <si>
    <t>Annual (08/15/2025-07/30/2026)</t>
  </si>
  <si>
    <t>414-B</t>
  </si>
  <si>
    <t>D1</t>
  </si>
  <si>
    <t>Occupied No Notice</t>
  </si>
  <si>
    <t>Shevlin, Andrew</t>
  </si>
  <si>
    <t>Renewal Lease Approved</t>
  </si>
  <si>
    <t>Annual (08/15/2025-07/30/2026)</t>
  </si>
  <si>
    <t>414-C</t>
  </si>
  <si>
    <t>D1</t>
  </si>
  <si>
    <t>Occupied No Notice</t>
  </si>
  <si>
    <t>Bieda, Luke</t>
  </si>
  <si>
    <t>Renewal Lease Approved</t>
  </si>
  <si>
    <t>Annual (08/15/2025-07/30/2026)</t>
  </si>
  <si>
    <t>414-D</t>
  </si>
  <si>
    <t>D1</t>
  </si>
  <si>
    <t>Occupied No Notice</t>
  </si>
  <si>
    <t>DiLuia, Joshua</t>
  </si>
  <si>
    <t>Renewal Lease Approved</t>
  </si>
  <si>
    <t>Annual (08/15/2025-07/30/2026)</t>
  </si>
  <si>
    <t>D1</t>
  </si>
  <si>
    <t>Bhardwaj, Rhea</t>
  </si>
  <si>
    <t>Lease Approved</t>
  </si>
  <si>
    <t>Annual (08/15/2025-07/30/2026)</t>
  </si>
  <si>
    <t>D1</t>
  </si>
  <si>
    <t>Brannon, Kaitlyn</t>
  </si>
  <si>
    <t>Lease Approved</t>
  </si>
  <si>
    <t>Annual (08/15/2025-07/30/2026)</t>
  </si>
  <si>
    <t>D1</t>
  </si>
  <si>
    <t>Chen, Jesse</t>
  </si>
  <si>
    <t>Lease Approved</t>
  </si>
  <si>
    <t>Annual (08/15/2025-07/30/2026)</t>
  </si>
  <si>
    <t>D1</t>
  </si>
  <si>
    <t>Holmes, Carter</t>
  </si>
  <si>
    <t>Lease Approved</t>
  </si>
  <si>
    <t>Annual (08/15/2025-07/30/2026)</t>
  </si>
  <si>
    <t>D1</t>
  </si>
  <si>
    <t>Mathew, Josmi</t>
  </si>
  <si>
    <t>Lease Approved</t>
  </si>
  <si>
    <t>Annual (08/15/2025-07/30/2026)</t>
  </si>
  <si>
    <t>D1</t>
  </si>
  <si>
    <t>McVey, Breck</t>
  </si>
  <si>
    <t>Lease Approved</t>
  </si>
  <si>
    <t>Annual (08/15/2025-07/30/2026)</t>
  </si>
  <si>
    <t>D1</t>
  </si>
  <si>
    <t>Rajan, Ishan</t>
  </si>
  <si>
    <t>Lease Approved</t>
  </si>
  <si>
    <t>Annual (08/15/2025-07/30/2026)</t>
  </si>
  <si>
    <t>D1</t>
  </si>
  <si>
    <t>Rao, Navya</t>
  </si>
  <si>
    <t>Lease Approved</t>
  </si>
  <si>
    <t>Annual (08/15/2025-07/30/2026)</t>
  </si>
  <si>
    <t>D1</t>
  </si>
  <si>
    <t>Tolliver, Sharon</t>
  </si>
  <si>
    <t>Lease Approved</t>
  </si>
  <si>
    <t>Annual (08/15/2025-07/30/2026)</t>
  </si>
  <si>
    <t>D1</t>
  </si>
  <si>
    <t>Yelakanti, Nitya</t>
  </si>
  <si>
    <t>Lease Approved</t>
  </si>
  <si>
    <t>Annual (08/15/2025-07/30/2026)</t>
  </si>
  <si>
    <t>Unit Type: D1 Balcony</t>
  </si>
  <si>
    <t>504-A</t>
  </si>
  <si>
    <t>D1 Balcony</t>
  </si>
  <si>
    <t>Occupied No Notice</t>
  </si>
  <si>
    <t>SUHNG, MAN-WEI</t>
  </si>
  <si>
    <t>Renewal Lease Approved</t>
  </si>
  <si>
    <t>Annual (08/15/2025-07/30/2026)</t>
  </si>
  <si>
    <t>504-B</t>
  </si>
  <si>
    <t>D1 Balcony</t>
  </si>
  <si>
    <t>Occupied No Notice</t>
  </si>
  <si>
    <t>Zhang, Yuer</t>
  </si>
  <si>
    <t>Renewal Lease Approved</t>
  </si>
  <si>
    <t>Annual (08/15/2025-07/30/2026)</t>
  </si>
  <si>
    <t>504-C</t>
  </si>
  <si>
    <t>D1 Balcony</t>
  </si>
  <si>
    <t>Occupied No Notice</t>
  </si>
  <si>
    <t>Jia, Yinuo</t>
  </si>
  <si>
    <t>Renewal Lease Approved</t>
  </si>
  <si>
    <t>Annual (08/15/2025-07/30/2026)</t>
  </si>
  <si>
    <t>504-D</t>
  </si>
  <si>
    <t>D1 Balcony</t>
  </si>
  <si>
    <t>Occupied No Notice</t>
  </si>
  <si>
    <t>Zhu, Moyan</t>
  </si>
  <si>
    <t>Renewal Lease Approved</t>
  </si>
  <si>
    <t>Annual (08/15/2025-07/30/2026)</t>
  </si>
  <si>
    <t>D1 Balcony</t>
  </si>
  <si>
    <t>Gates, Ava</t>
  </si>
  <si>
    <t>Lease Approved</t>
  </si>
  <si>
    <t>Annual (08/15/2025-07/30/2026)</t>
  </si>
  <si>
    <t>D1 Balcony</t>
  </si>
  <si>
    <t>Jensen, Eliana</t>
  </si>
  <si>
    <t>Lease Approved</t>
  </si>
  <si>
    <t>Annual (08/15/2025-07/30/2026)</t>
  </si>
  <si>
    <t>D1 Balcony</t>
  </si>
  <si>
    <t>Li, Ziyu</t>
  </si>
  <si>
    <t>Lease Approved</t>
  </si>
  <si>
    <t>Annual (08/15/2025-07/30/2026)</t>
  </si>
  <si>
    <t>D1 Balcony</t>
  </si>
  <si>
    <t>Mayorga, Valery</t>
  </si>
  <si>
    <t>Lease Approved</t>
  </si>
  <si>
    <t>Annual (08/15/2025-07/30/2026)</t>
  </si>
  <si>
    <t>D1 Balcony</t>
  </si>
  <si>
    <t>Misiunas, Laura</t>
  </si>
  <si>
    <t>Lease Approved</t>
  </si>
  <si>
    <t>Annual (08/15/2025-07/30/2026)</t>
  </si>
  <si>
    <t>D1 Balcony</t>
  </si>
  <si>
    <t>Scheaffer, Madeline</t>
  </si>
  <si>
    <t>Lease Approved</t>
  </si>
  <si>
    <t>Annual (08/15/2025-07/30/2026)</t>
  </si>
  <si>
    <t>D1 Balcony</t>
  </si>
  <si>
    <t>Shaner, Madeleine</t>
  </si>
  <si>
    <t>Lease Approved</t>
  </si>
  <si>
    <t>Annual (08/15/2025-07/30/2026)</t>
  </si>
  <si>
    <t>D1 Balcony</t>
  </si>
  <si>
    <t>Trojan, Haley</t>
  </si>
  <si>
    <t>Lease Approved</t>
  </si>
  <si>
    <t>Annual (08/15/2025-07/30/2026)</t>
  </si>
  <si>
    <t>D1 Balcony</t>
  </si>
  <si>
    <t>Tuttle, Bria</t>
  </si>
  <si>
    <t>Lease Approved</t>
  </si>
  <si>
    <t>Annual (08/15/2025-07/30/2026)</t>
  </si>
  <si>
    <t>D1 Balcony</t>
  </si>
  <si>
    <t>Yang, Yajing</t>
  </si>
  <si>
    <t>Lease Approved</t>
  </si>
  <si>
    <t>Annual (08/15/2025-07/30/2026)</t>
  </si>
  <si>
    <t>D1 Balcony</t>
  </si>
  <si>
    <t>Zhang, Caiyi</t>
  </si>
  <si>
    <t>Lease Approved</t>
  </si>
  <si>
    <t>Annual (08/15/2025-07/30/2026)</t>
  </si>
  <si>
    <t>D1 Balcony</t>
  </si>
  <si>
    <t>Zhang, Jingyi</t>
  </si>
  <si>
    <t>Lease Approved</t>
  </si>
  <si>
    <t>Annual (08/15/2025-07/30/2026)</t>
  </si>
  <si>
    <t>Unit Type: D2</t>
  </si>
  <si>
    <t>205-A</t>
  </si>
  <si>
    <t>D2</t>
  </si>
  <si>
    <t>Occupied No Notice</t>
  </si>
  <si>
    <t>Lagasca, Madison</t>
  </si>
  <si>
    <t>Renewal Lease Approved</t>
  </si>
  <si>
    <t>Annual (08/15/2025-07/30/2026)</t>
  </si>
  <si>
    <t>205-B</t>
  </si>
  <si>
    <t>D2</t>
  </si>
  <si>
    <t>Occupied No Notice</t>
  </si>
  <si>
    <t>Foreman, Tiana</t>
  </si>
  <si>
    <t>Renewal Lease Approved</t>
  </si>
  <si>
    <t>Annual (08/15/2025-07/30/2026)</t>
  </si>
  <si>
    <t>205-C</t>
  </si>
  <si>
    <t>D2</t>
  </si>
  <si>
    <t>Occupied No Notice</t>
  </si>
  <si>
    <t>Athanasopoulous, Angelina</t>
  </si>
  <si>
    <t>Renewal Lease Approved</t>
  </si>
  <si>
    <t>MOMI (08/15/2025-07/30/2026)</t>
  </si>
  <si>
    <t>205-D</t>
  </si>
  <si>
    <t>D2</t>
  </si>
  <si>
    <t>Occupied No Notice</t>
  </si>
  <si>
    <t>Vina, Noelle Iris</t>
  </si>
  <si>
    <t>Renewal Lease Approved</t>
  </si>
  <si>
    <t>Annual (08/15/2025-07/30/2026)</t>
  </si>
  <si>
    <t>206-A</t>
  </si>
  <si>
    <t>D2</t>
  </si>
  <si>
    <t>Occupied No Notice</t>
  </si>
  <si>
    <t>Kenny, Megan</t>
  </si>
  <si>
    <t>Renewal Lease Approved</t>
  </si>
  <si>
    <t>Annual (08/15/2025-07/30/2026)</t>
  </si>
  <si>
    <t>206-B</t>
  </si>
  <si>
    <t>D2</t>
  </si>
  <si>
    <t>Occupied No Notice</t>
  </si>
  <si>
    <t>Faraci, Sofia</t>
  </si>
  <si>
    <t>Renewal Lease Approved</t>
  </si>
  <si>
    <t>Annual (08/15/2025-07/30/2026)</t>
  </si>
  <si>
    <t>206-C</t>
  </si>
  <si>
    <t>D2</t>
  </si>
  <si>
    <t>Occupied No Notice</t>
  </si>
  <si>
    <t>Ulloa, Jasmin</t>
  </si>
  <si>
    <t>Renewal Lease Approved</t>
  </si>
  <si>
    <t>Annual (08/15/2025-07/30/2026)</t>
  </si>
  <si>
    <t>206-D</t>
  </si>
  <si>
    <t>D2</t>
  </si>
  <si>
    <t>Occupied No Notice</t>
  </si>
  <si>
    <t>Reyes, Julissa</t>
  </si>
  <si>
    <t>Renewal Lease Approved</t>
  </si>
  <si>
    <t>Annual (08/15/2025-07/30/2026)</t>
  </si>
  <si>
    <t>405-A</t>
  </si>
  <si>
    <t>D2</t>
  </si>
  <si>
    <t>Occupied No Notice</t>
  </si>
  <si>
    <t>Fialek, Nathan</t>
  </si>
  <si>
    <t>Renewal Lease Approved</t>
  </si>
  <si>
    <t>Annual (08/15/2025-07/30/2026)</t>
  </si>
  <si>
    <t>405-B</t>
  </si>
  <si>
    <t>D2</t>
  </si>
  <si>
    <t>Occupied No Notice</t>
  </si>
  <si>
    <t>Novotny, Jonathan</t>
  </si>
  <si>
    <t>Renewal Lease Approved</t>
  </si>
  <si>
    <t>Annual (08/15/2025-07/30/2026)</t>
  </si>
  <si>
    <t>405-C</t>
  </si>
  <si>
    <t>D2</t>
  </si>
  <si>
    <t>Occupied No Notice</t>
  </si>
  <si>
    <t>Rosner, Brian</t>
  </si>
  <si>
    <t>Renewal Lease Approved</t>
  </si>
  <si>
    <t>Annual (08/15/2025-07/30/2026)</t>
  </si>
  <si>
    <t>405-D</t>
  </si>
  <si>
    <t>D2</t>
  </si>
  <si>
    <t>Occupied No Notice</t>
  </si>
  <si>
    <t>Lin, Timothy</t>
  </si>
  <si>
    <t>Renewal Lease Approved</t>
  </si>
  <si>
    <t>Annual (08/15/2025-07/30/2026)</t>
  </si>
  <si>
    <t>406-A</t>
  </si>
  <si>
    <t>D2</t>
  </si>
  <si>
    <t>Occupied No Notice</t>
  </si>
  <si>
    <t>Gwozdz, Michael</t>
  </si>
  <si>
    <t>Renewal Lease Approved</t>
  </si>
  <si>
    <t>Annual (08/15/2025-07/30/2026)</t>
  </si>
  <si>
    <t>406-B</t>
  </si>
  <si>
    <t>D2</t>
  </si>
  <si>
    <t>Occupied No Notice</t>
  </si>
  <si>
    <t>Micaletti, Michael</t>
  </si>
  <si>
    <t>Renewal Lease Approved</t>
  </si>
  <si>
    <t>Annual (08/15/2025-07/30/2026)</t>
  </si>
  <si>
    <t>406-C</t>
  </si>
  <si>
    <t>D2</t>
  </si>
  <si>
    <t>Occupied No Notice</t>
  </si>
  <si>
    <t>Dolan, Declan</t>
  </si>
  <si>
    <t>Renewal Lease Approved</t>
  </si>
  <si>
    <t>Annual (08/15/2025-07/30/2026)</t>
  </si>
  <si>
    <t>406-D</t>
  </si>
  <si>
    <t>D2</t>
  </si>
  <si>
    <t>Occupied No Notice</t>
  </si>
  <si>
    <t>Torres, Saul</t>
  </si>
  <si>
    <t>Renewal Lease Approved</t>
  </si>
  <si>
    <t>Annual (08/15/2025-07/30/2026)</t>
  </si>
  <si>
    <t>509-A</t>
  </si>
  <si>
    <t>D2</t>
  </si>
  <si>
    <t>Occupied No Notice</t>
  </si>
  <si>
    <t>Repond, Alma</t>
  </si>
  <si>
    <t>Renewal Lease Approved</t>
  </si>
  <si>
    <t>Annual (08/15/2025-07/30/2026)</t>
  </si>
  <si>
    <t>509-B</t>
  </si>
  <si>
    <t>D2</t>
  </si>
  <si>
    <t>Occupied No Notice</t>
  </si>
  <si>
    <t>Young, Ella</t>
  </si>
  <si>
    <t>Renewal Lease Approved</t>
  </si>
  <si>
    <t>Annual (08/15/2025-07/30/2026)</t>
  </si>
  <si>
    <t>509-D</t>
  </si>
  <si>
    <t>D2</t>
  </si>
  <si>
    <t>Occupied No Notice</t>
  </si>
  <si>
    <t>Mazhar, Mishael</t>
  </si>
  <si>
    <t>Renewal Lease Approved</t>
  </si>
  <si>
    <t>Annual (08/15/2025-07/30/2026)</t>
  </si>
  <si>
    <t>D2</t>
  </si>
  <si>
    <t>Allendorf, Olivia</t>
  </si>
  <si>
    <t>Lease Approved</t>
  </si>
  <si>
    <t>Annual (08/15/2025-07/30/2026)</t>
  </si>
  <si>
    <t>D2</t>
  </si>
  <si>
    <t>Barber, Tessa</t>
  </si>
  <si>
    <t>Lease Approved</t>
  </si>
  <si>
    <t>Annual (08/15/2025-07/30/2026)</t>
  </si>
  <si>
    <t>D2</t>
  </si>
  <si>
    <t>Batke, Kate</t>
  </si>
  <si>
    <t>Lease Approved</t>
  </si>
  <si>
    <t>Annual (08/15/2025-07/30/2026)</t>
  </si>
  <si>
    <t>D2</t>
  </si>
  <si>
    <t>Bushong, Shelby</t>
  </si>
  <si>
    <t>Renewal Lease Approved</t>
  </si>
  <si>
    <t>MOMI (08/15/2025-07/30/2026)</t>
  </si>
  <si>
    <t>D2</t>
  </si>
  <si>
    <t>Cabrera, Sofia</t>
  </si>
  <si>
    <t>Lease Approved</t>
  </si>
  <si>
    <t>Annual (08/15/2025-07/30/2026)</t>
  </si>
  <si>
    <t>D2</t>
  </si>
  <si>
    <t>Feng, Sirui</t>
  </si>
  <si>
    <t>Lease Approved</t>
  </si>
  <si>
    <t>Annual (08/15/2025-07/30/2026)</t>
  </si>
  <si>
    <t>D2</t>
  </si>
  <si>
    <t>Fitzgerald, Shea</t>
  </si>
  <si>
    <t>Lease Approved</t>
  </si>
  <si>
    <t>Annual (08/15/2025-07/30/2026)</t>
  </si>
  <si>
    <t>D2</t>
  </si>
  <si>
    <t>Gao, Yue</t>
  </si>
  <si>
    <t>Lease Approved</t>
  </si>
  <si>
    <t>Annual (08/15/2025-07/30/2026)</t>
  </si>
  <si>
    <t>D2</t>
  </si>
  <si>
    <t>Huo, Jingrong</t>
  </si>
  <si>
    <t>Lease Approved</t>
  </si>
  <si>
    <t>Annual (08/15/2025-07/30/2026)</t>
  </si>
  <si>
    <t>D2</t>
  </si>
  <si>
    <t>Irwin, Moira</t>
  </si>
  <si>
    <t>Renewal Lease Approved</t>
  </si>
  <si>
    <t>Annual (08/15/2025-07/30/2026)</t>
  </si>
  <si>
    <t>D2</t>
  </si>
  <si>
    <t>King, Caroline</t>
  </si>
  <si>
    <t>Lease Approved</t>
  </si>
  <si>
    <t>Annual (08/15/2025-07/30/2026)</t>
  </si>
  <si>
    <t>D2</t>
  </si>
  <si>
    <t>Kuo, Marissa</t>
  </si>
  <si>
    <t>Lease Approved</t>
  </si>
  <si>
    <t>Annual (08/15/2025-07/30/2026)</t>
  </si>
  <si>
    <t>D2</t>
  </si>
  <si>
    <t>Lavoie, Ella</t>
  </si>
  <si>
    <t>Lease Approved</t>
  </si>
  <si>
    <t>Annual (08/15/2025-07/30/2026)</t>
  </si>
  <si>
    <t>D2</t>
  </si>
  <si>
    <t>Lesny, Anna</t>
  </si>
  <si>
    <t>Lease Approved</t>
  </si>
  <si>
    <t>Annual (08/15/2025-07/30/2026)</t>
  </si>
  <si>
    <t>D2</t>
  </si>
  <si>
    <t>Lucier, Jersey</t>
  </si>
  <si>
    <t>Lease Approved</t>
  </si>
  <si>
    <t>Annual (08/15/2025-07/30/2026)</t>
  </si>
  <si>
    <t>D2</t>
  </si>
  <si>
    <t>Marsan, Amelia</t>
  </si>
  <si>
    <t>Lease Approved</t>
  </si>
  <si>
    <t>Annual (08/15/2025-07/30/2026)</t>
  </si>
  <si>
    <t>D2</t>
  </si>
  <si>
    <t>Martin, Tamara</t>
  </si>
  <si>
    <t>Lease Approved</t>
  </si>
  <si>
    <t>Annual (08/15/2025-07/30/2026)</t>
  </si>
  <si>
    <t>D2</t>
  </si>
  <si>
    <t>Massat, Natalie</t>
  </si>
  <si>
    <t>Lease Approved</t>
  </si>
  <si>
    <t>Annual (08/15/2025-07/30/2026)</t>
  </si>
  <si>
    <t>D2</t>
  </si>
  <si>
    <t>Nelson, Hannah</t>
  </si>
  <si>
    <t>Lease Approved</t>
  </si>
  <si>
    <t>Annual (08/15/2025-07/30/2026)</t>
  </si>
  <si>
    <t>D2</t>
  </si>
  <si>
    <t>Phillips, Piper</t>
  </si>
  <si>
    <t>Lease Approved</t>
  </si>
  <si>
    <t>Annual (08/15/2025-07/30/2026)</t>
  </si>
  <si>
    <t>D2</t>
  </si>
  <si>
    <t>Ruane, Richard</t>
  </si>
  <si>
    <t>Lease Partially Completed</t>
  </si>
  <si>
    <t>Annual (08/15/2025-07/30/2026)</t>
  </si>
  <si>
    <t>D2</t>
  </si>
  <si>
    <t>Selvaggio, Alexa</t>
  </si>
  <si>
    <t>Lease Approved</t>
  </si>
  <si>
    <t>Annual (08/15/2025-07/30/2026)</t>
  </si>
  <si>
    <t>D2</t>
  </si>
  <si>
    <t>Tahir, Ariana</t>
  </si>
  <si>
    <t>Lease Partially Completed</t>
  </si>
  <si>
    <t>Annual (08/15/2025-07/30/2026)</t>
  </si>
  <si>
    <t>D2</t>
  </si>
  <si>
    <t>Touchette, Katia</t>
  </si>
  <si>
    <t>Lease Approved</t>
  </si>
  <si>
    <t>Annual (08/15/2025-07/30/2026)</t>
  </si>
  <si>
    <t>D2</t>
  </si>
  <si>
    <t>Tran, Ashlee</t>
  </si>
  <si>
    <t>Lease Approved</t>
  </si>
  <si>
    <t>Annual (08/15/2025-07/30/2026)</t>
  </si>
  <si>
    <t>D2</t>
  </si>
  <si>
    <t>Urban, Emily</t>
  </si>
  <si>
    <t>Lease Approved</t>
  </si>
  <si>
    <t>Annual (08/15/2025-07/30/2026)</t>
  </si>
  <si>
    <t>D2</t>
  </si>
  <si>
    <t>Wang, Kristy</t>
  </si>
  <si>
    <t>Lease Partially Completed</t>
  </si>
  <si>
    <t>Annual (08/15/2025-07/30/2026)</t>
  </si>
  <si>
    <t>D2</t>
  </si>
  <si>
    <t>Zhang, Tiantian</t>
  </si>
  <si>
    <t>Lease Approved</t>
  </si>
  <si>
    <t>Annual (08/15/2025-07/30/2026)</t>
  </si>
  <si>
    <t>Unit Type: D3 Balcony</t>
  </si>
  <si>
    <t>D3 Balcony</t>
  </si>
  <si>
    <t>Chambers, Sofia</t>
  </si>
  <si>
    <t>Lease Approved</t>
  </si>
  <si>
    <t>Annual (08/15/2025-07/30/2026)</t>
  </si>
  <si>
    <t>D3 Balcony</t>
  </si>
  <si>
    <t>DeBlasio, Philip</t>
  </si>
  <si>
    <t>Lease Approved</t>
  </si>
  <si>
    <t>Annual (08/15/2025-07/30/2026)</t>
  </si>
  <si>
    <t>D3 Balcony</t>
  </si>
  <si>
    <t>Demovsky, Jordan</t>
  </si>
  <si>
    <t>Lease Approved</t>
  </si>
  <si>
    <t>Annual (08/15/2025-07/30/2026)</t>
  </si>
  <si>
    <t>D3 Balcony</t>
  </si>
  <si>
    <t>Giebelhaus, Brynn</t>
  </si>
  <si>
    <t>Lease Approved</t>
  </si>
  <si>
    <t>Annual (08/15/2025-07/30/2026)</t>
  </si>
  <si>
    <t>D3 Balcony</t>
  </si>
  <si>
    <t>Kossack, Ethan</t>
  </si>
  <si>
    <t>Lease Approved</t>
  </si>
  <si>
    <t>Annual (08/15/2025-07/30/2026)</t>
  </si>
  <si>
    <t>D3 Balcony</t>
  </si>
  <si>
    <t>Kowalski, Troy</t>
  </si>
  <si>
    <t>Lease Approved</t>
  </si>
  <si>
    <t>Annual (08/15/2025-07/30/2026)</t>
  </si>
  <si>
    <t>D3 Balcony</t>
  </si>
  <si>
    <t>Kutsin, Milla</t>
  </si>
  <si>
    <t>Lease Approved</t>
  </si>
  <si>
    <t>Annual (08/15/2025-07/30/2026)</t>
  </si>
  <si>
    <t>D3 Balcony</t>
  </si>
  <si>
    <t>Lopez, Alyssa</t>
  </si>
  <si>
    <t>Lease Approved</t>
  </si>
  <si>
    <t>Annual (08/15/2025-07/30/2026)</t>
  </si>
  <si>
    <t>D3 Balcony</t>
  </si>
  <si>
    <t>Maloberti, Dominic</t>
  </si>
  <si>
    <t>Lease Approved</t>
  </si>
  <si>
    <t>Annual (08/15/2025-07/30/2026)</t>
  </si>
  <si>
    <t>D3 Balcony</t>
  </si>
  <si>
    <t>Pope, Sophia</t>
  </si>
  <si>
    <t>Lease Approved</t>
  </si>
  <si>
    <t>Annual (08/15/2025-07/30/2026)</t>
  </si>
  <si>
    <t>D3 Balcony</t>
  </si>
  <si>
    <t>Ramos, Makenzie</t>
  </si>
  <si>
    <t>Lease Approved</t>
  </si>
  <si>
    <t>Annual (08/15/2025-07/30/2026)</t>
  </si>
  <si>
    <t>D3 Balcony</t>
  </si>
  <si>
    <t>Susan, Carmela</t>
  </si>
  <si>
    <t>Lease Approved</t>
  </si>
  <si>
    <t>Annual (08/15/2025-07/30/2026)</t>
  </si>
  <si>
    <t>Unit Type: M1 Murphy</t>
  </si>
  <si>
    <t>311</t>
  </si>
  <si>
    <t>M1 Murphy</t>
  </si>
  <si>
    <t>Occupied No Notice</t>
  </si>
  <si>
    <t>De Castro, Thiago</t>
  </si>
  <si>
    <t>Renewal Lease Approved</t>
  </si>
  <si>
    <t>Annual (08/15/2025-07/30/2026)</t>
  </si>
  <si>
    <t>M1 Murphy</t>
  </si>
  <si>
    <t>Li, Yilin</t>
  </si>
  <si>
    <t>Renewal Lease Approved</t>
  </si>
  <si>
    <t>Annual (08/15/2025-07/30/2026)</t>
  </si>
  <si>
    <t>M1 Murphy</t>
  </si>
  <si>
    <t>Mehta, Arjun</t>
  </si>
  <si>
    <t>Lease Approved</t>
  </si>
  <si>
    <t>Annual (08/15/2025-07/30/2026)</t>
  </si>
  <si>
    <t>M1 Murphy</t>
  </si>
  <si>
    <t>Tan, Jingyuan</t>
  </si>
  <si>
    <t>Lease Approved</t>
  </si>
  <si>
    <t>Annual (08/15/2025-07/30/2026)</t>
  </si>
  <si>
    <t>Unit Type: M1 Murphy Balcony</t>
  </si>
  <si>
    <t>201</t>
  </si>
  <si>
    <t>M1 Murphy Balcony</t>
  </si>
  <si>
    <t>Occupied No Notice</t>
  </si>
  <si>
    <t>Chen, Yishi</t>
  </si>
  <si>
    <t>Renewal Lease Approved</t>
  </si>
  <si>
    <t>Annual (08/15/2025-07/30/2026)</t>
  </si>
  <si>
    <t>401</t>
  </si>
  <si>
    <t>M1 Murphy Balcony</t>
  </si>
  <si>
    <t>Occupied No Notice</t>
  </si>
  <si>
    <t>Wang, Siyuan</t>
  </si>
  <si>
    <t>Renewal Lease Approved</t>
  </si>
  <si>
    <t>Annual (08/15/2025-07/30/2026)</t>
  </si>
  <si>
    <t>402</t>
  </si>
  <si>
    <t>M1 Murphy Balcony</t>
  </si>
  <si>
    <t>Occupied No Notice</t>
  </si>
  <si>
    <t>Wiggins, Dheeran</t>
  </si>
  <si>
    <t>Renewal Lease Approved</t>
  </si>
  <si>
    <t>Annual (08/15/2025-07/30/2026)</t>
  </si>
  <si>
    <t>502</t>
  </si>
  <si>
    <t>M1 Murphy Balcony</t>
  </si>
  <si>
    <t>Occupied No Notice</t>
  </si>
  <si>
    <t>Abednego, Scott</t>
  </si>
  <si>
    <t>Renewal Lease Approved</t>
  </si>
  <si>
    <t>Annual (08/15/2025-07/30/2026)</t>
  </si>
  <si>
    <t>M1 Murphy Balcony</t>
  </si>
  <si>
    <t>Brosnan, Benjamin</t>
  </si>
  <si>
    <t>Lease Approved</t>
  </si>
  <si>
    <t>Annual (08/15/2025-07/30/2026)</t>
  </si>
  <si>
    <t>M1 Murphy Balcony</t>
  </si>
  <si>
    <t>Jeong, Grace</t>
  </si>
  <si>
    <t>Lease Approved</t>
  </si>
  <si>
    <t>Annual (08/15/2025-07/30/2026)</t>
  </si>
  <si>
    <t>M1 Murphy Balcony</t>
  </si>
  <si>
    <t>Ma, Zening</t>
  </si>
  <si>
    <t>Lease Approved</t>
  </si>
  <si>
    <t>Annual (08/15/2025-07/30/2026)</t>
  </si>
  <si>
    <t>M1 Murphy Balcony</t>
  </si>
  <si>
    <t>McKinney, Marcus</t>
  </si>
  <si>
    <t>Lease Approved</t>
  </si>
  <si>
    <t>Annual (08/15/2025-07/30/2026)</t>
  </si>
  <si>
    <t>M1 Murphy Balcony</t>
  </si>
  <si>
    <t>Starkov, Victor</t>
  </si>
  <si>
    <t>Lease Approved</t>
  </si>
  <si>
    <t>Annual (08/15/2025-07/30/2026)</t>
  </si>
  <si>
    <t>M1 Murphy Balcony</t>
  </si>
  <si>
    <t>Tao, Yi</t>
  </si>
  <si>
    <t>Lease Approved</t>
  </si>
  <si>
    <t>Annual (08/15/2025-07/30/2026)</t>
  </si>
  <si>
    <t>M1 Murphy Balcony</t>
  </si>
  <si>
    <t>White, William</t>
  </si>
  <si>
    <t>Lease Approved</t>
  </si>
  <si>
    <t>Annual (08/15/2025-07/30/2026)</t>
  </si>
  <si>
    <t>Unit Type: S1</t>
  </si>
  <si>
    <t>101</t>
  </si>
  <si>
    <t>S1</t>
  </si>
  <si>
    <t>Occupied No Notice</t>
  </si>
  <si>
    <t>Curnyn, Jack</t>
  </si>
  <si>
    <t>Renewal Lease Approved</t>
  </si>
  <si>
    <t>Annual (08/15/2025-07/30/2026)</t>
  </si>
  <si>
    <t>S1</t>
  </si>
  <si>
    <t>Rotundo, Lynda</t>
  </si>
  <si>
    <t>Lease Approved</t>
  </si>
  <si>
    <t>Annual (08/15/2025-07/30/2026)</t>
  </si>
  <si>
    <t>S1</t>
  </si>
  <si>
    <t>Soegiantoro, Jacqueline</t>
  </si>
  <si>
    <t>Lease Approved</t>
  </si>
  <si>
    <t>Annual (08/15/2025-07/30/2026)</t>
  </si>
  <si>
    <t>S1</t>
  </si>
  <si>
    <t>Vallette, Kendall</t>
  </si>
  <si>
    <t>Lease Approved</t>
  </si>
  <si>
    <t>Annual (08/15/2025-07/30/2026)</t>
  </si>
  <si>
    <t>Unit Type: S2</t>
  </si>
  <si>
    <t>S2</t>
  </si>
  <si>
    <t>Chang, Madelyn</t>
  </si>
  <si>
    <t>Renewal Lease Approved</t>
  </si>
  <si>
    <t>MOMI (08/15/2025-07/30/2026)</t>
  </si>
  <si>
    <t>S2</t>
  </si>
  <si>
    <t>Chen, Jie</t>
  </si>
  <si>
    <t>Lease Approved</t>
  </si>
  <si>
    <t>Annual (08/15/2025-07/30/2026)</t>
  </si>
  <si>
    <t>S2</t>
  </si>
  <si>
    <t>Dabizljevic, Stevan</t>
  </si>
  <si>
    <t>Lease Approved</t>
  </si>
  <si>
    <t>Annual (08/15/2025-07/30/2026)</t>
  </si>
  <si>
    <t>S2</t>
  </si>
  <si>
    <t>Qiu, Shiyi</t>
  </si>
  <si>
    <t>Lease Approved</t>
  </si>
  <si>
    <t>Annual (08/15/2025-07/30/2026)</t>
  </si>
  <si>
    <t>Total/Average:</t>
  </si>
  <si>
    <t>Pre-Lease</t>
  </si>
  <si>
    <t>1047 Commonwealth Avenue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</si>
  <si>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</si>
  <si>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</si>
  <si>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</si>
  <si>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</si>
  <si>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</si>
  <si>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</si>
  <si>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</si>
  <si>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</si>
  <si>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</si>
  <si>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</si>
  <si>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</si>
  <si>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</si>
  <si>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</si>
  <si>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</si>
  <si>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</si>
  <si>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</si>
  <si>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</si>
  <si>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</si>
  <si>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</si>
  <si>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</si>
  <si>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</si>
  <si>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</si>
  <si>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</si>
  <si>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</si>
  <si>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Not Selected</t>
  </si>
  <si>
    <t>S1</t>
  </si>
  <si>
    <t>S2</t>
  </si>
  <si>
    <t>S3</t>
  </si>
  <si>
    <t>S4</t>
  </si>
  <si>
    <t>S5</t>
  </si>
  <si>
    <t>S6</t>
  </si>
  <si>
    <t>S7</t>
  </si>
  <si>
    <t>S8</t>
  </si>
  <si>
    <t>S9</t>
  </si>
  <si>
    <t>S10</t>
  </si>
  <si>
    <t>S11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</si>
  <si>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</si>
  <si>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</si>
  <si>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</si>
  <si>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</si>
  <si>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</si>
  <si>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</si>
  <si>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</si>
  <si>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</si>
  <si>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</si>
  <si>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</si>
  <si>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</si>
  <si>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</si>
  <si>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</si>
  <si>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</si>
  <si>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</si>
  <si>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</si>
  <si>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</si>
  <si>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</si>
  <si>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</si>
  <si>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</si>
  <si>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</si>
  <si>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S1</t>
  </si>
  <si>
    <t>216</t>
  </si>
  <si>
    <t>S1</t>
  </si>
  <si>
    <t>Occupied No Notice</t>
  </si>
  <si>
    <t>Zhong, Chenyang (Ryan)</t>
  </si>
  <si>
    <t>Renewal Lease Approved</t>
  </si>
  <si>
    <t>Annual (08/18/2025-07/31/2026)</t>
  </si>
  <si>
    <t>516</t>
  </si>
  <si>
    <t>S1</t>
  </si>
  <si>
    <t>Occupied No Notice</t>
  </si>
  <si>
    <t>Kim, Tae Yeung (Tae)</t>
  </si>
  <si>
    <t>Renewal Lease Completed</t>
  </si>
  <si>
    <t>Annual (08/18/2025-07/31/2026)</t>
  </si>
  <si>
    <t>616</t>
  </si>
  <si>
    <t>S1</t>
  </si>
  <si>
    <t>Occupied No Notice</t>
  </si>
  <si>
    <t>Yihan, Wu</t>
  </si>
  <si>
    <t>Renewal Lease Approved</t>
  </si>
  <si>
    <t>Annual (08/18/2025-07/31/2026)</t>
  </si>
  <si>
    <t>Unit Type: S2</t>
  </si>
  <si>
    <t>333</t>
  </si>
  <si>
    <t>S2</t>
  </si>
  <si>
    <t>Occupied No Notice</t>
  </si>
  <si>
    <t>Huang, Shengyi</t>
  </si>
  <si>
    <t>Renewal Lease Approved</t>
  </si>
  <si>
    <t>Annual (08/18/2025-07/31/2026)</t>
  </si>
  <si>
    <t>432</t>
  </si>
  <si>
    <t>S2</t>
  </si>
  <si>
    <t>Occupied No Notice</t>
  </si>
  <si>
    <t>Wang, Qiqi</t>
  </si>
  <si>
    <t>Renewal Lease Approved</t>
  </si>
  <si>
    <t>Annual (08/18/2025-07/31/2026)</t>
  </si>
  <si>
    <t>Unit Type: S3</t>
  </si>
  <si>
    <t>208</t>
  </si>
  <si>
    <t>S3</t>
  </si>
  <si>
    <t>Occupied No Notice</t>
  </si>
  <si>
    <t>Kong, Qingyuan (Carol)</t>
  </si>
  <si>
    <t>Renewal Lease Approved</t>
  </si>
  <si>
    <t>Annual (08/18/2025-07/31/2026)</t>
  </si>
  <si>
    <t>310</t>
  </si>
  <si>
    <t>S3</t>
  </si>
  <si>
    <t>Occupied No Notice</t>
  </si>
  <si>
    <t>Chen, Xuhua</t>
  </si>
  <si>
    <t>Renewal Lease Approved</t>
  </si>
  <si>
    <t>Annual (08/18/2025-07/31/2026)</t>
  </si>
  <si>
    <t>312</t>
  </si>
  <si>
    <t>S3</t>
  </si>
  <si>
    <t>Occupied No Notice</t>
  </si>
  <si>
    <t>Ge, Yutong</t>
  </si>
  <si>
    <t>Renewal Lease Approved</t>
  </si>
  <si>
    <t>Annual (08/18/2025-07/31/2026)</t>
  </si>
  <si>
    <t>422</t>
  </si>
  <si>
    <t>S3</t>
  </si>
  <si>
    <t>Occupied No Notice</t>
  </si>
  <si>
    <t>Li, Hengcheng</t>
  </si>
  <si>
    <t>Renewal Lease Approved</t>
  </si>
  <si>
    <t>Annual (08/18/2025-07/31/2026)</t>
  </si>
  <si>
    <t>424</t>
  </si>
  <si>
    <t>S3</t>
  </si>
  <si>
    <t>Occupied No Notice</t>
  </si>
  <si>
    <t>Zhang, Siye</t>
  </si>
  <si>
    <t>Renewal Lease Approved</t>
  </si>
  <si>
    <t>Annual (08/18/2025-07/31/2026)</t>
  </si>
  <si>
    <t>528</t>
  </si>
  <si>
    <t>S3</t>
  </si>
  <si>
    <t>Occupied No Notice</t>
  </si>
  <si>
    <t>Li, Hanyi</t>
  </si>
  <si>
    <t>Renewal Lease Approved</t>
  </si>
  <si>
    <t>Annual (08/18/2025-07/31/2026)</t>
  </si>
  <si>
    <t>Unit Type: S5</t>
  </si>
  <si>
    <t>213</t>
  </si>
  <si>
    <t>S5</t>
  </si>
  <si>
    <t>Occupied No Notice</t>
  </si>
  <si>
    <t>Chang, Kyungyoon (Alex)</t>
  </si>
  <si>
    <t>Renewal Lease Approved</t>
  </si>
  <si>
    <t>Annual (08/18/2025-07/31/2026)</t>
  </si>
  <si>
    <t>Unit Type: S6</t>
  </si>
  <si>
    <t>425</t>
  </si>
  <si>
    <t>S6</t>
  </si>
  <si>
    <t>Occupied No Notice</t>
  </si>
  <si>
    <t>Jin, Pengxi (Ivy)</t>
  </si>
  <si>
    <t>Renewal Lease Approved</t>
  </si>
  <si>
    <t>Annual (08/18/2025-07/31/2026)</t>
  </si>
  <si>
    <t>Unit Type: S8</t>
  </si>
  <si>
    <t>434</t>
  </si>
  <si>
    <t>S8</t>
  </si>
  <si>
    <t>Occupied No Notice</t>
  </si>
  <si>
    <t>Fu, Ze Yang (Ocean)</t>
  </si>
  <si>
    <t>Renewal Lease Approved</t>
  </si>
  <si>
    <t>Annual (08/18/2025-07/31/2026)</t>
  </si>
  <si>
    <t>Unit Type: S9</t>
  </si>
  <si>
    <t>615</t>
  </si>
  <si>
    <t>S9</t>
  </si>
  <si>
    <t>Occupied No Notice</t>
  </si>
  <si>
    <t>Yang, Runqi</t>
  </si>
  <si>
    <t>Renewal Lease Approved</t>
  </si>
  <si>
    <t>Annual (08/18/2025-07/31/2026)</t>
  </si>
  <si>
    <t>Unit Type: S11</t>
  </si>
  <si>
    <t>206</t>
  </si>
  <si>
    <t>S11</t>
  </si>
  <si>
    <t>Occupied No Notice</t>
  </si>
  <si>
    <t>Correa, Marianna</t>
  </si>
  <si>
    <t>Renewal Lease Approved</t>
  </si>
  <si>
    <t>2024/2025 (08/17/2024-07/31/2025)</t>
  </si>
  <si>
    <t>221</t>
  </si>
  <si>
    <t>S11</t>
  </si>
  <si>
    <t>Occupied No Notice</t>
  </si>
  <si>
    <t>Thornton, Vaughn</t>
  </si>
  <si>
    <t>Renewal Lease Approved</t>
  </si>
  <si>
    <t>2024/2025 (08/17/2024-07/31/2025)</t>
  </si>
  <si>
    <t>225</t>
  </si>
  <si>
    <t>S11</t>
  </si>
  <si>
    <t>Occupied No Notice</t>
  </si>
  <si>
    <t>Lorenzo-Santana, Kiara (Kiara)</t>
  </si>
  <si>
    <t>Renewal Lease Approved</t>
  </si>
  <si>
    <t>2024/2025 (08/17/2024-07/31/2025)</t>
  </si>
  <si>
    <t>226</t>
  </si>
  <si>
    <t>S11</t>
  </si>
  <si>
    <t>Occupied No Notice</t>
  </si>
  <si>
    <t>Snyder, Matthew</t>
  </si>
  <si>
    <t>Renewal Lease Approved</t>
  </si>
  <si>
    <t>2024/2025 (08/17/2024-07/31/2025)</t>
  </si>
  <si>
    <t>229</t>
  </si>
  <si>
    <t>S11</t>
  </si>
  <si>
    <t>Occupied No Notice</t>
  </si>
  <si>
    <t>Barnett, Justin</t>
  </si>
  <si>
    <t>Lease Approved</t>
  </si>
  <si>
    <t>2024/2025 (08/17/2024-07/31/2025)</t>
  </si>
  <si>
    <t>305</t>
  </si>
  <si>
    <t>S11</t>
  </si>
  <si>
    <t>Occupied No Notice</t>
  </si>
  <si>
    <t>Thompson, Asanty</t>
  </si>
  <si>
    <t>Lease Approved</t>
  </si>
  <si>
    <t>2024/2025 (08/17/2024-07/31/2025)</t>
  </si>
  <si>
    <t>411</t>
  </si>
  <si>
    <t>S11</t>
  </si>
  <si>
    <t>Occupied No Notice</t>
  </si>
  <si>
    <t>Burgos, Abel</t>
  </si>
  <si>
    <t>Renewal Lease Approved</t>
  </si>
  <si>
    <t>2024/2025 (08/17/2024-07/31/2025)</t>
  </si>
  <si>
    <t>429</t>
  </si>
  <si>
    <t>S11</t>
  </si>
  <si>
    <t>Occupied No Notice</t>
  </si>
  <si>
    <t>Phillips, Fernando (Fernando)</t>
  </si>
  <si>
    <t>Lease Approved</t>
  </si>
  <si>
    <t>2024/2025 (08/17/2024-07/31/2025)</t>
  </si>
  <si>
    <t>Total/Average:</t>
  </si>
  <si>
    <t>Pre-Lease</t>
  </si>
  <si>
    <t>307 E. Daniel</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</si>
  <si>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</si>
  <si>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</si>
  <si>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</si>
  <si>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</si>
  <si>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</si>
  <si>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</si>
  <si>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</si>
  <si>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</si>
  <si>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</si>
  <si>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</si>
  <si>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</si>
  <si>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</si>
  <si>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</si>
  <si>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</si>
  <si>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</si>
  <si>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</si>
  <si>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</si>
  <si>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</si>
  <si>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</si>
  <si>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</si>
  <si>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</si>
  <si>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</si>
  <si>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</si>
  <si>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</si>
  <si>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D1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</si>
  <si>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</si>
  <si>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</si>
  <si>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</si>
  <si>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</si>
  <si>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</si>
  <si>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</si>
  <si>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</si>
  <si>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</si>
  <si>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</si>
  <si>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</si>
  <si>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</si>
  <si>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</si>
  <si>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</si>
  <si>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</si>
  <si>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</si>
  <si>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</si>
  <si>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</si>
  <si>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</si>
  <si>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</si>
  <si>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</si>
  <si>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</si>
  <si>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D1</t>
  </si>
  <si>
    <t>301-A</t>
  </si>
  <si>
    <t>D1</t>
  </si>
  <si>
    <t>Occupied No Notice</t>
  </si>
  <si>
    <t>Toffler, Laney</t>
  </si>
  <si>
    <t>Renewal Lease Approved</t>
  </si>
  <si>
    <t>Annual (08/15/2025-07/30/2026)</t>
  </si>
  <si>
    <t>301-B</t>
  </si>
  <si>
    <t>D1</t>
  </si>
  <si>
    <t>Occupied No Notice</t>
  </si>
  <si>
    <t>Brandt, Megan</t>
  </si>
  <si>
    <t>Renewal Lease Approved</t>
  </si>
  <si>
    <t>Annual (08/15/2025-07/30/2026)</t>
  </si>
  <si>
    <t>402-A</t>
  </si>
  <si>
    <t>D1</t>
  </si>
  <si>
    <t>Occupied No Notice</t>
  </si>
  <si>
    <t>Kohls, Jackson</t>
  </si>
  <si>
    <t>Renewal Lease Approved</t>
  </si>
  <si>
    <t>Annual (08/15/2025-07/30/2026)</t>
  </si>
  <si>
    <t>402-B</t>
  </si>
  <si>
    <t>D1</t>
  </si>
  <si>
    <t>Occupied No Notice</t>
  </si>
  <si>
    <t>DePasquale, Michael</t>
  </si>
  <si>
    <t>Renewal Lease Approved</t>
  </si>
  <si>
    <t>Annual (08/15/2025-07/30/2026)</t>
  </si>
  <si>
    <t>402-D</t>
  </si>
  <si>
    <t>D1</t>
  </si>
  <si>
    <t>Occupied No Notice</t>
  </si>
  <si>
    <t>Glovsky, Noah</t>
  </si>
  <si>
    <t>Renewal Lease Approved</t>
  </si>
  <si>
    <t>Annual (08/15/2025-07/30/2026)</t>
  </si>
  <si>
    <t>502-D</t>
  </si>
  <si>
    <t>D1</t>
  </si>
  <si>
    <t>Occupied No Notice</t>
  </si>
  <si>
    <t>Walker, Weston</t>
  </si>
  <si>
    <t>Renewal Lease Approved</t>
  </si>
  <si>
    <t>Annual (08/15/2025-07/30/2026)</t>
  </si>
  <si>
    <t>601-A</t>
  </si>
  <si>
    <t>D1</t>
  </si>
  <si>
    <t>Occupied No Notice</t>
  </si>
  <si>
    <t>Gardner, Lucy</t>
  </si>
  <si>
    <t>Renewal Lease Approved</t>
  </si>
  <si>
    <t>Annual (08/15/2025-07/30/2026)</t>
  </si>
  <si>
    <t>601-C</t>
  </si>
  <si>
    <t>D1</t>
  </si>
  <si>
    <t>Occupied No Notice</t>
  </si>
  <si>
    <t>Al Ibrahim, Nadine</t>
  </si>
  <si>
    <t>Renewal Lease Approved</t>
  </si>
  <si>
    <t>Annual (08/15/2025-07/30/2026)</t>
  </si>
  <si>
    <t>D1</t>
  </si>
  <si>
    <t>Acevedo, Isela</t>
  </si>
  <si>
    <t>Lease Approved</t>
  </si>
  <si>
    <t>Annual (08/15/2025-07/30/2026)</t>
  </si>
  <si>
    <t>D1</t>
  </si>
  <si>
    <t>Beltran, Natalie</t>
  </si>
  <si>
    <t>Renewal Lease Approved</t>
  </si>
  <si>
    <t>MOMI (08/15/2025-07/30/2026)</t>
  </si>
  <si>
    <t>D1</t>
  </si>
  <si>
    <t>Brownlee, Caleb</t>
  </si>
  <si>
    <t>Lease Approved</t>
  </si>
  <si>
    <t>Annual (08/15/2025-07/30/2026)</t>
  </si>
  <si>
    <t>D1</t>
  </si>
  <si>
    <t>Cedergren, Ryan</t>
  </si>
  <si>
    <t>Lease Approved</t>
  </si>
  <si>
    <t>Annual (08/15/2025-07/30/2026)</t>
  </si>
  <si>
    <t>D1</t>
  </si>
  <si>
    <t>Chen, Brad</t>
  </si>
  <si>
    <t>Lease Approved</t>
  </si>
  <si>
    <t>Annual (08/15/2025-07/30/2026)</t>
  </si>
  <si>
    <t>D1</t>
  </si>
  <si>
    <t>Connolley, Jack</t>
  </si>
  <si>
    <t>Lease Approved</t>
  </si>
  <si>
    <t>Annual (08/15/2025-07/30/2026)</t>
  </si>
  <si>
    <t>D1</t>
  </si>
  <si>
    <t>Danielewski, Lynsey</t>
  </si>
  <si>
    <t>Lease Approved</t>
  </si>
  <si>
    <t>Annual (08/15/2025-07/30/2026)</t>
  </si>
  <si>
    <t>D1</t>
  </si>
  <si>
    <t>Enright, Rachel</t>
  </si>
  <si>
    <t>Lease Approved</t>
  </si>
  <si>
    <t>Annual (08/15/2025-07/30/2026)</t>
  </si>
  <si>
    <t>D1</t>
  </si>
  <si>
    <t>Fransen, Lillian</t>
  </si>
  <si>
    <t>Lease Approved</t>
  </si>
  <si>
    <t>Annual (08/15/2025-07/30/2026)</t>
  </si>
  <si>
    <t>D1</t>
  </si>
  <si>
    <t>Hess, Sebastian</t>
  </si>
  <si>
    <t>Lease Approved</t>
  </si>
  <si>
    <t>Annual (08/15/2025-07/30/2026)</t>
  </si>
  <si>
    <t>D1</t>
  </si>
  <si>
    <t>Huff, Jonas</t>
  </si>
  <si>
    <t>Lease Approved</t>
  </si>
  <si>
    <t>Annual (08/15/2025-07/30/2026)</t>
  </si>
  <si>
    <t>D1</t>
  </si>
  <si>
    <t>Hulten, Olivia</t>
  </si>
  <si>
    <t>Lease Approved</t>
  </si>
  <si>
    <t>Annual (08/15/2025-07/30/2026)</t>
  </si>
  <si>
    <t>D1</t>
  </si>
  <si>
    <t>Hurst, Abigail</t>
  </si>
  <si>
    <t>Lease Approved</t>
  </si>
  <si>
    <t>Annual (08/15/2025-07/30/2026)</t>
  </si>
  <si>
    <t>D1</t>
  </si>
  <si>
    <t>Kanoski, Nathan</t>
  </si>
  <si>
    <t>Lease Approved</t>
  </si>
  <si>
    <t>Annual (08/15/2025-07/30/2026)</t>
  </si>
  <si>
    <t>D1</t>
  </si>
  <si>
    <t>Klis, John</t>
  </si>
  <si>
    <t>Lease Partially Completed</t>
  </si>
  <si>
    <t>Annual (08/15/2025-07/30/2026)</t>
  </si>
  <si>
    <t>D1</t>
  </si>
  <si>
    <t>Levan, Riley</t>
  </si>
  <si>
    <t>Lease Approved</t>
  </si>
  <si>
    <t>Annual (08/15/2025-07/30/2026)</t>
  </si>
  <si>
    <t>D1</t>
  </si>
  <si>
    <t>Lo Faso, Alexander</t>
  </si>
  <si>
    <t>Lease Approved</t>
  </si>
  <si>
    <t>Annual (08/15/2025-07/30/2026)</t>
  </si>
  <si>
    <t>D1</t>
  </si>
  <si>
    <t>Lyons, Adrianna</t>
  </si>
  <si>
    <t>Lease Approved</t>
  </si>
  <si>
    <t>Annual (08/15/2025-07/30/2026)</t>
  </si>
  <si>
    <t>D1</t>
  </si>
  <si>
    <t>Masud, Krystal</t>
  </si>
  <si>
    <t>Lease Approved</t>
  </si>
  <si>
    <t>Annual (08/15/2025-07/30/2026)</t>
  </si>
  <si>
    <t>D1</t>
  </si>
  <si>
    <t>Moore, Anna</t>
  </si>
  <si>
    <t>Lease Approved</t>
  </si>
  <si>
    <t>Annual (08/15/2025-07/30/2026)</t>
  </si>
  <si>
    <t>D1</t>
  </si>
  <si>
    <t>O'Malley, Mae</t>
  </si>
  <si>
    <t>Lease Approved</t>
  </si>
  <si>
    <t>Annual (08/15/2025-07/30/2026)</t>
  </si>
  <si>
    <t>D1</t>
  </si>
  <si>
    <t>Pavilon, Anna</t>
  </si>
  <si>
    <t>Lease Approved</t>
  </si>
  <si>
    <t>Annual (08/15/2025-07/30/2026)</t>
  </si>
  <si>
    <t>D1</t>
  </si>
  <si>
    <t>Redd, Lauryn</t>
  </si>
  <si>
    <t>Lease Approved</t>
  </si>
  <si>
    <t>Annual (08/15/2025-07/30/2026)</t>
  </si>
  <si>
    <t>D1</t>
  </si>
  <si>
    <t>Stern, Asia</t>
  </si>
  <si>
    <t>Lease Approved</t>
  </si>
  <si>
    <t>Annual (08/15/2025-07/30/2026)</t>
  </si>
  <si>
    <t>D1</t>
  </si>
  <si>
    <t>Tuan, Kristen</t>
  </si>
  <si>
    <t>Lease Approved</t>
  </si>
  <si>
    <t>Annual (08/15/2025-07/30/2026)</t>
  </si>
  <si>
    <t>D1</t>
  </si>
  <si>
    <t>Walsh, Lauren</t>
  </si>
  <si>
    <t>Lease Approved</t>
  </si>
  <si>
    <t>Annual (08/15/2025-07/30/2026)</t>
  </si>
  <si>
    <t>D1</t>
  </si>
  <si>
    <t>Wu, Max</t>
  </si>
  <si>
    <t>Lease Approved</t>
  </si>
  <si>
    <t>Annual (08/15/2025-07/30/2026)</t>
  </si>
  <si>
    <t>Total/Average:</t>
  </si>
  <si>
    <t>Pre-Lease</t>
  </si>
  <si>
    <t>501 S. 6th</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</si>
  <si>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</si>
  <si>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</si>
  <si>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</si>
  <si>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</si>
  <si>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</si>
  <si>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</si>
  <si>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</si>
  <si>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</si>
  <si>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</si>
  <si>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</si>
  <si>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</si>
  <si>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</si>
  <si>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</si>
  <si>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</si>
  <si>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</si>
  <si>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</si>
  <si>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</si>
  <si>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</si>
  <si>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</si>
  <si>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</si>
  <si>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</si>
  <si>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</si>
  <si>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</si>
  <si>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</si>
  <si>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</si>
  <si>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</si>
  <si>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C1</t>
  </si>
  <si>
    <t>C2</t>
  </si>
  <si>
    <t>D1</t>
  </si>
  <si>
    <t>D2</t>
  </si>
  <si>
    <t>D3 Townhome</t>
  </si>
  <si>
    <t>E1 Townhome</t>
  </si>
  <si>
    <t>E2 Townhome</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</si>
  <si>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</si>
  <si>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</si>
  <si>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</si>
  <si>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</si>
  <si>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</si>
  <si>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</si>
  <si>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</si>
  <si>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</si>
  <si>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</si>
  <si>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</si>
  <si>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</si>
  <si>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</si>
  <si>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</si>
  <si>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</si>
  <si>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</si>
  <si>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</si>
  <si>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</si>
  <si>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</si>
  <si>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</si>
  <si>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</si>
  <si>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</si>
  <si>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B1</t>
  </si>
  <si>
    <t>B1</t>
  </si>
  <si>
    <t>Lee, Kyle</t>
  </si>
  <si>
    <t>Lease Approved</t>
  </si>
  <si>
    <t>Annual (08/15/2025-07/30/2026)</t>
  </si>
  <si>
    <t>B1</t>
  </si>
  <si>
    <t>Mei, Ivan (Ivan)</t>
  </si>
  <si>
    <t>Lease Approved</t>
  </si>
  <si>
    <t>Annual (08/15/2025-07/30/2026)</t>
  </si>
  <si>
    <t>Unit Type: B2</t>
  </si>
  <si>
    <t>209-B</t>
  </si>
  <si>
    <t>B2</t>
  </si>
  <si>
    <t>Occupied No Notice</t>
  </si>
  <si>
    <t>Xu, Yue (Jocelyn)</t>
  </si>
  <si>
    <t>Renewal Lease Approved</t>
  </si>
  <si>
    <t>Annual (08/15/2025-07/30/2026)</t>
  </si>
  <si>
    <t>B2</t>
  </si>
  <si>
    <t>Cen, Huijia</t>
  </si>
  <si>
    <t>Lease Approved</t>
  </si>
  <si>
    <t>Annual (08/15/2025-07/30/2026)</t>
  </si>
  <si>
    <t>Unit Type: C1</t>
  </si>
  <si>
    <t>205-A</t>
  </si>
  <si>
    <t>C1</t>
  </si>
  <si>
    <t>Occupied No Notice</t>
  </si>
  <si>
    <t>Saydi, Tameem</t>
  </si>
  <si>
    <t>Renewal Lease Approved</t>
  </si>
  <si>
    <t>Annual (08/15/2025-07/30/2026)</t>
  </si>
  <si>
    <t>C1</t>
  </si>
  <si>
    <t>Asiamah, Jonathan</t>
  </si>
  <si>
    <t>Lease Approved</t>
  </si>
  <si>
    <t>Annual (08/15/2025-07/30/2026)</t>
  </si>
  <si>
    <t>C1</t>
  </si>
  <si>
    <t>Blanchette, William</t>
  </si>
  <si>
    <t>Lease Approved</t>
  </si>
  <si>
    <t>Annual (08/15/2025-07/30/2026)</t>
  </si>
  <si>
    <t>C1</t>
  </si>
  <si>
    <t>Carter, Maddux</t>
  </si>
  <si>
    <t>Lease Approved</t>
  </si>
  <si>
    <t>Annual (08/15/2025-07/30/2026)</t>
  </si>
  <si>
    <t>C1</t>
  </si>
  <si>
    <t>Chen, Lunzhi</t>
  </si>
  <si>
    <t>Lease Approved</t>
  </si>
  <si>
    <t>Annual (08/15/2025-07/30/2026)</t>
  </si>
  <si>
    <t>C1</t>
  </si>
  <si>
    <t>Douglas, Riley</t>
  </si>
  <si>
    <t>Lease Approved</t>
  </si>
  <si>
    <t>Annual (08/15/2025-07/30/2026)</t>
  </si>
  <si>
    <t>C1</t>
  </si>
  <si>
    <t>Hall, Micah</t>
  </si>
  <si>
    <t>Lease Partially Completed</t>
  </si>
  <si>
    <t>Annual (08/15/2025-07/30/2026)</t>
  </si>
  <si>
    <t>C1</t>
  </si>
  <si>
    <t>Qu, Andrew</t>
  </si>
  <si>
    <t>Lease Approved</t>
  </si>
  <si>
    <t>Annual (08/15/2025-07/30/2026)</t>
  </si>
  <si>
    <t>C1</t>
  </si>
  <si>
    <t>Smith, Logan</t>
  </si>
  <si>
    <t>Lease Approved</t>
  </si>
  <si>
    <t>Annual (08/15/2025-07/30/2026)</t>
  </si>
  <si>
    <t>C1</t>
  </si>
  <si>
    <t>Yin, Yiming</t>
  </si>
  <si>
    <t>Lease Approved</t>
  </si>
  <si>
    <t>Annual (08/15/2025-07/30/2026)</t>
  </si>
  <si>
    <t>Unit Type: C2</t>
  </si>
  <si>
    <t>C2</t>
  </si>
  <si>
    <t>Bobier, John</t>
  </si>
  <si>
    <t>Lease Partially Completed</t>
  </si>
  <si>
    <t>Annual (08/15/2025-07/30/2026)</t>
  </si>
  <si>
    <t>C2</t>
  </si>
  <si>
    <t>Capozzoli, James</t>
  </si>
  <si>
    <t>Lease Approved</t>
  </si>
  <si>
    <t>Annual (08/15/2025-07/30/2026)</t>
  </si>
  <si>
    <t>C2</t>
  </si>
  <si>
    <t>Elliott, Daniel</t>
  </si>
  <si>
    <t>Lease Partially Completed</t>
  </si>
  <si>
    <t>Annual (08/15/2025-07/30/2026)</t>
  </si>
  <si>
    <t>C2</t>
  </si>
  <si>
    <t>Fields, Tyler</t>
  </si>
  <si>
    <t>Lease Approved</t>
  </si>
  <si>
    <t>Annual (08/15/2025-07/30/2026)</t>
  </si>
  <si>
    <t>C2</t>
  </si>
  <si>
    <t>Lau, Tsz Yu</t>
  </si>
  <si>
    <t>Lease Approved</t>
  </si>
  <si>
    <t>Annual (08/15/2025-07/30/2026)</t>
  </si>
  <si>
    <t>C2</t>
  </si>
  <si>
    <t>Reutimann, Collin</t>
  </si>
  <si>
    <t>Lease Approved</t>
  </si>
  <si>
    <t>Annual (08/15/2025-07/30/2026)</t>
  </si>
  <si>
    <t>C2</t>
  </si>
  <si>
    <t>Siebenaler, Luke</t>
  </si>
  <si>
    <t>Lease Approved</t>
  </si>
  <si>
    <t>Annual (08/15/2025-07/30/2026)</t>
  </si>
  <si>
    <t>C2</t>
  </si>
  <si>
    <t>Susara, Lee</t>
  </si>
  <si>
    <t>Lease Approved</t>
  </si>
  <si>
    <t>Annual (08/15/2025-07/30/2026)</t>
  </si>
  <si>
    <t>C2</t>
  </si>
  <si>
    <t>Towey, Aiden</t>
  </si>
  <si>
    <t>Lease Approved</t>
  </si>
  <si>
    <t>Annual (08/15/2025-07/30/2026)</t>
  </si>
  <si>
    <t>C2</t>
  </si>
  <si>
    <t>Wang, Minghui</t>
  </si>
  <si>
    <t>Lease Approved</t>
  </si>
  <si>
    <t>Annual (08/15/2025-07/30/2026)</t>
  </si>
  <si>
    <t>C2</t>
  </si>
  <si>
    <t>Yu, Peirong</t>
  </si>
  <si>
    <t>Lease Approved</t>
  </si>
  <si>
    <t>Annual (08/15/2025-07/30/2026)</t>
  </si>
  <si>
    <t>C2</t>
  </si>
  <si>
    <t>Zhang, Yuexiang</t>
  </si>
  <si>
    <t>Lease Approved</t>
  </si>
  <si>
    <t>Annual (08/15/2025-07/30/2026)</t>
  </si>
  <si>
    <t>Unit Type: D1</t>
  </si>
  <si>
    <t>102-A</t>
  </si>
  <si>
    <t>D1</t>
  </si>
  <si>
    <t>Occupied No Notice</t>
  </si>
  <si>
    <t>Lima, Julie</t>
  </si>
  <si>
    <t>Renewal Lease Approved</t>
  </si>
  <si>
    <t>Annual (08/15/2025-07/30/2026)</t>
  </si>
  <si>
    <t>102-B</t>
  </si>
  <si>
    <t>D1</t>
  </si>
  <si>
    <t>Occupied No Notice</t>
  </si>
  <si>
    <t>List, Lucy</t>
  </si>
  <si>
    <t>Renewal Lease Approved</t>
  </si>
  <si>
    <t>Annual (08/15/2025-07/30/2026)</t>
  </si>
  <si>
    <t>102-C</t>
  </si>
  <si>
    <t>D1</t>
  </si>
  <si>
    <t>Occupied No Notice</t>
  </si>
  <si>
    <t>Ludwig, Nadia</t>
  </si>
  <si>
    <t>Renewal Lease Approved</t>
  </si>
  <si>
    <t>Annual (08/15/2025-07/30/2026)</t>
  </si>
  <si>
    <t>D1</t>
  </si>
  <si>
    <t>Ahmed, Hamza</t>
  </si>
  <si>
    <t>Lease Approved</t>
  </si>
  <si>
    <t>Annual (08/15/2025-07/30/2026)</t>
  </si>
  <si>
    <t>D1</t>
  </si>
  <si>
    <t>Baki, Jibreel</t>
  </si>
  <si>
    <t>Lease Approved</t>
  </si>
  <si>
    <t>Annual (08/15/2025-07/30/2026)</t>
  </si>
  <si>
    <t>D1</t>
  </si>
  <si>
    <t>Choudhary, Divya</t>
  </si>
  <si>
    <t>Lease Approved</t>
  </si>
  <si>
    <t>Annual (08/15/2025-07/30/2026)</t>
  </si>
  <si>
    <t>D1</t>
  </si>
  <si>
    <t>Gipson, Elaina</t>
  </si>
  <si>
    <t>Lease Approved</t>
  </si>
  <si>
    <t>Annual (08/15/2025-07/30/2026)</t>
  </si>
  <si>
    <t>D1</t>
  </si>
  <si>
    <t>Hasan, Eisa</t>
  </si>
  <si>
    <t>Lease Approved</t>
  </si>
  <si>
    <t>Annual (08/15/2025-07/30/2026)</t>
  </si>
  <si>
    <t>D1</t>
  </si>
  <si>
    <t>Kashyap, Sara</t>
  </si>
  <si>
    <t>Lease Approved</t>
  </si>
  <si>
    <t>Annual (08/15/2025-07/30/2026)</t>
  </si>
  <si>
    <t>D1</t>
  </si>
  <si>
    <t>Luzano, Danielle</t>
  </si>
  <si>
    <t>Lease Approved</t>
  </si>
  <si>
    <t>Annual (08/15/2025-07/30/2026)</t>
  </si>
  <si>
    <t>D1</t>
  </si>
  <si>
    <t>Mehta, Rithik</t>
  </si>
  <si>
    <t>Lease Approved</t>
  </si>
  <si>
    <t>Annual (08/15/2025-07/30/2026)</t>
  </si>
  <si>
    <t>D1</t>
  </si>
  <si>
    <t>Nath, Shreyas</t>
  </si>
  <si>
    <t>Lease Approved</t>
  </si>
  <si>
    <t>Annual (08/15/2025-07/30/2026)</t>
  </si>
  <si>
    <t>D1</t>
  </si>
  <si>
    <t>Rizvi, Muhammad Ali</t>
  </si>
  <si>
    <t>Lease Approved</t>
  </si>
  <si>
    <t>Annual (08/15/2025-07/30/2026)</t>
  </si>
  <si>
    <t>D1</t>
  </si>
  <si>
    <t>Rudrapati, Nikita</t>
  </si>
  <si>
    <t>Lease Approved</t>
  </si>
  <si>
    <t>Annual (08/15/2025-07/30/2026)</t>
  </si>
  <si>
    <t>D1</t>
  </si>
  <si>
    <t>Shirali, Varun</t>
  </si>
  <si>
    <t>Lease Approved</t>
  </si>
  <si>
    <t>Annual (08/15/2025-07/30/2026)</t>
  </si>
  <si>
    <t>D1</t>
  </si>
  <si>
    <t>Xie, Yudian</t>
  </si>
  <si>
    <t>Lease Approved</t>
  </si>
  <si>
    <t>Annual (08/15/2025-07/30/2026)</t>
  </si>
  <si>
    <t>Unit Type: D2</t>
  </si>
  <si>
    <t>202-A</t>
  </si>
  <si>
    <t>D2</t>
  </si>
  <si>
    <t>Occupied No Notice</t>
  </si>
  <si>
    <t>Stolyarov, Alexandra</t>
  </si>
  <si>
    <t>Renewal Lease Approved</t>
  </si>
  <si>
    <t>Annual (08/15/2025-07/30/2026)</t>
  </si>
  <si>
    <t>204-A</t>
  </si>
  <si>
    <t>D2</t>
  </si>
  <si>
    <t>Occupied No Notice</t>
  </si>
  <si>
    <t>Mehta, Dhairya</t>
  </si>
  <si>
    <t>Renewal Lease Approved</t>
  </si>
  <si>
    <t>Annual (08/15/2025-07/30/2026)</t>
  </si>
  <si>
    <t>204-B</t>
  </si>
  <si>
    <t>D2</t>
  </si>
  <si>
    <t>Occupied No Notice</t>
  </si>
  <si>
    <t>Gul, Ayaan</t>
  </si>
  <si>
    <t>Renewal Lease Approved</t>
  </si>
  <si>
    <t>Annual (08/15/2025-07/30/2026)</t>
  </si>
  <si>
    <t>204-C</t>
  </si>
  <si>
    <t>D2</t>
  </si>
  <si>
    <t>Occupied No Notice</t>
  </si>
  <si>
    <t>Chiu, Allen</t>
  </si>
  <si>
    <t>Renewal Lease Approved</t>
  </si>
  <si>
    <t>Annual (08/15/2025-07/30/2026)</t>
  </si>
  <si>
    <t>204-D</t>
  </si>
  <si>
    <t>D2</t>
  </si>
  <si>
    <t>Occupied No Notice</t>
  </si>
  <si>
    <t>Amancherla, Kaushal</t>
  </si>
  <si>
    <t>Renewal Lease Approved</t>
  </si>
  <si>
    <t>Annual (08/15/2025-07/30/2026)</t>
  </si>
  <si>
    <t>206-A</t>
  </si>
  <si>
    <t>D2</t>
  </si>
  <si>
    <t>Occupied No Notice</t>
  </si>
  <si>
    <t>Singh, Shaurya</t>
  </si>
  <si>
    <t>Renewal Lease Approved</t>
  </si>
  <si>
    <t>Annual (08/15/2025-07/30/2026)</t>
  </si>
  <si>
    <t>D2</t>
  </si>
  <si>
    <t>Avila, Jordan</t>
  </si>
  <si>
    <t>Lease Approved</t>
  </si>
  <si>
    <t>Annual (08/15/2025-07/30/2026)</t>
  </si>
  <si>
    <t>D2</t>
  </si>
  <si>
    <t>Brooks, Jack</t>
  </si>
  <si>
    <t>Lease Approved</t>
  </si>
  <si>
    <t>Annual (08/15/2025-07/30/2026)</t>
  </si>
  <si>
    <t>D2</t>
  </si>
  <si>
    <t>Carsello, Grace</t>
  </si>
  <si>
    <t>Lease Approved</t>
  </si>
  <si>
    <t>Annual (08/15/2025-07/30/2026)</t>
  </si>
  <si>
    <t>D2</t>
  </si>
  <si>
    <t>Deane, Grace</t>
  </si>
  <si>
    <t>Lease Approved</t>
  </si>
  <si>
    <t>Annual (08/15/2025-07/30/2026)</t>
  </si>
  <si>
    <t>D2</t>
  </si>
  <si>
    <t>Kagathi, Navika</t>
  </si>
  <si>
    <t>Lease Approved</t>
  </si>
  <si>
    <t>Annual (08/15/2025-07/30/2026)</t>
  </si>
  <si>
    <t>D2</t>
  </si>
  <si>
    <t>Le, Marilyn</t>
  </si>
  <si>
    <t>Lease Approved</t>
  </si>
  <si>
    <t>Annual (08/15/2025-07/30/2026)</t>
  </si>
  <si>
    <t>D2</t>
  </si>
  <si>
    <t>Paruolo, Juliana</t>
  </si>
  <si>
    <t>Lease Approved</t>
  </si>
  <si>
    <t>Annual (08/15/2025-07/30/2026)</t>
  </si>
  <si>
    <t>D2</t>
  </si>
  <si>
    <t>Rangel, Aidan</t>
  </si>
  <si>
    <t>Lease Approved</t>
  </si>
  <si>
    <t>Annual (08/15/2025-07/30/2026)</t>
  </si>
  <si>
    <t>D2</t>
  </si>
  <si>
    <t>Shkandriy, Oleg</t>
  </si>
  <si>
    <t>Lease Approved</t>
  </si>
  <si>
    <t>Annual (08/15/2025-07/30/2026)</t>
  </si>
  <si>
    <t>D2</t>
  </si>
  <si>
    <t>Singer, Elizabeth</t>
  </si>
  <si>
    <t>Lease Approved</t>
  </si>
  <si>
    <t>Annual (08/15/2025-07/30/2026)</t>
  </si>
  <si>
    <t>Unit Type: D3 Townhome</t>
  </si>
  <si>
    <t>309-A</t>
  </si>
  <si>
    <t>D3 Townhome</t>
  </si>
  <si>
    <t>Occupied No Notice</t>
  </si>
  <si>
    <t>Lu, Connie</t>
  </si>
  <si>
    <t>Renewal Lease Approved</t>
  </si>
  <si>
    <t>Annual (08/15/2025-07/30/2026)</t>
  </si>
  <si>
    <t>309-B</t>
  </si>
  <si>
    <t>D3 Townhome</t>
  </si>
  <si>
    <t>Occupied No Notice</t>
  </si>
  <si>
    <t>Dave, Shriya</t>
  </si>
  <si>
    <t>Renewal Lease Approved</t>
  </si>
  <si>
    <t>Annual (08/15/2025-07/30/2026)</t>
  </si>
  <si>
    <t>309-C</t>
  </si>
  <si>
    <t>D3 Townhome</t>
  </si>
  <si>
    <t>Occupied No Notice</t>
  </si>
  <si>
    <t>Xia, Jennifer</t>
  </si>
  <si>
    <t>Renewal Lease Approved</t>
  </si>
  <si>
    <t>Annual (08/15/2025-07/30/2026)</t>
  </si>
  <si>
    <t>309-D</t>
  </si>
  <si>
    <t>D3 Townhome</t>
  </si>
  <si>
    <t>Occupied No Notice</t>
  </si>
  <si>
    <t>Bawiskar, Ria</t>
  </si>
  <si>
    <t>Renewal Lease Approved</t>
  </si>
  <si>
    <t>Annual (08/15/2025-07/30/2026)</t>
  </si>
  <si>
    <t>Unit Type: E1 Townhome</t>
  </si>
  <si>
    <t>E1 Townhome</t>
  </si>
  <si>
    <t>Castillo, Emma</t>
  </si>
  <si>
    <t>Lease Approved</t>
  </si>
  <si>
    <t>Annual (08/15/2025-07/30/2026)</t>
  </si>
  <si>
    <t>E1 Townhome</t>
  </si>
  <si>
    <t>Castro, Mateo</t>
  </si>
  <si>
    <t>Lease Approved</t>
  </si>
  <si>
    <t>Annual (08/15/2025-07/30/2026)</t>
  </si>
  <si>
    <t>E1 Townhome</t>
  </si>
  <si>
    <t>Gokhale, Sachin</t>
  </si>
  <si>
    <t>Lease Partially Completed</t>
  </si>
  <si>
    <t>Annual (08/15/2025-07/30/2026)</t>
  </si>
  <si>
    <t>E1 Townhome</t>
  </si>
  <si>
    <t>Grosz, Lauren</t>
  </si>
  <si>
    <t>Lease Approved</t>
  </si>
  <si>
    <t>Annual (08/15/2025-07/30/2026)</t>
  </si>
  <si>
    <t>E1 Townhome</t>
  </si>
  <si>
    <t>Kondagunta, Pranav</t>
  </si>
  <si>
    <t>Lease Approved</t>
  </si>
  <si>
    <t>Annual (08/15/2025-07/30/2026)</t>
  </si>
  <si>
    <t>E1 Townhome</t>
  </si>
  <si>
    <t>Kumar, Devansh</t>
  </si>
  <si>
    <t>Lease Approved</t>
  </si>
  <si>
    <t>Annual (08/15/2025-07/30/2026)</t>
  </si>
  <si>
    <t>E1 Townhome</t>
  </si>
  <si>
    <t>LIN, SHUDUAN</t>
  </si>
  <si>
    <t>Lease Approved</t>
  </si>
  <si>
    <t>Annual (08/15/2025-07/30/2026)</t>
  </si>
  <si>
    <t>E1 Townhome</t>
  </si>
  <si>
    <t>Luby, Matthew</t>
  </si>
  <si>
    <t>Lease Approved</t>
  </si>
  <si>
    <t>Annual (08/15/2025-07/30/2026)</t>
  </si>
  <si>
    <t>E1 Townhome</t>
  </si>
  <si>
    <t>Marron, Sarah</t>
  </si>
  <si>
    <t>Lease Approved</t>
  </si>
  <si>
    <t>Annual (08/15/2025-07/30/2026)</t>
  </si>
  <si>
    <t>E1 Townhome</t>
  </si>
  <si>
    <t>Mavis, Camille</t>
  </si>
  <si>
    <t>Lease Approved</t>
  </si>
  <si>
    <t>Annual (08/15/2025-07/30/2026)</t>
  </si>
  <si>
    <t>E1 Townhome</t>
  </si>
  <si>
    <t>Mendoza, Lesley</t>
  </si>
  <si>
    <t>Lease Approved</t>
  </si>
  <si>
    <t>Annual (08/15/2025-07/30/2026)</t>
  </si>
  <si>
    <t>E1 Townhome</t>
  </si>
  <si>
    <t>NAMBIAR, NIKHIL</t>
  </si>
  <si>
    <t>Lease Approved</t>
  </si>
  <si>
    <t>Annual (08/15/2025-07/30/2026)</t>
  </si>
  <si>
    <t>E1 Townhome</t>
  </si>
  <si>
    <t>QIAN, LEYI</t>
  </si>
  <si>
    <t>Lease Approved</t>
  </si>
  <si>
    <t>Annual (08/15/2025-07/30/2026)</t>
  </si>
  <si>
    <t>E1 Townhome</t>
  </si>
  <si>
    <t>Rao, Tarun</t>
  </si>
  <si>
    <t>Lease Approved</t>
  </si>
  <si>
    <t>Annual (08/15/2025-07/30/2026)</t>
  </si>
  <si>
    <t>E1 Townhome</t>
  </si>
  <si>
    <t>Shah, Ansh</t>
  </si>
  <si>
    <t>Lease Approved</t>
  </si>
  <si>
    <t>Annual (08/15/2025-07/30/2026)</t>
  </si>
  <si>
    <t>E1 Townhome</t>
  </si>
  <si>
    <t>Sooranahalli, Taran</t>
  </si>
  <si>
    <t>Lease Approved</t>
  </si>
  <si>
    <t>Annual (08/15/2025-07/30/2026)</t>
  </si>
  <si>
    <t>E1 Townhome</t>
  </si>
  <si>
    <t>Vega, Sebastian</t>
  </si>
  <si>
    <t>Lease Approved</t>
  </si>
  <si>
    <t>Annual (08/15/2025-07/30/2026)</t>
  </si>
  <si>
    <t>E1 Townhome</t>
  </si>
  <si>
    <t>WANG, ZIHAN</t>
  </si>
  <si>
    <t>Lease Approved</t>
  </si>
  <si>
    <t>Annual (08/15/2025-07/30/2026)</t>
  </si>
  <si>
    <t>E1 Townhome</t>
  </si>
  <si>
    <t>XU, YINING</t>
  </si>
  <si>
    <t>Lease Approved</t>
  </si>
  <si>
    <t>Annual (08/15/2025-07/30/2026)</t>
  </si>
  <si>
    <t>E1 Townhome</t>
  </si>
  <si>
    <t>ZHU, LELAN</t>
  </si>
  <si>
    <t>Lease Approved</t>
  </si>
  <si>
    <t>Annual (08/15/2025-07/30/2026)</t>
  </si>
  <si>
    <t>Unit Type: E2 Townhome</t>
  </si>
  <si>
    <t>302-D</t>
  </si>
  <si>
    <t>E2 Townhome</t>
  </si>
  <si>
    <t>Occupied No Notice</t>
  </si>
  <si>
    <t>Neyroud, Ruben</t>
  </si>
  <si>
    <t>Renewal Lease Approved</t>
  </si>
  <si>
    <t>Annual (08/15/2025-07/30/2026)</t>
  </si>
  <si>
    <t>302-E</t>
  </si>
  <si>
    <t>E2 Townhome</t>
  </si>
  <si>
    <t>Occupied No Notice</t>
  </si>
  <si>
    <t>Hota, Krishna</t>
  </si>
  <si>
    <t>Renewal Lease Approved</t>
  </si>
  <si>
    <t>Annual (08/15/2025-07/30/2026)</t>
  </si>
  <si>
    <t>E2 Townhome</t>
  </si>
  <si>
    <t>Bendersky, Ryan</t>
  </si>
  <si>
    <t>Lease Approved</t>
  </si>
  <si>
    <t>Annual (08/15/2025-07/30/2026)</t>
  </si>
  <si>
    <t>E2 Townhome</t>
  </si>
  <si>
    <t>Bruno, Kathryn</t>
  </si>
  <si>
    <t>Lease Approved</t>
  </si>
  <si>
    <t>Annual (08/15/2025-07/30/2026)</t>
  </si>
  <si>
    <t>E2 Townhome</t>
  </si>
  <si>
    <t>Chen, Ethan</t>
  </si>
  <si>
    <t>Lease Approved</t>
  </si>
  <si>
    <t>Annual (08/15/2025-07/30/2026)</t>
  </si>
  <si>
    <t>E2 Townhome</t>
  </si>
  <si>
    <t>Croll, Sophia</t>
  </si>
  <si>
    <t>Lease Approved</t>
  </si>
  <si>
    <t>Annual (08/15/2025-07/30/2026)</t>
  </si>
  <si>
    <t>E2 Townhome</t>
  </si>
  <si>
    <t>Ellison, Leah</t>
  </si>
  <si>
    <t>Lease Approved</t>
  </si>
  <si>
    <t>Annual (08/15/2025-07/30/2026)</t>
  </si>
  <si>
    <t>E2 Townhome</t>
  </si>
  <si>
    <t>Kim, Jayden</t>
  </si>
  <si>
    <t>Lease Partially Completed</t>
  </si>
  <si>
    <t>Annual (08/15/2025-07/30/2026)</t>
  </si>
  <si>
    <t>E2 Townhome</t>
  </si>
  <si>
    <t>Lee, Hyeongseok</t>
  </si>
  <si>
    <t>Lease Approved</t>
  </si>
  <si>
    <t>Annual (08/15/2025-07/30/2026)</t>
  </si>
  <si>
    <t>E2 Townhome</t>
  </si>
  <si>
    <t>Lim, Junseo</t>
  </si>
  <si>
    <t>Lease Approved</t>
  </si>
  <si>
    <t>Annual (08/15/2025-07/30/2026)</t>
  </si>
  <si>
    <t>E2 Townhome</t>
  </si>
  <si>
    <t>Mazurek, Ella</t>
  </si>
  <si>
    <t>Lease Approved</t>
  </si>
  <si>
    <t>Annual (08/15/2025-07/30/2026)</t>
  </si>
  <si>
    <t>E2 Townhome</t>
  </si>
  <si>
    <t>McAdams, Callie</t>
  </si>
  <si>
    <t>Lease Approved</t>
  </si>
  <si>
    <t>Annual (08/15/2025-07/30/2026)</t>
  </si>
  <si>
    <t>E2 Townhome</t>
  </si>
  <si>
    <t>Ryoo, Chan</t>
  </si>
  <si>
    <t>Lease Approved</t>
  </si>
  <si>
    <t>Annual (08/15/2025-07/30/2026)</t>
  </si>
  <si>
    <t>E2 Townhome</t>
  </si>
  <si>
    <t>Satyawadi, Adwit</t>
  </si>
  <si>
    <t>Lease Approved</t>
  </si>
  <si>
    <t>Annual (08/15/2025-07/30/2026)</t>
  </si>
  <si>
    <t>E2 Townhome</t>
  </si>
  <si>
    <t>Vemulapalli, Rishi</t>
  </si>
  <si>
    <t>Lease Approved</t>
  </si>
  <si>
    <t>Annual (08/15/2025-07/30/2026)</t>
  </si>
  <si>
    <t>E2 Townhome</t>
  </si>
  <si>
    <t>Yang, Siqi</t>
  </si>
  <si>
    <t>Lease Approved</t>
  </si>
  <si>
    <t>Annual (08/15/2025-07/30/2026)</t>
  </si>
  <si>
    <t>E2 Townhome</t>
  </si>
  <si>
    <t>Zhang, Aaron</t>
  </si>
  <si>
    <t>Lease Approved</t>
  </si>
  <si>
    <t>Annual (08/15/2025-07/30/2026)</t>
  </si>
  <si>
    <t>Total/Average:</t>
  </si>
  <si>
    <t>Pre-Lease</t>
  </si>
  <si>
    <t>908 S. 1st</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</si>
  <si>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</si>
  <si>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</si>
  <si>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</si>
  <si>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</si>
  <si>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</si>
  <si>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</si>
  <si>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</si>
  <si>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</si>
  <si>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</si>
  <si>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</si>
  <si>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</si>
  <si>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</si>
  <si>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</si>
  <si>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</si>
  <si>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</si>
  <si>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</si>
  <si>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</si>
  <si>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</si>
  <si>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</si>
  <si>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</si>
  <si>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</si>
  <si>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</si>
  <si>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</si>
  <si>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</si>
  <si>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</si>
  <si>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</si>
  <si>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B2</t>
  </si>
  <si>
    <t>B3</t>
  </si>
  <si>
    <t>D1</t>
  </si>
  <si>
    <t>M1 Murphy</t>
  </si>
  <si>
    <t>M1 Murphy Balcony</t>
  </si>
  <si>
    <t>M2 Murphy</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</si>
  <si>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</si>
  <si>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</si>
  <si>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</si>
  <si>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</si>
  <si>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</si>
  <si>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</si>
  <si>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</si>
  <si>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</si>
  <si>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</si>
  <si>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</si>
  <si>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</si>
  <si>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</si>
  <si>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</si>
  <si>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</si>
  <si>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</si>
  <si>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</si>
  <si>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</si>
  <si>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</si>
  <si>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</si>
  <si>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</si>
  <si>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</si>
  <si>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</si>
  <si>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206</t>
  </si>
  <si>
    <t>A1</t>
  </si>
  <si>
    <t>Occupied No Notice</t>
  </si>
  <si>
    <t>Trinh, Mimi</t>
  </si>
  <si>
    <t>Renewal Lease Approved</t>
  </si>
  <si>
    <t>Annual (08/15/2025-07/30/2026)</t>
  </si>
  <si>
    <t>208</t>
  </si>
  <si>
    <t>A1</t>
  </si>
  <si>
    <t>Occupied No Notice</t>
  </si>
  <si>
    <t>Li, Yanxi</t>
  </si>
  <si>
    <t>Renewal Lease Approved</t>
  </si>
  <si>
    <t>Annual (08/15/2025-07/30/2026)</t>
  </si>
  <si>
    <t>408</t>
  </si>
  <si>
    <t>A1</t>
  </si>
  <si>
    <t>Occupied No Notice</t>
  </si>
  <si>
    <t>Qin, ZiQing (Alice)</t>
  </si>
  <si>
    <t>Renewal Lease Approved</t>
  </si>
  <si>
    <t>Annual (08/15/2025-07/30/2026)</t>
  </si>
  <si>
    <t>508</t>
  </si>
  <si>
    <t>A1</t>
  </si>
  <si>
    <t>Occupied No Notice</t>
  </si>
  <si>
    <t>Fisers, Emmylou</t>
  </si>
  <si>
    <t>Renewal Lease Approved</t>
  </si>
  <si>
    <t>Annual (08/15/2025-07/30/2026)</t>
  </si>
  <si>
    <t>A1</t>
  </si>
  <si>
    <t>Christopher, Owen</t>
  </si>
  <si>
    <t>Renewal Lease Approved</t>
  </si>
  <si>
    <t>MOMI (08/15/2025-07/30/2026)</t>
  </si>
  <si>
    <t>A1</t>
  </si>
  <si>
    <t>Kristufek, Gracie</t>
  </si>
  <si>
    <t>Lease Approved</t>
  </si>
  <si>
    <t>Annual (08/15/2025-07/30/2026)</t>
  </si>
  <si>
    <t>A1</t>
  </si>
  <si>
    <t>Ling, Xintong</t>
  </si>
  <si>
    <t>Lease Approved</t>
  </si>
  <si>
    <t>Annual (08/15/2025-07/30/2026)</t>
  </si>
  <si>
    <t>A1</t>
  </si>
  <si>
    <t>Perez, Peter</t>
  </si>
  <si>
    <t>Lease Approved</t>
  </si>
  <si>
    <t>Annual (08/15/2025-07/30/2026)</t>
  </si>
  <si>
    <t>A1</t>
  </si>
  <si>
    <t>Scott, Rachel</t>
  </si>
  <si>
    <t>Lease Approved</t>
  </si>
  <si>
    <t>Annual (08/15/2025-07/30/2026)</t>
  </si>
  <si>
    <t>A1</t>
  </si>
  <si>
    <t>WU, JIAHE</t>
  </si>
  <si>
    <t>Lease Approved</t>
  </si>
  <si>
    <t>Annual (08/15/2025-07/30/2026)</t>
  </si>
  <si>
    <t>Unit Type: B1</t>
  </si>
  <si>
    <t>B1</t>
  </si>
  <si>
    <t>Chin, Conor</t>
  </si>
  <si>
    <t>Lease Approved</t>
  </si>
  <si>
    <t>Annual (08/15/2025-07/30/2026)</t>
  </si>
  <si>
    <t>B1</t>
  </si>
  <si>
    <t>Flores, Liam</t>
  </si>
  <si>
    <t>Lease Approved</t>
  </si>
  <si>
    <t>Annual (08/15/2025-07/30/2026)</t>
  </si>
  <si>
    <t>B1</t>
  </si>
  <si>
    <t>Hurst, Aniah</t>
  </si>
  <si>
    <t>Lease Approved</t>
  </si>
  <si>
    <t>Annual (08/15/2025-07/30/2026)</t>
  </si>
  <si>
    <t>B1</t>
  </si>
  <si>
    <t>Hurst, Sarai</t>
  </si>
  <si>
    <t>Lease Approved</t>
  </si>
  <si>
    <t>Annual (08/15/2025-07/30/2026)</t>
  </si>
  <si>
    <t>B1</t>
  </si>
  <si>
    <t>LaVere, Katherine</t>
  </si>
  <si>
    <t>Lease Approved</t>
  </si>
  <si>
    <t>Annual (08/15/2025-07/30/2026)</t>
  </si>
  <si>
    <t>B1</t>
  </si>
  <si>
    <t>Samanez, Sebastian</t>
  </si>
  <si>
    <t>Lease Approved</t>
  </si>
  <si>
    <t>Annual (08/15/2025-07/30/2026)</t>
  </si>
  <si>
    <t>Unit Type: B2</t>
  </si>
  <si>
    <t>414-A</t>
  </si>
  <si>
    <t>B2</t>
  </si>
  <si>
    <t>Occupied No Notice</t>
  </si>
  <si>
    <t>Pazner, Ben</t>
  </si>
  <si>
    <t>Renewal Lease Approved</t>
  </si>
  <si>
    <t>Annual (08/15/2025-07/30/2026)</t>
  </si>
  <si>
    <t>414-B</t>
  </si>
  <si>
    <t>B2</t>
  </si>
  <si>
    <t>Occupied No Notice</t>
  </si>
  <si>
    <t>Rosales, Fidel</t>
  </si>
  <si>
    <t>Renewal Lease Approved</t>
  </si>
  <si>
    <t>Annual (08/15/2025-07/30/2026)</t>
  </si>
  <si>
    <t>B2</t>
  </si>
  <si>
    <t>Dolewski, Olivia</t>
  </si>
  <si>
    <t>Lease Approved</t>
  </si>
  <si>
    <t>Annual (08/15/2025-07/30/2026)</t>
  </si>
  <si>
    <t>B2</t>
  </si>
  <si>
    <t>Fieser, Mackenzie</t>
  </si>
  <si>
    <t>Lease Approved</t>
  </si>
  <si>
    <t>Annual (08/15/2025-07/30/2026)</t>
  </si>
  <si>
    <t>B2</t>
  </si>
  <si>
    <t>Koper, Emilia</t>
  </si>
  <si>
    <t>Lease Approved</t>
  </si>
  <si>
    <t>Annual (08/15/2025-07/30/2026)</t>
  </si>
  <si>
    <t>Unit Type: B3</t>
  </si>
  <si>
    <t>B3</t>
  </si>
  <si>
    <t>Delia, Nicolas</t>
  </si>
  <si>
    <t>Renewal Lease Approved</t>
  </si>
  <si>
    <t>MOMI (08/15/2025-07/30/2026)</t>
  </si>
  <si>
    <t>B3</t>
  </si>
  <si>
    <t>Meyer, Benjamin</t>
  </si>
  <si>
    <t>Renewal Lease Approved</t>
  </si>
  <si>
    <t>Annual (08/15/2025-07/30/2026)</t>
  </si>
  <si>
    <t>B3</t>
  </si>
  <si>
    <t>Nergis, Kayra</t>
  </si>
  <si>
    <t>Lease Approved</t>
  </si>
  <si>
    <t>Annual (08/15/2025-07/30/2026)</t>
  </si>
  <si>
    <t>B3</t>
  </si>
  <si>
    <t>Roland, Colin</t>
  </si>
  <si>
    <t>Lease Approved</t>
  </si>
  <si>
    <t>Annual (08/15/2025-07/30/2026)</t>
  </si>
  <si>
    <t>B3</t>
  </si>
  <si>
    <t>Washor, Lucas</t>
  </si>
  <si>
    <t>Lease Approved</t>
  </si>
  <si>
    <t>Annual (08/15/2025-07/30/2026)</t>
  </si>
  <si>
    <t>B3</t>
  </si>
  <si>
    <t>Washor, Maxwell</t>
  </si>
  <si>
    <t>Lease Approved</t>
  </si>
  <si>
    <t>Annual (08/15/2025-07/30/2026)</t>
  </si>
  <si>
    <t>B3</t>
  </si>
  <si>
    <t>Xu, Ke</t>
  </si>
  <si>
    <t>Lease Approved</t>
  </si>
  <si>
    <t>Annual (08/15/2025-07/30/2026)</t>
  </si>
  <si>
    <t>B3</t>
  </si>
  <si>
    <t>Zhang, Yingqi</t>
  </si>
  <si>
    <t>Lease Approved</t>
  </si>
  <si>
    <t>Annual (08/15/2025-07/30/2026)</t>
  </si>
  <si>
    <t>Unit Type: D1</t>
  </si>
  <si>
    <t>D1</t>
  </si>
  <si>
    <t>Andalora, Jude</t>
  </si>
  <si>
    <t>Lease Approved</t>
  </si>
  <si>
    <t>Annual (08/15/2025-07/30/2026)</t>
  </si>
  <si>
    <t>D1</t>
  </si>
  <si>
    <t>Click, Keirys</t>
  </si>
  <si>
    <t>Lease Approved</t>
  </si>
  <si>
    <t>Annual (08/15/2025-07/30/2026)</t>
  </si>
  <si>
    <t>D1</t>
  </si>
  <si>
    <t>Fugiel, Luke</t>
  </si>
  <si>
    <t>Lease Approved</t>
  </si>
  <si>
    <t>Annual (08/15/2025-07/30/2026)</t>
  </si>
  <si>
    <t>D1</t>
  </si>
  <si>
    <t>Hampson, Benjamin</t>
  </si>
  <si>
    <t>Lease Approved</t>
  </si>
  <si>
    <t>Annual (08/15/2025-07/30/2026)</t>
  </si>
  <si>
    <t>D1</t>
  </si>
  <si>
    <t>Hooker, Juliana</t>
  </si>
  <si>
    <t>Lease Approved</t>
  </si>
  <si>
    <t>Annual (08/15/2025-07/30/2026)</t>
  </si>
  <si>
    <t>D1</t>
  </si>
  <si>
    <t>Hunkins, Reese</t>
  </si>
  <si>
    <t>Lease Partially Completed</t>
  </si>
  <si>
    <t>Annual (08/15/2025-07/30/2026)</t>
  </si>
  <si>
    <t>D1</t>
  </si>
  <si>
    <t>Ju, Isaiah</t>
  </si>
  <si>
    <t>Lease Approved</t>
  </si>
  <si>
    <t>Annual (08/15/2025-07/30/2026)</t>
  </si>
  <si>
    <t>D1</t>
  </si>
  <si>
    <t>Lewis, Brendon</t>
  </si>
  <si>
    <t>Lease Approved</t>
  </si>
  <si>
    <t>Annual (08/15/2025-07/30/2026)</t>
  </si>
  <si>
    <t>D1</t>
  </si>
  <si>
    <t>Notini, Joshua</t>
  </si>
  <si>
    <t>Lease Approved</t>
  </si>
  <si>
    <t>Annual (08/15/2025-07/30/2026)</t>
  </si>
  <si>
    <t>D1</t>
  </si>
  <si>
    <t>Sagar, Arya</t>
  </si>
  <si>
    <t>Lease Approved</t>
  </si>
  <si>
    <t>Annual (08/15/2025-07/30/2026)</t>
  </si>
  <si>
    <t>D1</t>
  </si>
  <si>
    <t>Serritella, Mike</t>
  </si>
  <si>
    <t>Lease Approved</t>
  </si>
  <si>
    <t>Annual (08/15/2025-07/30/2026)</t>
  </si>
  <si>
    <t>Unit Type: M1 Murphy</t>
  </si>
  <si>
    <t>312</t>
  </si>
  <si>
    <t>M1 Murphy</t>
  </si>
  <si>
    <t>Occupied No Notice</t>
  </si>
  <si>
    <t>Kwong, Faith</t>
  </si>
  <si>
    <t>Renewal Lease Approved</t>
  </si>
  <si>
    <t>Annual (08/15/2025-07/30/2026)</t>
  </si>
  <si>
    <t>412</t>
  </si>
  <si>
    <t>M1 Murphy</t>
  </si>
  <si>
    <t>Occupied No Notice</t>
  </si>
  <si>
    <t>Myint, Ryan</t>
  </si>
  <si>
    <t>Renewal Lease Approved</t>
  </si>
  <si>
    <t>Annual (08/15/2025-07/30/2026)</t>
  </si>
  <si>
    <t>413</t>
  </si>
  <si>
    <t>M1 Murphy</t>
  </si>
  <si>
    <t>Occupied No Notice</t>
  </si>
  <si>
    <t>Xiao, Edwin</t>
  </si>
  <si>
    <t>Renewal Lease Approved</t>
  </si>
  <si>
    <t>Annual (08/15/2025-07/30/2026)</t>
  </si>
  <si>
    <t>M1 Murphy</t>
  </si>
  <si>
    <t>Bandy, Emily</t>
  </si>
  <si>
    <t>Lease Approved</t>
  </si>
  <si>
    <t>Annual (08/15/2025-07/30/2026)</t>
  </si>
  <si>
    <t>M1 Murphy</t>
  </si>
  <si>
    <t>Dauparas, Jokubas</t>
  </si>
  <si>
    <t>Lease Approved</t>
  </si>
  <si>
    <t>Annual (08/15/2025-07/30/2026)</t>
  </si>
  <si>
    <t>M1 Murphy</t>
  </si>
  <si>
    <t>Katsifarakis, Jacob</t>
  </si>
  <si>
    <t>Lease Approved</t>
  </si>
  <si>
    <t>Annual (08/15/2025-07/30/2026)</t>
  </si>
  <si>
    <t>M1 Murphy</t>
  </si>
  <si>
    <t>Kim, Daham</t>
  </si>
  <si>
    <t>Lease Approved</t>
  </si>
  <si>
    <t>Annual (08/15/2025-07/30/2026)</t>
  </si>
  <si>
    <t>M1 Murphy</t>
  </si>
  <si>
    <t>Kwan, Dylan</t>
  </si>
  <si>
    <t>Lease Approved</t>
  </si>
  <si>
    <t>Annual (08/15/2025-07/30/2026)</t>
  </si>
  <si>
    <t>M1 Murphy</t>
  </si>
  <si>
    <t>Li, Kexin</t>
  </si>
  <si>
    <t>Lease Approved</t>
  </si>
  <si>
    <t>Annual (08/15/2025-07/30/2026)</t>
  </si>
  <si>
    <t>M1 Murphy</t>
  </si>
  <si>
    <t>Liu, Xinyu</t>
  </si>
  <si>
    <t>Lease Approved</t>
  </si>
  <si>
    <t>Annual (08/15/2025-07/30/2026)</t>
  </si>
  <si>
    <t>M1 Murphy</t>
  </si>
  <si>
    <t>Palmisano-Flintroy, Jonathan</t>
  </si>
  <si>
    <t>Lease Approved</t>
  </si>
  <si>
    <t>Annual (08/15/2025-07/30/2026)</t>
  </si>
  <si>
    <t>M1 Murphy</t>
  </si>
  <si>
    <t>Ramirez, Alejandro</t>
  </si>
  <si>
    <t>Lease Approved</t>
  </si>
  <si>
    <t>Annual (08/15/2025-07/30/2026)</t>
  </si>
  <si>
    <t>Unit Type: M1 Murphy Balcony</t>
  </si>
  <si>
    <t>203</t>
  </si>
  <si>
    <t>M1 Murphy Balcony</t>
  </si>
  <si>
    <t>Occupied No Notice</t>
  </si>
  <si>
    <t>Dragan, Colin</t>
  </si>
  <si>
    <t>Renewal Lease Approved</t>
  </si>
  <si>
    <t>Annual (08/15/2025-07/30/2026)</t>
  </si>
  <si>
    <t>401</t>
  </si>
  <si>
    <t>M1 Murphy Balcony</t>
  </si>
  <si>
    <t>Occupied No Notice</t>
  </si>
  <si>
    <t>Fan, Xulin</t>
  </si>
  <si>
    <t>Renewal Lease Approved</t>
  </si>
  <si>
    <t>Annual (08/15/2025-07/30/2026)</t>
  </si>
  <si>
    <t>507</t>
  </si>
  <si>
    <t>M1 Murphy Balcony</t>
  </si>
  <si>
    <t>Occupied No Notice</t>
  </si>
  <si>
    <t>Davidov, Yasmin</t>
  </si>
  <si>
    <t>Renewal Lease Approved</t>
  </si>
  <si>
    <t>Annual (08/15/2025-07/30/2026)</t>
  </si>
  <si>
    <t>M1 Murphy Balcony</t>
  </si>
  <si>
    <t>Chen, Mochu</t>
  </si>
  <si>
    <t>Lease Approved</t>
  </si>
  <si>
    <t>Annual (08/15/2025-07/30/2026)</t>
  </si>
  <si>
    <t>M1 Murphy Balcony</t>
  </si>
  <si>
    <t>Drazkiewicz, Edmund</t>
  </si>
  <si>
    <t>Lease Approved</t>
  </si>
  <si>
    <t>Annual (08/15/2025-07/30/2026)</t>
  </si>
  <si>
    <t>M1 Murphy Balcony</t>
  </si>
  <si>
    <t>Kang, Shou He</t>
  </si>
  <si>
    <t>Lease Approved</t>
  </si>
  <si>
    <t>Annual (08/15/2025-07/30/2026)</t>
  </si>
  <si>
    <t>M1 Murphy Balcony</t>
  </si>
  <si>
    <t>Lee, Hannah</t>
  </si>
  <si>
    <t>Lease Approved</t>
  </si>
  <si>
    <t>Annual (08/15/2025-07/30/2026)</t>
  </si>
  <si>
    <t>M1 Murphy Balcony</t>
  </si>
  <si>
    <t>Levinson, Brayden</t>
  </si>
  <si>
    <t>Lease Approved</t>
  </si>
  <si>
    <t>Annual (08/15/2025-07/30/2026)</t>
  </si>
  <si>
    <t>M1 Murphy Balcony</t>
  </si>
  <si>
    <t>Pashyan, Stella</t>
  </si>
  <si>
    <t>Lease Approved</t>
  </si>
  <si>
    <t>Annual (08/15/2025-07/30/2026)</t>
  </si>
  <si>
    <t>M1 Murphy Balcony</t>
  </si>
  <si>
    <t>Peng, Chen</t>
  </si>
  <si>
    <t>Lease Approved</t>
  </si>
  <si>
    <t>Annual (08/15/2025-07/30/2026)</t>
  </si>
  <si>
    <t>M1 Murphy Balcony</t>
  </si>
  <si>
    <t>Shi, Yuwen</t>
  </si>
  <si>
    <t>Lease Approved</t>
  </si>
  <si>
    <t>Annual (08/15/2025-07/30/2026)</t>
  </si>
  <si>
    <t>M1 Murphy Balcony</t>
  </si>
  <si>
    <t>Thorat, Kunal</t>
  </si>
  <si>
    <t>Lease Approved</t>
  </si>
  <si>
    <t>Annual (08/15/2025-07/30/2026)</t>
  </si>
  <si>
    <t>M1 Murphy Balcony</t>
  </si>
  <si>
    <t>Wang, Zhihan</t>
  </si>
  <si>
    <t>Lease Approved</t>
  </si>
  <si>
    <t>Annual (08/15/2025-07/30/2026)</t>
  </si>
  <si>
    <t>M1 Murphy Balcony</t>
  </si>
  <si>
    <t>Whitford, Andrew</t>
  </si>
  <si>
    <t>Lease Approved</t>
  </si>
  <si>
    <t>Annual (08/15/2025-07/30/2026)</t>
  </si>
  <si>
    <t>M1 Murphy Balcony</t>
  </si>
  <si>
    <t>Yang, Tongxin</t>
  </si>
  <si>
    <t>Renewal Lease Approved</t>
  </si>
  <si>
    <t>MOMI (08/15/2025-07/30/2026)</t>
  </si>
  <si>
    <t>Unit Type: M2 Murphy</t>
  </si>
  <si>
    <t>410</t>
  </si>
  <si>
    <t>M2 Murphy</t>
  </si>
  <si>
    <t>Occupied No Notice</t>
  </si>
  <si>
    <t>Lau, Nathaniel (Nathan)</t>
  </si>
  <si>
    <t>Renewal Lease Approved</t>
  </si>
  <si>
    <t>Annual (08/15/2025-07/30/2026)</t>
  </si>
  <si>
    <t>510</t>
  </si>
  <si>
    <t>M2 Murphy</t>
  </si>
  <si>
    <t>Occupied No Notice</t>
  </si>
  <si>
    <t>Chen, Minrui</t>
  </si>
  <si>
    <t>Renewal Lease Approved</t>
  </si>
  <si>
    <t>Annual (08/15/2025-07/30/2026)</t>
  </si>
  <si>
    <t>M2 Murphy</t>
  </si>
  <si>
    <t>Singhal, Saumya</t>
  </si>
  <si>
    <t>Lease Approved</t>
  </si>
  <si>
    <t>Annual (08/15/2025-07/30/2026)</t>
  </si>
  <si>
    <t>M2 Murphy</t>
  </si>
  <si>
    <t>Zhao, Ran (Renee)</t>
  </si>
  <si>
    <t>Lease Approved</t>
  </si>
  <si>
    <t>Annual (08/15/2025-07/30/2026)</t>
  </si>
  <si>
    <t>Total/Average:</t>
  </si>
  <si>
    <t>Pre-Lease</t>
  </si>
  <si>
    <t>Academy 65</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</si>
  <si>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</si>
  <si>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</si>
  <si>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</si>
  <si>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</si>
  <si>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</si>
  <si>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</si>
  <si>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</si>
  <si>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</si>
  <si>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</si>
  <si>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</si>
  <si>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</si>
  <si>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</si>
  <si>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</si>
  <si>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</si>
  <si>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</si>
  <si>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</si>
  <si>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</si>
  <si>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</si>
  <si>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</si>
  <si>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</si>
  <si>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</si>
  <si>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</si>
  <si>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</si>
  <si>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</si>
  <si>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</si>
  <si>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</si>
  <si>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B1 Semi-Shared</t>
  </si>
  <si>
    <t>C1 Study</t>
  </si>
  <si>
    <t>D1 Balcony</t>
  </si>
  <si>
    <t>D2</t>
  </si>
  <si>
    <t>D3</t>
  </si>
  <si>
    <t>D3 Semi-Shared</t>
  </si>
  <si>
    <t>Not Selected</t>
  </si>
  <si>
    <t>S1</t>
  </si>
  <si>
    <t>S2</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</si>
  <si>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</si>
  <si>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</si>
  <si>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</si>
  <si>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</si>
  <si>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</si>
  <si>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</si>
  <si>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</si>
  <si>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</si>
  <si>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</si>
  <si>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</si>
  <si>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</si>
  <si>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</si>
  <si>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</si>
  <si>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</si>
  <si>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</si>
  <si>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</si>
  <si>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</si>
  <si>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</si>
  <si>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</si>
  <si>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</si>
  <si>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</si>
  <si>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</si>
  <si>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316</t>
  </si>
  <si>
    <t>A1</t>
  </si>
  <si>
    <t>Occupied No Notice</t>
  </si>
  <si>
    <t>Castro, Joaquin</t>
  </si>
  <si>
    <t>Renewal Lease Approved</t>
  </si>
  <si>
    <t>Annual (08/15/2025-07/31/2026)</t>
  </si>
  <si>
    <t>413</t>
  </si>
  <si>
    <t>A1</t>
  </si>
  <si>
    <t>Occupied No Notice</t>
  </si>
  <si>
    <t>O'ryan-Kelly, Aidan</t>
  </si>
  <si>
    <t>Renewal Lease Approved</t>
  </si>
  <si>
    <t>Annual (08/15/2025-07/31/2026)</t>
  </si>
  <si>
    <t>513</t>
  </si>
  <si>
    <t>A1</t>
  </si>
  <si>
    <t>Occupied No Notice</t>
  </si>
  <si>
    <t>Levato, Kai</t>
  </si>
  <si>
    <t>Renewal Lease Approved</t>
  </si>
  <si>
    <t>Annual (08/15/2025-07/31/2026)</t>
  </si>
  <si>
    <t>613</t>
  </si>
  <si>
    <t>A1</t>
  </si>
  <si>
    <t>Occupied No Notice</t>
  </si>
  <si>
    <t>Walker, Cameryn</t>
  </si>
  <si>
    <t>Renewal Lease Approved</t>
  </si>
  <si>
    <t>Annual (08/15/2025-07/31/2026)</t>
  </si>
  <si>
    <t>Unit Type: B1</t>
  </si>
  <si>
    <t>418-A1</t>
  </si>
  <si>
    <t>B1</t>
  </si>
  <si>
    <t>Occupied No Notice</t>
  </si>
  <si>
    <t>Ameen, Zafina</t>
  </si>
  <si>
    <t>Renewal Lease Approved</t>
  </si>
  <si>
    <t>Annual (08/15/2025-07/31/2026)</t>
  </si>
  <si>
    <t>418-A2</t>
  </si>
  <si>
    <t>B1</t>
  </si>
  <si>
    <t>Occupied No Notice</t>
  </si>
  <si>
    <t>Ameen, Zafina</t>
  </si>
  <si>
    <t>Renewal Lease Approved</t>
  </si>
  <si>
    <t>Annual (08/15/2025-07/31/2026)</t>
  </si>
  <si>
    <t>608-A</t>
  </si>
  <si>
    <t>B1</t>
  </si>
  <si>
    <t>Occupied No Notice</t>
  </si>
  <si>
    <t>Torrecampo, Kevin</t>
  </si>
  <si>
    <t>Renewal Lease Approved</t>
  </si>
  <si>
    <t>Annual (08/15/2025-07/31/2026)</t>
  </si>
  <si>
    <t>618-A1</t>
  </si>
  <si>
    <t>B1</t>
  </si>
  <si>
    <t>Occupied No Notice</t>
  </si>
  <si>
    <t>Vidal, Joel</t>
  </si>
  <si>
    <t>Renewal Lease Approved</t>
  </si>
  <si>
    <t>Annual (08/15/2025-07/31/2026)</t>
  </si>
  <si>
    <t>618-A2</t>
  </si>
  <si>
    <t>B1</t>
  </si>
  <si>
    <t>Occupied No Notice</t>
  </si>
  <si>
    <t>Vidal, Joel</t>
  </si>
  <si>
    <t>Renewal Lease Approved</t>
  </si>
  <si>
    <t>Annual (08/15/2025-07/31/2026)</t>
  </si>
  <si>
    <t>B1</t>
  </si>
  <si>
    <t>Bowers, Chloe (Onyx)</t>
  </si>
  <si>
    <t>Renewal Lease Approved</t>
  </si>
  <si>
    <t>Annual (08/15/2025-07/31/2026)</t>
  </si>
  <si>
    <t>B1</t>
  </si>
  <si>
    <t>Hom, Leon</t>
  </si>
  <si>
    <t>Renewal Lease Approved</t>
  </si>
  <si>
    <t>Annual (08/15/2025-07/31/2026)</t>
  </si>
  <si>
    <t>Unit Type: B1 Semi-Shared</t>
  </si>
  <si>
    <t>208-A</t>
  </si>
  <si>
    <t>B1 Semi-Shared</t>
  </si>
  <si>
    <t>Occupied No Notice</t>
  </si>
  <si>
    <t>Arreola, Taina</t>
  </si>
  <si>
    <t>Renewal Lease Approved</t>
  </si>
  <si>
    <t>Annual (08/15/2025-07/31/2026)</t>
  </si>
  <si>
    <t>208-B1</t>
  </si>
  <si>
    <t>B1 Semi-Shared</t>
  </si>
  <si>
    <t>Occupied No Notice</t>
  </si>
  <si>
    <t>Haber, Giana</t>
  </si>
  <si>
    <t>Renewal Lease Approved</t>
  </si>
  <si>
    <t>Annual (08/15/2025-07/31/2026)</t>
  </si>
  <si>
    <t>208-B2</t>
  </si>
  <si>
    <t>B1 Semi-Shared</t>
  </si>
  <si>
    <t>Occupied No Notice</t>
  </si>
  <si>
    <t>Dagunduro, Inioluwa (Ini)</t>
  </si>
  <si>
    <t>Renewal Lease Approved</t>
  </si>
  <si>
    <t>Annual (08/15/2025-07/31/2026)</t>
  </si>
  <si>
    <t>318-A1</t>
  </si>
  <si>
    <t>B1 Semi-Shared</t>
  </si>
  <si>
    <t>Occupied No Notice</t>
  </si>
  <si>
    <t>Nelson, Jaylen</t>
  </si>
  <si>
    <t>Renewal Lease Approved</t>
  </si>
  <si>
    <t>Annual (08/15/2025-07/31/2026)</t>
  </si>
  <si>
    <t>408-B1</t>
  </si>
  <si>
    <t>B1 Semi-Shared</t>
  </si>
  <si>
    <t>Occupied No Notice</t>
  </si>
  <si>
    <t>Weeden, James</t>
  </si>
  <si>
    <t>Renewal Lease Approved</t>
  </si>
  <si>
    <t>Annual (08/15/2025-07/31/2026)</t>
  </si>
  <si>
    <t>408-B2</t>
  </si>
  <si>
    <t>B1 Semi-Shared</t>
  </si>
  <si>
    <t>Occupied No Notice</t>
  </si>
  <si>
    <t>Mun, Gary</t>
  </si>
  <si>
    <t>Renewal Lease Approved</t>
  </si>
  <si>
    <t>Annual (08/15/2025-07/31/2026)</t>
  </si>
  <si>
    <t>518-A2</t>
  </si>
  <si>
    <t>B1 Semi-Shared</t>
  </si>
  <si>
    <t>Occupied No Notice</t>
  </si>
  <si>
    <t>Martin, Xiomara</t>
  </si>
  <si>
    <t>Renewal Lease Approved</t>
  </si>
  <si>
    <t>Annual (08/15/2025-07/31/2026)</t>
  </si>
  <si>
    <t>518-B</t>
  </si>
  <si>
    <t>B1 Semi-Shared</t>
  </si>
  <si>
    <t>Occupied No Notice</t>
  </si>
  <si>
    <t>Butler, Erika</t>
  </si>
  <si>
    <t>Renewal Lease Approved</t>
  </si>
  <si>
    <t>Annual (08/15/2025-07/31/2026)</t>
  </si>
  <si>
    <t>Unit Type: D1 Balcony</t>
  </si>
  <si>
    <t>217-A</t>
  </si>
  <si>
    <t>D1 Balcony</t>
  </si>
  <si>
    <t>Occupied No Notice</t>
  </si>
  <si>
    <t>Murad, Kaleb</t>
  </si>
  <si>
    <t>Renewal Lease Approved</t>
  </si>
  <si>
    <t>Annual (08/15/2025-07/31/2026)</t>
  </si>
  <si>
    <t>217-D</t>
  </si>
  <si>
    <t>D1 Balcony</t>
  </si>
  <si>
    <t>Occupied No Notice</t>
  </si>
  <si>
    <t>Echols, Kaden</t>
  </si>
  <si>
    <t>Renewal Lease Approved</t>
  </si>
  <si>
    <t>Annual (08/15/2025-07/31/2026)</t>
  </si>
  <si>
    <t>402-A</t>
  </si>
  <si>
    <t>D1 Balcony</t>
  </si>
  <si>
    <t>Occupied No Notice</t>
  </si>
  <si>
    <t>Ogden, Corbin</t>
  </si>
  <si>
    <t>Renewal Lease Approved</t>
  </si>
  <si>
    <t>Annual (08/15/2025-07/31/2026)</t>
  </si>
  <si>
    <t>402-B</t>
  </si>
  <si>
    <t>D1 Balcony</t>
  </si>
  <si>
    <t>Occupied No Notice</t>
  </si>
  <si>
    <t>Hallmark, Brandon</t>
  </si>
  <si>
    <t>Renewal Lease Approved</t>
  </si>
  <si>
    <t>Annual (08/15/2025-07/31/2026)</t>
  </si>
  <si>
    <t>402-C</t>
  </si>
  <si>
    <t>D1 Balcony</t>
  </si>
  <si>
    <t>Occupied No Notice</t>
  </si>
  <si>
    <t>Hooper, Duane</t>
  </si>
  <si>
    <t>Renewal Lease Approved</t>
  </si>
  <si>
    <t>Annual (08/15/2025-07/31/2026)</t>
  </si>
  <si>
    <t>417-B</t>
  </si>
  <si>
    <t>D1 Balcony</t>
  </si>
  <si>
    <t>Occupied No Notice</t>
  </si>
  <si>
    <t>Denton, Samuel (Sam)</t>
  </si>
  <si>
    <t>Renewal Lease Approved</t>
  </si>
  <si>
    <t>Annual (08/15/2025-07/31/2026)</t>
  </si>
  <si>
    <t>Unit Type: D2</t>
  </si>
  <si>
    <t>201-A</t>
  </si>
  <si>
    <t>D2</t>
  </si>
  <si>
    <t>Occupied No Notice</t>
  </si>
  <si>
    <t>Wilcox, Karra</t>
  </si>
  <si>
    <t>Renewal Lease Approved</t>
  </si>
  <si>
    <t>Annual (08/15/2025-07/31/2026)</t>
  </si>
  <si>
    <t>201-D</t>
  </si>
  <si>
    <t>D2</t>
  </si>
  <si>
    <t>Occupied No Notice</t>
  </si>
  <si>
    <t>Scheil, Jamie</t>
  </si>
  <si>
    <t>Renewal Lease Approved</t>
  </si>
  <si>
    <t>Annual (08/15/2025-07/31/2026)</t>
  </si>
  <si>
    <t>204-A</t>
  </si>
  <si>
    <t>D2</t>
  </si>
  <si>
    <t>Occupied No Notice</t>
  </si>
  <si>
    <t>Model A, Academy 65</t>
  </si>
  <si>
    <t>Renewal Lease Approved</t>
  </si>
  <si>
    <t>Annual (08/15/2025-07/31/2026)</t>
  </si>
  <si>
    <t>204-B</t>
  </si>
  <si>
    <t>D2</t>
  </si>
  <si>
    <t>Occupied No Notice</t>
  </si>
  <si>
    <t>Model B, Academy 65</t>
  </si>
  <si>
    <t>Renewal Lease Approved</t>
  </si>
  <si>
    <t>Annual (08/15/2025-07/31/2026)</t>
  </si>
  <si>
    <t>204-C</t>
  </si>
  <si>
    <t>D2</t>
  </si>
  <si>
    <t>Occupied No Notice</t>
  </si>
  <si>
    <t>Model C, Academy 65</t>
  </si>
  <si>
    <t>Renewal Lease Approved</t>
  </si>
  <si>
    <t>Annual (08/15/2025-07/31/2026)</t>
  </si>
  <si>
    <t>204-D</t>
  </si>
  <si>
    <t>D2</t>
  </si>
  <si>
    <t>Occupied No Notice</t>
  </si>
  <si>
    <t>Model D, Academy 65</t>
  </si>
  <si>
    <t>Renewal Lease Approved</t>
  </si>
  <si>
    <t>Annual (08/15/2025-07/31/2026)</t>
  </si>
  <si>
    <t>206-B</t>
  </si>
  <si>
    <t>D2</t>
  </si>
  <si>
    <t>Occupied No Notice</t>
  </si>
  <si>
    <t>Maduena, Gabriel</t>
  </si>
  <si>
    <t>Renewal Lease Approved</t>
  </si>
  <si>
    <t>Annual (08/15/2025-07/31/2026)</t>
  </si>
  <si>
    <t>206-D</t>
  </si>
  <si>
    <t>D2</t>
  </si>
  <si>
    <t>Occupied No Notice</t>
  </si>
  <si>
    <t>Moore, Perry (Perry)</t>
  </si>
  <si>
    <t>Renewal Lease Approved</t>
  </si>
  <si>
    <t>Annual (08/15/2025-07/31/2026)</t>
  </si>
  <si>
    <t>212-A</t>
  </si>
  <si>
    <t>D2</t>
  </si>
  <si>
    <t>Occupied No Notice</t>
  </si>
  <si>
    <t>James, Jacquiem</t>
  </si>
  <si>
    <t>Renewal Lease Approved</t>
  </si>
  <si>
    <t>Annual (08/15/2025-07/31/2026)</t>
  </si>
  <si>
    <t>212-B</t>
  </si>
  <si>
    <t>D2</t>
  </si>
  <si>
    <t>Occupied No Notice</t>
  </si>
  <si>
    <t>Aguirre, Raul</t>
  </si>
  <si>
    <t>Renewal Lease Approved</t>
  </si>
  <si>
    <t>Annual (08/15/2025-07/31/2026)</t>
  </si>
  <si>
    <t>212-D</t>
  </si>
  <si>
    <t>D2</t>
  </si>
  <si>
    <t>Occupied No Notice</t>
  </si>
  <si>
    <t>Jocson, Joaquin (Quino)</t>
  </si>
  <si>
    <t>Renewal Lease Approved</t>
  </si>
  <si>
    <t>Annual (08/15/2025-07/31/2026)</t>
  </si>
  <si>
    <t>314-D</t>
  </si>
  <si>
    <t>D2</t>
  </si>
  <si>
    <t>Occupied No Notice</t>
  </si>
  <si>
    <t>Stephens, Taylor</t>
  </si>
  <si>
    <t>Renewal Lease Approved</t>
  </si>
  <si>
    <t>Annual (08/15/2025-07/31/2026)</t>
  </si>
  <si>
    <t>404-C</t>
  </si>
  <si>
    <t>D2</t>
  </si>
  <si>
    <t>Occupied No Notice</t>
  </si>
  <si>
    <t>Brito, Angelica</t>
  </si>
  <si>
    <t>Renewal Lease Approved</t>
  </si>
  <si>
    <t>Annual (08/15/2025-07/31/2026)</t>
  </si>
  <si>
    <t>404-D</t>
  </si>
  <si>
    <t>D2</t>
  </si>
  <si>
    <t>Occupied No Notice</t>
  </si>
  <si>
    <t>Koptke, Liliana</t>
  </si>
  <si>
    <t>Renewal Lease Approved</t>
  </si>
  <si>
    <t>Annual (08/15/2025-07/31/2026)</t>
  </si>
  <si>
    <t>414-A</t>
  </si>
  <si>
    <t>D2</t>
  </si>
  <si>
    <t>Occupied No Notice</t>
  </si>
  <si>
    <t>Page, Rayquan (Rayquan)</t>
  </si>
  <si>
    <t>Renewal Lease Approved</t>
  </si>
  <si>
    <t>Annual (08/15/2025-07/31/2026)</t>
  </si>
  <si>
    <t>414-C</t>
  </si>
  <si>
    <t>D2</t>
  </si>
  <si>
    <t>Occupied No Notice</t>
  </si>
  <si>
    <t>Akpawu, Setutsi</t>
  </si>
  <si>
    <t>Renewal Lease Approved</t>
  </si>
  <si>
    <t>Annual (08/15/2025-07/31/2026)</t>
  </si>
  <si>
    <t>504-A</t>
  </si>
  <si>
    <t>D2</t>
  </si>
  <si>
    <t>Occupied No Notice</t>
  </si>
  <si>
    <t>Edwards, Anthony (Anthony)</t>
  </si>
  <si>
    <t>Renewal Lease Approved</t>
  </si>
  <si>
    <t>Annual (08/15/2025-07/31/2026)</t>
  </si>
  <si>
    <t>604-C</t>
  </si>
  <si>
    <t>D2</t>
  </si>
  <si>
    <t>Occupied No Notice</t>
  </si>
  <si>
    <t>Potter, Michael (MIKE)</t>
  </si>
  <si>
    <t>Renewal Lease Approved</t>
  </si>
  <si>
    <t>Annual (08/15/2025-07/31/2026)</t>
  </si>
  <si>
    <t>614-A</t>
  </si>
  <si>
    <t>D2</t>
  </si>
  <si>
    <t>Occupied No Notice</t>
  </si>
  <si>
    <t>Moussa, Nathaniel (Nathan)</t>
  </si>
  <si>
    <t>Renewal Lease Approved</t>
  </si>
  <si>
    <t>Annual (08/15/2025-07/31/2026)</t>
  </si>
  <si>
    <t>D2</t>
  </si>
  <si>
    <t>Arellano, Karla (Karla)</t>
  </si>
  <si>
    <t>Lease Approved</t>
  </si>
  <si>
    <t>Annual (08/15/2025-07/31/2026)</t>
  </si>
  <si>
    <t>D2</t>
  </si>
  <si>
    <t>Hernandez, Gimena</t>
  </si>
  <si>
    <t>Lease Approved</t>
  </si>
  <si>
    <t>Annual (08/15/2025-07/31/2026)</t>
  </si>
  <si>
    <t>D2</t>
  </si>
  <si>
    <t>Lopez Angel, Selene</t>
  </si>
  <si>
    <t>Lease Approved</t>
  </si>
  <si>
    <t>Annual (08/15/2025-07/31/2026)</t>
  </si>
  <si>
    <t>D2</t>
  </si>
  <si>
    <t>Miranda, Anahi</t>
  </si>
  <si>
    <t>Renewal Lease Approved</t>
  </si>
  <si>
    <t>Annual (08/15/2025-07/31/2026)</t>
  </si>
  <si>
    <t>Unit Type: D3</t>
  </si>
  <si>
    <t>312-B</t>
  </si>
  <si>
    <t>D3</t>
  </si>
  <si>
    <t>Occupied No Notice</t>
  </si>
  <si>
    <t>Allen Garcia, Karla (Karla)</t>
  </si>
  <si>
    <t>Renewal Lease Approved</t>
  </si>
  <si>
    <t>Annual (08/15/2025-07/31/2026)</t>
  </si>
  <si>
    <t>312-D1</t>
  </si>
  <si>
    <t>D3</t>
  </si>
  <si>
    <t>Occupied No Notice</t>
  </si>
  <si>
    <t>Silva, Anessa</t>
  </si>
  <si>
    <t>Renewal Lease Approved</t>
  </si>
  <si>
    <t>Annual (08/15/2025-07/31/2026)</t>
  </si>
  <si>
    <t>312-D2</t>
  </si>
  <si>
    <t>D3</t>
  </si>
  <si>
    <t>Occupied No Notice</t>
  </si>
  <si>
    <t>Silva, Anessa</t>
  </si>
  <si>
    <t>Renewal Lease Approved</t>
  </si>
  <si>
    <t>Annual (08/15/2025-07/31/2026)</t>
  </si>
  <si>
    <t>405-C</t>
  </si>
  <si>
    <t>D3</t>
  </si>
  <si>
    <t>Occupied No Notice</t>
  </si>
  <si>
    <t>Croco, Jasmine</t>
  </si>
  <si>
    <t>Renewal Lease Approved</t>
  </si>
  <si>
    <t>Annual (08/15/2025-07/31/2026)</t>
  </si>
  <si>
    <t>406-A1</t>
  </si>
  <si>
    <t>D3</t>
  </si>
  <si>
    <t>Occupied No Notice</t>
  </si>
  <si>
    <t>Schweininger, Dieter (Vaun)</t>
  </si>
  <si>
    <t>Renewal Lease Approved</t>
  </si>
  <si>
    <t>Annual (08/15/2025-07/31/2026)</t>
  </si>
  <si>
    <t>406-A2</t>
  </si>
  <si>
    <t>D3</t>
  </si>
  <si>
    <t>Occupied No Notice</t>
  </si>
  <si>
    <t>Schweininger, Dieter (Vaun)</t>
  </si>
  <si>
    <t>Renewal Lease Approved</t>
  </si>
  <si>
    <t>Annual (08/15/2025-07/31/2026)</t>
  </si>
  <si>
    <t>406-C</t>
  </si>
  <si>
    <t>D3</t>
  </si>
  <si>
    <t>Occupied No Notice</t>
  </si>
  <si>
    <t>Smith, Samantha (Sam)</t>
  </si>
  <si>
    <t>Renewal Lease Approved</t>
  </si>
  <si>
    <t>Annual (08/15/2025-07/31/2026)</t>
  </si>
  <si>
    <t>Unit Type: D3 Semi-Shared</t>
  </si>
  <si>
    <t>301-A1</t>
  </si>
  <si>
    <t>D3 Semi-Shared</t>
  </si>
  <si>
    <t>Occupied No Notice</t>
  </si>
  <si>
    <t>Saechao, Michael</t>
  </si>
  <si>
    <t>Renewal Lease Approved</t>
  </si>
  <si>
    <t>Annual (08/15/2025-07/31/2026)</t>
  </si>
  <si>
    <t>310-A</t>
  </si>
  <si>
    <t>D3 Semi-Shared</t>
  </si>
  <si>
    <t>Occupied No Notice</t>
  </si>
  <si>
    <t>Garcia, Juan</t>
  </si>
  <si>
    <t>Renewal Lease Approved</t>
  </si>
  <si>
    <t>Annual (08/15/2025-07/31/2026)</t>
  </si>
  <si>
    <t>401-A1</t>
  </si>
  <si>
    <t>D3 Semi-Shared</t>
  </si>
  <si>
    <t>Occupied No Notice</t>
  </si>
  <si>
    <t>Esparza, Samantha</t>
  </si>
  <si>
    <t>Renewal Lease Approved</t>
  </si>
  <si>
    <t>Annual (08/15/2025-07/31/2026)</t>
  </si>
  <si>
    <t>401-A2</t>
  </si>
  <si>
    <t>D3 Semi-Shared</t>
  </si>
  <si>
    <t>Occupied No Notice</t>
  </si>
  <si>
    <t>Esparza, Samantha</t>
  </si>
  <si>
    <t>Renewal Lease Approved</t>
  </si>
  <si>
    <t>Annual (08/15/2025-07/31/2026)</t>
  </si>
  <si>
    <t>410-D1</t>
  </si>
  <si>
    <t>D3 Semi-Shared</t>
  </si>
  <si>
    <t>Occupied No Notice</t>
  </si>
  <si>
    <t>Espinosa, Jean Melvyn (Melvyn)</t>
  </si>
  <si>
    <t>Renewal Lease Approved</t>
  </si>
  <si>
    <t>Annual (08/15/2025-07/31/2026)</t>
  </si>
  <si>
    <t>410-D2</t>
  </si>
  <si>
    <t>D3 Semi-Shared</t>
  </si>
  <si>
    <t>Occupied No Notice</t>
  </si>
  <si>
    <t>Espinosa, Jean Melvyn (Melvyn)</t>
  </si>
  <si>
    <t>Renewal Lease Approved</t>
  </si>
  <si>
    <t>Annual (08/15/2025-07/31/2026)</t>
  </si>
  <si>
    <t>412-D1</t>
  </si>
  <si>
    <t>D3 Semi-Shared</t>
  </si>
  <si>
    <t>Occupied No Notice</t>
  </si>
  <si>
    <t>Perez, Christopher</t>
  </si>
  <si>
    <t>Renewal Lease Approved</t>
  </si>
  <si>
    <t>Annual (08/15/2025-07/31/2026)</t>
  </si>
  <si>
    <t>412-D2</t>
  </si>
  <si>
    <t>D3 Semi-Shared</t>
  </si>
  <si>
    <t>Occupied No Notice</t>
  </si>
  <si>
    <t>Hoang, Bao (Bao)</t>
  </si>
  <si>
    <t>Renewal Lease Approved</t>
  </si>
  <si>
    <t>Annual (08/15/2025-07/31/2026)</t>
  </si>
  <si>
    <t>506-D</t>
  </si>
  <si>
    <t>D3 Semi-Shared</t>
  </si>
  <si>
    <t>Occupied No Notice</t>
  </si>
  <si>
    <t>Ramos-Jordan, Andres (Dre)</t>
  </si>
  <si>
    <t>Renewal Lease Approved</t>
  </si>
  <si>
    <t>Annual (08/15/2025-07/31/2026)</t>
  </si>
  <si>
    <t>512-A</t>
  </si>
  <si>
    <t>D3 Semi-Shared</t>
  </si>
  <si>
    <t>Occupied No Notice</t>
  </si>
  <si>
    <t>Allen, Shantae</t>
  </si>
  <si>
    <t>Renewal Lease Approved</t>
  </si>
  <si>
    <t>Annual (08/15/2025-07/31/2026)</t>
  </si>
  <si>
    <t>605-A</t>
  </si>
  <si>
    <t>D3 Semi-Shared</t>
  </si>
  <si>
    <t>Occupied No Notice</t>
  </si>
  <si>
    <t>Fortenberry, John</t>
  </si>
  <si>
    <t>Renewal Lease Approved</t>
  </si>
  <si>
    <t>Annual (08/15/2025-07/31/2026)</t>
  </si>
  <si>
    <t>605-D2</t>
  </si>
  <si>
    <t>D3 Semi-Shared</t>
  </si>
  <si>
    <t>Occupied No Notice</t>
  </si>
  <si>
    <t>Villanueva Monfil, Pedro</t>
  </si>
  <si>
    <t>Renewal Lease Approved</t>
  </si>
  <si>
    <t>Annual (08/15/2025-07/31/2026)</t>
  </si>
  <si>
    <t>606-D</t>
  </si>
  <si>
    <t>D3 Semi-Shared</t>
  </si>
  <si>
    <t>Occupied No Notice</t>
  </si>
  <si>
    <t>Miyashita, Kotoha</t>
  </si>
  <si>
    <t>Renewal Lease Approved</t>
  </si>
  <si>
    <t>Annual (08/15/2025-07/31/2026)</t>
  </si>
  <si>
    <t>607-A2</t>
  </si>
  <si>
    <t>D3 Semi-Shared</t>
  </si>
  <si>
    <t>Occupied No Notice</t>
  </si>
  <si>
    <t>Manier, Tyrand</t>
  </si>
  <si>
    <t>Renewal Lease Approved</t>
  </si>
  <si>
    <t>Annual (08/15/2025-07/31/2026)</t>
  </si>
  <si>
    <t>607-C</t>
  </si>
  <si>
    <t>D3 Semi-Shared</t>
  </si>
  <si>
    <t>Occupied No Notice</t>
  </si>
  <si>
    <t>Douglas, Andrew</t>
  </si>
  <si>
    <t>Renewal Lease Approved</t>
  </si>
  <si>
    <t>Annual (08/15/2025-07/31/2026)</t>
  </si>
  <si>
    <t>610-B</t>
  </si>
  <si>
    <t>D3 Semi-Shared</t>
  </si>
  <si>
    <t>Occupied No Notice</t>
  </si>
  <si>
    <t>Rodriguez, Rauzzli (Rauzzli)</t>
  </si>
  <si>
    <t>Renewal Lease Approved</t>
  </si>
  <si>
    <t>Annual (08/15/2025-07/31/2026)</t>
  </si>
  <si>
    <t>610-D1</t>
  </si>
  <si>
    <t>D3 Semi-Shared</t>
  </si>
  <si>
    <t>Occupied No Notice</t>
  </si>
  <si>
    <t>Cortez, Tania</t>
  </si>
  <si>
    <t>Renewal Lease Approved</t>
  </si>
  <si>
    <t>Annual (08/15/2025-07/31/2026)</t>
  </si>
  <si>
    <t>611-A2</t>
  </si>
  <si>
    <t>D3 Semi-Shared</t>
  </si>
  <si>
    <t>Occupied No Notice</t>
  </si>
  <si>
    <t>Fraser, Dylan</t>
  </si>
  <si>
    <t>Renewal Lease Approved</t>
  </si>
  <si>
    <t>Annual (08/15/2025-07/31/2026)</t>
  </si>
  <si>
    <t>611-B</t>
  </si>
  <si>
    <t>D3 Semi-Shared</t>
  </si>
  <si>
    <t>Occupied No Notice</t>
  </si>
  <si>
    <t>Pongia, Tangitangi (Tangi)</t>
  </si>
  <si>
    <t>Renewal Lease Approved</t>
  </si>
  <si>
    <t>Annual (08/15/2025-07/31/2026)</t>
  </si>
  <si>
    <t>611-C</t>
  </si>
  <si>
    <t>D3 Semi-Shared</t>
  </si>
  <si>
    <t>Occupied No Notice</t>
  </si>
  <si>
    <t>Davis, Darren</t>
  </si>
  <si>
    <t>Renewal Lease Approved</t>
  </si>
  <si>
    <t>Annual (08/15/2025-07/31/2026)</t>
  </si>
  <si>
    <t>612-C</t>
  </si>
  <si>
    <t>D3 Semi-Shared</t>
  </si>
  <si>
    <t>Occupied No Notice</t>
  </si>
  <si>
    <t>Padilla Fonseca, Daisy</t>
  </si>
  <si>
    <t>Renewal Lease Approved</t>
  </si>
  <si>
    <t>Annual (08/15/2025-07/31/2026)</t>
  </si>
  <si>
    <t>612-D2</t>
  </si>
  <si>
    <t>D3 Semi-Shared</t>
  </si>
  <si>
    <t>Occupied No Notice</t>
  </si>
  <si>
    <t>Daoud, Dania (Dania)</t>
  </si>
  <si>
    <t>Renewal Lease Approved</t>
  </si>
  <si>
    <t>Annual (08/15/2025-07/31/2026)</t>
  </si>
  <si>
    <t>Unit Type: S1</t>
  </si>
  <si>
    <t>403</t>
  </si>
  <si>
    <t>S1</t>
  </si>
  <si>
    <t>Occupied No Notice</t>
  </si>
  <si>
    <t>Simon, Claire</t>
  </si>
  <si>
    <t>Renewal Lease Approved</t>
  </si>
  <si>
    <t>Annual (08/15/2025-07/31/2026)</t>
  </si>
  <si>
    <t>503</t>
  </si>
  <si>
    <t>S1</t>
  </si>
  <si>
    <t>Occupied No Notice</t>
  </si>
  <si>
    <t>Huff, Myah (Myah)</t>
  </si>
  <si>
    <t>Renewal Lease Approved</t>
  </si>
  <si>
    <t>Annual (08/15/2025-07/31/2026)</t>
  </si>
  <si>
    <t>Unit Type: S2</t>
  </si>
  <si>
    <t>609</t>
  </si>
  <si>
    <t>S2</t>
  </si>
  <si>
    <t>Occupied No Notice</t>
  </si>
  <si>
    <t>Lowe, Brandon (Brandon Lowe)</t>
  </si>
  <si>
    <t>Renewal Lease Approved</t>
  </si>
  <si>
    <t>Annual (08/15/2025-07/31/2026)</t>
  </si>
  <si>
    <t>S2</t>
  </si>
  <si>
    <t>Atchison, Laila (Laila)</t>
  </si>
  <si>
    <t>Lease Approved</t>
  </si>
  <si>
    <t>Annual (08/15/2025-07/31/2026)</t>
  </si>
  <si>
    <t>S2</t>
  </si>
  <si>
    <t>Syme, Mason</t>
  </si>
  <si>
    <t>Renewal Lease Approved</t>
  </si>
  <si>
    <t>Annual (08/15/2025-07/31/2026)</t>
  </si>
  <si>
    <t>Total/Average:</t>
  </si>
  <si>
    <t>Pre-Lease</t>
  </si>
  <si>
    <t>Academy Lincoln</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</si>
  <si>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</si>
  <si>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</si>
  <si>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</si>
  <si>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</si>
  <si>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</si>
  <si>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</si>
  <si>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</si>
  <si>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</si>
  <si>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</si>
  <si>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</si>
  <si>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</si>
  <si>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</si>
  <si>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</si>
  <si>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</si>
  <si>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</si>
  <si>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</si>
  <si>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</si>
  <si>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</si>
  <si>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</si>
  <si>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</si>
  <si>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</si>
  <si>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</si>
  <si>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</si>
  <si>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</si>
  <si>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</si>
  <si>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</si>
  <si>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B3 Townhome</t>
  </si>
  <si>
    <t>C1</t>
  </si>
  <si>
    <t>D1</t>
  </si>
  <si>
    <t>D2</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</si>
  <si>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</si>
  <si>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</si>
  <si>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</si>
  <si>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</si>
  <si>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</si>
  <si>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</si>
  <si>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</si>
  <si>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</si>
  <si>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</si>
  <si>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</si>
  <si>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</si>
  <si>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</si>
  <si>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</si>
  <si>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</si>
  <si>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</si>
  <si>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</si>
  <si>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</si>
  <si>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</si>
  <si>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</si>
  <si>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</si>
  <si>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</si>
  <si>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</si>
  <si>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B1</t>
  </si>
  <si>
    <t>Building 1-1206-A</t>
  </si>
  <si>
    <t>B1</t>
  </si>
  <si>
    <t>Occupied No Notice</t>
  </si>
  <si>
    <t>Lierman, Teagan</t>
  </si>
  <si>
    <t>Renewal Lease Approved</t>
  </si>
  <si>
    <t>Annual (08/16/2025-07/31/2026)</t>
  </si>
  <si>
    <t>Building 1-1206-B</t>
  </si>
  <si>
    <t>B1</t>
  </si>
  <si>
    <t>Occupied No Notice</t>
  </si>
  <si>
    <t>Bristol, Ella</t>
  </si>
  <si>
    <t>Renewal Lease Approved</t>
  </si>
  <si>
    <t>Annual (08/16/2025-07/31/2026)</t>
  </si>
  <si>
    <t>Building 1-1306-A</t>
  </si>
  <si>
    <t>B1</t>
  </si>
  <si>
    <t>Occupied No Notice</t>
  </si>
  <si>
    <t>Kuhn, Cailin</t>
  </si>
  <si>
    <t>Renewal Lease Approved</t>
  </si>
  <si>
    <t>Annual (08/16/2025-07/31/2026)</t>
  </si>
  <si>
    <t>Building 1-1306-B</t>
  </si>
  <si>
    <t>B1</t>
  </si>
  <si>
    <t>Occupied No Notice</t>
  </si>
  <si>
    <t>Willie, Regan</t>
  </si>
  <si>
    <t>Renewal Lease Approved</t>
  </si>
  <si>
    <t>Annual (08/16/2025-07/31/2026)</t>
  </si>
  <si>
    <t>Building 2-2106-A</t>
  </si>
  <si>
    <t>B1</t>
  </si>
  <si>
    <t>Occupied No Notice</t>
  </si>
  <si>
    <t>Congrove, Lila</t>
  </si>
  <si>
    <t>Renewal Lease Approved</t>
  </si>
  <si>
    <t>Annual (08/16/2025-07/31/2026)</t>
  </si>
  <si>
    <t>Building 2-2106-B</t>
  </si>
  <si>
    <t>B1</t>
  </si>
  <si>
    <t>Occupied No Notice</t>
  </si>
  <si>
    <t>Potter, Megan</t>
  </si>
  <si>
    <t>Renewal Lease Approved</t>
  </si>
  <si>
    <t>Annual (08/16/2025-07/31/2026)</t>
  </si>
  <si>
    <t>Building 2-2206-A</t>
  </si>
  <si>
    <t>B1</t>
  </si>
  <si>
    <t>Occupied No Notice</t>
  </si>
  <si>
    <t>Mcmurchie, Alexander</t>
  </si>
  <si>
    <t>Renewal Lease Approved</t>
  </si>
  <si>
    <t>Annual (08/16/2025-07/31/2026)</t>
  </si>
  <si>
    <t>Building 2-2206-B</t>
  </si>
  <si>
    <t>B1</t>
  </si>
  <si>
    <t>Occupied No Notice</t>
  </si>
  <si>
    <t>Knapp, Victor</t>
  </si>
  <si>
    <t>Renewal Lease Approved</t>
  </si>
  <si>
    <t>Annual (08/16/2025-07/31/2026)</t>
  </si>
  <si>
    <t>Building 2-2402-B</t>
  </si>
  <si>
    <t>B1</t>
  </si>
  <si>
    <t>Occupied No Notice</t>
  </si>
  <si>
    <t>Komenda, Kade</t>
  </si>
  <si>
    <t>Renewal Lease Approved</t>
  </si>
  <si>
    <t>Annual (08/16/2025-07/31/2026)</t>
  </si>
  <si>
    <t>Building 2-2502-B</t>
  </si>
  <si>
    <t>B1</t>
  </si>
  <si>
    <t>Occupied No Notice</t>
  </si>
  <si>
    <t>Lopez, Melissa</t>
  </si>
  <si>
    <t>Renewal Lease Approved</t>
  </si>
  <si>
    <t>Annual (08/16/2025-07/31/2026)</t>
  </si>
  <si>
    <t>B1</t>
  </si>
  <si>
    <t>Collins, Sydney</t>
  </si>
  <si>
    <t>Renewal Lease Approved</t>
  </si>
  <si>
    <t>Annual (08/16/2025-07/31/2026)</t>
  </si>
  <si>
    <t>B1</t>
  </si>
  <si>
    <t>Hatch, Madison</t>
  </si>
  <si>
    <t>Renewal Lease Approved</t>
  </si>
  <si>
    <t>Annual (08/16/2025-07/31/2026)</t>
  </si>
  <si>
    <t>B1</t>
  </si>
  <si>
    <t>Loken, Isabelle</t>
  </si>
  <si>
    <t>Lease Approved</t>
  </si>
  <si>
    <t>Annual (08/16/2025-07/31/2026)</t>
  </si>
  <si>
    <t>B1</t>
  </si>
  <si>
    <t>Mallaro, Ava</t>
  </si>
  <si>
    <t>Lease Approved</t>
  </si>
  <si>
    <t>Annual (08/16/2025-07/31/2026)</t>
  </si>
  <si>
    <t>B1</t>
  </si>
  <si>
    <t>Oloughlin, Fiona</t>
  </si>
  <si>
    <t>Lease Approved</t>
  </si>
  <si>
    <t>Annual (08/16/2025-07/31/2026)</t>
  </si>
  <si>
    <t>B1</t>
  </si>
  <si>
    <t>Yoo, Emma</t>
  </si>
  <si>
    <t>Lease Approved</t>
  </si>
  <si>
    <t>Annual (08/16/2025-07/31/2026)</t>
  </si>
  <si>
    <t>Unit Type: B2</t>
  </si>
  <si>
    <t>Building 3-3306-A</t>
  </si>
  <si>
    <t>B2</t>
  </si>
  <si>
    <t>Occupied No Notice</t>
  </si>
  <si>
    <t>Carlson, Heathcliff</t>
  </si>
  <si>
    <t>Renewal Lease Approved</t>
  </si>
  <si>
    <t>Annual (08/16/2025-07/31/2026)</t>
  </si>
  <si>
    <t>Building 3-3306-B</t>
  </si>
  <si>
    <t>B2</t>
  </si>
  <si>
    <t>Occupied No Notice</t>
  </si>
  <si>
    <t>Bazzell, Grady</t>
  </si>
  <si>
    <t>Renewal Lease Approved</t>
  </si>
  <si>
    <t>Annual (08/16/2025-07/31/2026)</t>
  </si>
  <si>
    <t>B2</t>
  </si>
  <si>
    <t>Akhtar, Abaan</t>
  </si>
  <si>
    <t>Lease Partially Completed</t>
  </si>
  <si>
    <t>Annual (08/16/2025-07/31/2026)</t>
  </si>
  <si>
    <t>B2</t>
  </si>
  <si>
    <t>Moyer, Madalyn</t>
  </si>
  <si>
    <t>Lease Approved</t>
  </si>
  <si>
    <t>Annual (08/16/2025-07/31/2026)</t>
  </si>
  <si>
    <t>B2</t>
  </si>
  <si>
    <t>Munyer, Ally</t>
  </si>
  <si>
    <t>Lease Approved</t>
  </si>
  <si>
    <t>Annual (08/16/2025-07/31/2026)</t>
  </si>
  <si>
    <t>B2</t>
  </si>
  <si>
    <t>Smith, Tessa</t>
  </si>
  <si>
    <t>Lease Approved</t>
  </si>
  <si>
    <t>Annual (08/16/2025-07/31/2026)</t>
  </si>
  <si>
    <t>Unit Type: B3 Townhome</t>
  </si>
  <si>
    <t>Building 4-4101-A</t>
  </si>
  <si>
    <t>B3 Townhome</t>
  </si>
  <si>
    <t>Occupied No Notice</t>
  </si>
  <si>
    <t>Mitchell, John</t>
  </si>
  <si>
    <t>Renewal Lease Approved</t>
  </si>
  <si>
    <t>Annual (08/16/2025-07/31/2026)</t>
  </si>
  <si>
    <t>Building 4-4101-B</t>
  </si>
  <si>
    <t>B3 Townhome</t>
  </si>
  <si>
    <t>Occupied No Notice</t>
  </si>
  <si>
    <t>Vieau, Sam</t>
  </si>
  <si>
    <t>Renewal Lease Approved</t>
  </si>
  <si>
    <t>Annual (08/16/2025-07/31/2026)</t>
  </si>
  <si>
    <t>Building 4-4106-A</t>
  </si>
  <si>
    <t>B3 Townhome</t>
  </si>
  <si>
    <t>Occupied No Notice</t>
  </si>
  <si>
    <t>Logans, Nadjia</t>
  </si>
  <si>
    <t>Renewal Lease Approved</t>
  </si>
  <si>
    <t>Annual (08/16/2025-07/31/2026)</t>
  </si>
  <si>
    <t>Building 4-4106-B</t>
  </si>
  <si>
    <t>B3 Townhome</t>
  </si>
  <si>
    <t>Occupied No Notice</t>
  </si>
  <si>
    <t>Logans, Jada</t>
  </si>
  <si>
    <t>Renewal Lease Approved</t>
  </si>
  <si>
    <t>Annual (08/16/2025-07/31/2026)</t>
  </si>
  <si>
    <t>B3 Townhome</t>
  </si>
  <si>
    <t>Ebel, Aiden</t>
  </si>
  <si>
    <t>Lease Approved</t>
  </si>
  <si>
    <t>Annual (08/16/2025-07/31/2026)</t>
  </si>
  <si>
    <t>B3 Townhome</t>
  </si>
  <si>
    <t>Gilfillan, Brady</t>
  </si>
  <si>
    <t>Lease Approved</t>
  </si>
  <si>
    <t>Annual (08/16/2025-07/31/2026)</t>
  </si>
  <si>
    <t>Unit Type: C1</t>
  </si>
  <si>
    <t>Building 2-2103-A</t>
  </si>
  <si>
    <t>C1</t>
  </si>
  <si>
    <t>Occupied No Notice</t>
  </si>
  <si>
    <t>Gillespie, Anthony</t>
  </si>
  <si>
    <t>Renewal Lease Approved</t>
  </si>
  <si>
    <t>Annual (08/16/2025-07/31/2026)</t>
  </si>
  <si>
    <t>Building 2-2403-A</t>
  </si>
  <si>
    <t>C1</t>
  </si>
  <si>
    <t>Occupied No Notice</t>
  </si>
  <si>
    <t>Weir, Eli</t>
  </si>
  <si>
    <t>Renewal Lease Approved</t>
  </si>
  <si>
    <t>Annual (08/16/2025-07/31/2026)</t>
  </si>
  <si>
    <t>Building 2-2503-A</t>
  </si>
  <si>
    <t>C1</t>
  </si>
  <si>
    <t>Occupied No Notice</t>
  </si>
  <si>
    <t>Henson, Joel</t>
  </si>
  <si>
    <t>Renewal Lease Approved</t>
  </si>
  <si>
    <t>Annual (08/16/2025-07/31/2026)</t>
  </si>
  <si>
    <t>Building 2-2503-C</t>
  </si>
  <si>
    <t>C1</t>
  </si>
  <si>
    <t>Occupied No Notice</t>
  </si>
  <si>
    <t>Bearden, Noah</t>
  </si>
  <si>
    <t>Renewal Lease Approved</t>
  </si>
  <si>
    <t>Annual (08/16/2025-07/31/2026)</t>
  </si>
  <si>
    <t>Building 3-3114-A</t>
  </si>
  <si>
    <t>C1</t>
  </si>
  <si>
    <t>Occupied No Notice</t>
  </si>
  <si>
    <t>Jones, Colin</t>
  </si>
  <si>
    <t>Renewal Lease Approved</t>
  </si>
  <si>
    <t>Annual (08/16/2025-07/31/2026)</t>
  </si>
  <si>
    <t>Building 3-3114-B</t>
  </si>
  <si>
    <t>C1</t>
  </si>
  <si>
    <t>Occupied No Notice</t>
  </si>
  <si>
    <t>Harris, Colin</t>
  </si>
  <si>
    <t>Renewal Lease Approved</t>
  </si>
  <si>
    <t>Annual (08/16/2025-07/31/2026)</t>
  </si>
  <si>
    <t>Building 3-3114-C</t>
  </si>
  <si>
    <t>C1</t>
  </si>
  <si>
    <t>Occupied No Notice</t>
  </si>
  <si>
    <t>Filipi, Dylan</t>
  </si>
  <si>
    <t>Renewal Lease Approved</t>
  </si>
  <si>
    <t>Annual (08/16/2025-07/31/2026)</t>
  </si>
  <si>
    <t>Building 3-3314-A</t>
  </si>
  <si>
    <t>C1</t>
  </si>
  <si>
    <t>Occupied No Notice</t>
  </si>
  <si>
    <t>Johannessen, Camilla</t>
  </si>
  <si>
    <t>Renewal Lease Approved</t>
  </si>
  <si>
    <t>Annual (08/16/2025-07/31/2026)</t>
  </si>
  <si>
    <t>Building 3-3314-C</t>
  </si>
  <si>
    <t>C1</t>
  </si>
  <si>
    <t>Occupied No Notice</t>
  </si>
  <si>
    <t>Worley, Anna</t>
  </si>
  <si>
    <t>Renewal Lease Approved</t>
  </si>
  <si>
    <t>Annual (08/16/2025-07/31/2026)</t>
  </si>
  <si>
    <t>Building 3-3504-B</t>
  </si>
  <si>
    <t>C1</t>
  </si>
  <si>
    <t>Occupied No Notice</t>
  </si>
  <si>
    <t>Cammack, Gage</t>
  </si>
  <si>
    <t>Renewal Lease Approved</t>
  </si>
  <si>
    <t>Annual (08/16/2025-07/31/2026)</t>
  </si>
  <si>
    <t>Building 3-3504-C</t>
  </si>
  <si>
    <t>C1</t>
  </si>
  <si>
    <t>Occupied No Notice</t>
  </si>
  <si>
    <t>Seibel, Joseph</t>
  </si>
  <si>
    <t>Renewal Lease Approved</t>
  </si>
  <si>
    <t>Annual (08/16/2025-07/31/2026)</t>
  </si>
  <si>
    <t>C1</t>
  </si>
  <si>
    <t>Danhauer, Torrance</t>
  </si>
  <si>
    <t>Lease Approved</t>
  </si>
  <si>
    <t>Annual (08/16/2025-07/31/2026)</t>
  </si>
  <si>
    <t>C1</t>
  </si>
  <si>
    <t>Davis, Ella</t>
  </si>
  <si>
    <t>Lease Approved</t>
  </si>
  <si>
    <t>Annual (08/16/2025-07/31/2026)</t>
  </si>
  <si>
    <t>C1</t>
  </si>
  <si>
    <t>Hall, Megan</t>
  </si>
  <si>
    <t>Lease Approved</t>
  </si>
  <si>
    <t>Annual (08/16/2025-07/31/2026)</t>
  </si>
  <si>
    <t>C1</t>
  </si>
  <si>
    <t>Hamilton, Claire</t>
  </si>
  <si>
    <t>Lease Approved</t>
  </si>
  <si>
    <t>Annual (08/16/2025-07/31/2026)</t>
  </si>
  <si>
    <t>C1</t>
  </si>
  <si>
    <t>Knobbe, Camryn</t>
  </si>
  <si>
    <t>Lease Approved</t>
  </si>
  <si>
    <t>Annual (08/16/2025-07/31/2026)</t>
  </si>
  <si>
    <t>C1</t>
  </si>
  <si>
    <t>Nelson, Jamie</t>
  </si>
  <si>
    <t>Lease Approved</t>
  </si>
  <si>
    <t>Annual (08/16/2025-07/31/2026)</t>
  </si>
  <si>
    <t>C1</t>
  </si>
  <si>
    <t>Sanderson, Meredith</t>
  </si>
  <si>
    <t>Lease Approved</t>
  </si>
  <si>
    <t>Annual (08/16/2025-07/31/2026)</t>
  </si>
  <si>
    <t>C1</t>
  </si>
  <si>
    <t>Stolpe, Dawson</t>
  </si>
  <si>
    <t>Lease Approved</t>
  </si>
  <si>
    <t>Annual (08/16/2025-07/31/2026)</t>
  </si>
  <si>
    <t>C1</t>
  </si>
  <si>
    <t>Ullman, Samantha</t>
  </si>
  <si>
    <t>Lease Approved</t>
  </si>
  <si>
    <t>Annual (08/16/2025-07/31/2026)</t>
  </si>
  <si>
    <t>C1</t>
  </si>
  <si>
    <t>Ward, Preston</t>
  </si>
  <si>
    <t>Renewal Lease Approved</t>
  </si>
  <si>
    <t>MOMI (08/16/2025-07/31/2026)</t>
  </si>
  <si>
    <t>Unit Type: D1</t>
  </si>
  <si>
    <t>Building 1-1109-A</t>
  </si>
  <si>
    <t>D1</t>
  </si>
  <si>
    <t>Occupied No Notice</t>
  </si>
  <si>
    <t>Blake, Brandon</t>
  </si>
  <si>
    <t>Renewal Lease Approved</t>
  </si>
  <si>
    <t>Annual (08/16/2025-07/31/2026)</t>
  </si>
  <si>
    <t>Building 1-1109-B</t>
  </si>
  <si>
    <t>D1</t>
  </si>
  <si>
    <t>Occupied No Notice</t>
  </si>
  <si>
    <t>Martin, Felix</t>
  </si>
  <si>
    <t>Renewal Lease Approved</t>
  </si>
  <si>
    <t>Annual (08/16/2025-07/31/2026)</t>
  </si>
  <si>
    <t>Building 1-1109-C</t>
  </si>
  <si>
    <t>D1</t>
  </si>
  <si>
    <t>Occupied No Notice</t>
  </si>
  <si>
    <t>Rojas, Luis</t>
  </si>
  <si>
    <t>Renewal Lease Approved</t>
  </si>
  <si>
    <t>Annual (08/16/2025-07/31/2026)</t>
  </si>
  <si>
    <t>Building 1-1113-A</t>
  </si>
  <si>
    <t>D1</t>
  </si>
  <si>
    <t>Occupied No Notice</t>
  </si>
  <si>
    <t>Nelms, Violet</t>
  </si>
  <si>
    <t>Renewal Lease Approved</t>
  </si>
  <si>
    <t>Annual (08/16/2025-07/31/2026)</t>
  </si>
  <si>
    <t>Building 1-1113-D</t>
  </si>
  <si>
    <t>D1</t>
  </si>
  <si>
    <t>Occupied No Notice</t>
  </si>
  <si>
    <t>Cuttlers, Aleyna</t>
  </si>
  <si>
    <t>Renewal Lease Approved</t>
  </si>
  <si>
    <t>Annual (08/16/2025-07/31/2026)</t>
  </si>
  <si>
    <t>Building 1-1211-C</t>
  </si>
  <si>
    <t>D1</t>
  </si>
  <si>
    <t>Occupied No Notice</t>
  </si>
  <si>
    <t>Elftmann, Sarah</t>
  </si>
  <si>
    <t>Renewal Lease Approved</t>
  </si>
  <si>
    <t>Annual (08/16/2025-07/31/2026)</t>
  </si>
  <si>
    <t>Building 1-1211-D</t>
  </si>
  <si>
    <t>D1</t>
  </si>
  <si>
    <t>Occupied No Notice</t>
  </si>
  <si>
    <t>Gilroy, Grace</t>
  </si>
  <si>
    <t>Renewal Lease Approved</t>
  </si>
  <si>
    <t>Annual (08/16/2025-07/31/2026)</t>
  </si>
  <si>
    <t>Building 1-1302-A</t>
  </si>
  <si>
    <t>D1</t>
  </si>
  <si>
    <t>Occupied No Notice</t>
  </si>
  <si>
    <t>Santamaria, Andre</t>
  </si>
  <si>
    <t>Renewal Lease Approved</t>
  </si>
  <si>
    <t>Annual (08/16/2025-07/31/2026)</t>
  </si>
  <si>
    <t>Building 1-1302-B</t>
  </si>
  <si>
    <t>D1</t>
  </si>
  <si>
    <t>Occupied No Notice</t>
  </si>
  <si>
    <t>Troia, Dane</t>
  </si>
  <si>
    <t>Renewal Lease Approved</t>
  </si>
  <si>
    <t>Annual (08/16/2025-07/31/2026)</t>
  </si>
  <si>
    <t>Building 1-1302-C</t>
  </si>
  <si>
    <t>D1</t>
  </si>
  <si>
    <t>Occupied No Notice</t>
  </si>
  <si>
    <t>Jackson, Sam</t>
  </si>
  <si>
    <t>Renewal Lease Approved</t>
  </si>
  <si>
    <t>Annual (08/16/2025-07/31/2026)</t>
  </si>
  <si>
    <t>Building 1-1303-A</t>
  </si>
  <si>
    <t>D1</t>
  </si>
  <si>
    <t>Occupied No Notice</t>
  </si>
  <si>
    <t>Bandelier, Kyle</t>
  </si>
  <si>
    <t>Renewal Lease Approved</t>
  </si>
  <si>
    <t>Annual (08/16/2025-07/31/2026)</t>
  </si>
  <si>
    <t>Building 1-1303-B</t>
  </si>
  <si>
    <t>D1</t>
  </si>
  <si>
    <t>Occupied No Notice</t>
  </si>
  <si>
    <t>Ferguson, Andrew</t>
  </si>
  <si>
    <t>Renewal Lease Approved</t>
  </si>
  <si>
    <t>Annual (08/16/2025-07/31/2026)</t>
  </si>
  <si>
    <t>Building 1-1303-C</t>
  </si>
  <si>
    <t>D1</t>
  </si>
  <si>
    <t>Occupied No Notice</t>
  </si>
  <si>
    <t>Simelgor, Joshua</t>
  </si>
  <si>
    <t>Renewal Lease Approved</t>
  </si>
  <si>
    <t>Annual (08/16/2025-07/31/2026)</t>
  </si>
  <si>
    <t>Building 1-1305-A</t>
  </si>
  <si>
    <t>D1</t>
  </si>
  <si>
    <t>Occupied No Notice</t>
  </si>
  <si>
    <t>Schaunaman, Claire</t>
  </si>
  <si>
    <t>Renewal Lease Approved</t>
  </si>
  <si>
    <t>Annual (08/16/2025-07/31/2026)</t>
  </si>
  <si>
    <t>Building 1-1305-B</t>
  </si>
  <si>
    <t>D1</t>
  </si>
  <si>
    <t>Occupied No Notice</t>
  </si>
  <si>
    <t>Slater, Grace</t>
  </si>
  <si>
    <t>Renewal Lease Approved</t>
  </si>
  <si>
    <t>Annual (08/16/2025-07/31/2026)</t>
  </si>
  <si>
    <t>Building 1-1305-C</t>
  </si>
  <si>
    <t>D1</t>
  </si>
  <si>
    <t>Occupied No Notice</t>
  </si>
  <si>
    <t>Booth, Victoria</t>
  </si>
  <si>
    <t>Renewal Lease Approved</t>
  </si>
  <si>
    <t>Annual (08/16/2025-07/31/2026)</t>
  </si>
  <si>
    <t>Building 1-1305-D</t>
  </si>
  <si>
    <t>D1</t>
  </si>
  <si>
    <t>Occupied No Notice</t>
  </si>
  <si>
    <t>Lalim, Grayce</t>
  </si>
  <si>
    <t>Renewal Lease Approved</t>
  </si>
  <si>
    <t>Annual (08/16/2025-07/31/2026)</t>
  </si>
  <si>
    <t>Building 1-1307-A</t>
  </si>
  <si>
    <t>D1</t>
  </si>
  <si>
    <t>Occupied No Notice</t>
  </si>
  <si>
    <t>Giri, Jasmin</t>
  </si>
  <si>
    <t>Renewal Lease Approved</t>
  </si>
  <si>
    <t>Annual (08/16/2025-07/31/2026)</t>
  </si>
  <si>
    <t>Building 1-1307-D</t>
  </si>
  <si>
    <t>D1</t>
  </si>
  <si>
    <t>Occupied No Notice</t>
  </si>
  <si>
    <t>Karampudi, Gomati</t>
  </si>
  <si>
    <t>Renewal Lease Approved</t>
  </si>
  <si>
    <t>Annual (08/16/2025-07/31/2026)</t>
  </si>
  <si>
    <t>Building 1-1311-B</t>
  </si>
  <si>
    <t>D1</t>
  </si>
  <si>
    <t>Occupied No Notice</t>
  </si>
  <si>
    <t>Kiolbasa, Claire</t>
  </si>
  <si>
    <t>Renewal Lease Approved</t>
  </si>
  <si>
    <t>Annual (08/16/2025-07/31/2026)</t>
  </si>
  <si>
    <t>Building 1-1311-C</t>
  </si>
  <si>
    <t>D1</t>
  </si>
  <si>
    <t>Occupied No Notice</t>
  </si>
  <si>
    <t>Jain, Stuti</t>
  </si>
  <si>
    <t>Renewal Lease Approved</t>
  </si>
  <si>
    <t>Annual (08/16/2025-07/31/2026)</t>
  </si>
  <si>
    <t>Building 1-1311-D</t>
  </si>
  <si>
    <t>D1</t>
  </si>
  <si>
    <t>Occupied No Notice</t>
  </si>
  <si>
    <t>Rhode, Emma</t>
  </si>
  <si>
    <t>Renewal Lease Approved</t>
  </si>
  <si>
    <t>Annual (08/16/2025-07/31/2026)</t>
  </si>
  <si>
    <t>Building 1-1313-B</t>
  </si>
  <si>
    <t>D1</t>
  </si>
  <si>
    <t>Occupied No Notice</t>
  </si>
  <si>
    <t>Zwiener, Marinna</t>
  </si>
  <si>
    <t>Renewal Lease Approved</t>
  </si>
  <si>
    <t>Annual (08/16/2025-07/31/2026)</t>
  </si>
  <si>
    <t>Building 1-1401-A</t>
  </si>
  <si>
    <t>D1</t>
  </si>
  <si>
    <t>Occupied No Notice</t>
  </si>
  <si>
    <t>Worm, Samantha</t>
  </si>
  <si>
    <t>Renewal Lease Approved</t>
  </si>
  <si>
    <t>Annual (08/16/2025-07/31/2026)</t>
  </si>
  <si>
    <t>Building 1-1401-B</t>
  </si>
  <si>
    <t>D1</t>
  </si>
  <si>
    <t>Occupied No Notice</t>
  </si>
  <si>
    <t>Thayer, Cali</t>
  </si>
  <si>
    <t>Renewal Lease Approved</t>
  </si>
  <si>
    <t>Annual (08/16/2025-07/31/2026)</t>
  </si>
  <si>
    <t>Building 1-1401-C</t>
  </si>
  <si>
    <t>D1</t>
  </si>
  <si>
    <t>Occupied No Notice</t>
  </si>
  <si>
    <t>Soukup, Tessa</t>
  </si>
  <si>
    <t>Renewal Lease Approved</t>
  </si>
  <si>
    <t>Annual (08/16/2025-07/31/2026)</t>
  </si>
  <si>
    <t>Building 1-1401-D</t>
  </si>
  <si>
    <t>D1</t>
  </si>
  <si>
    <t>Occupied No Notice</t>
  </si>
  <si>
    <t>Hagen, Morgan</t>
  </si>
  <si>
    <t>Renewal Lease Approved</t>
  </si>
  <si>
    <t>Annual (08/16/2025-07/31/2026)</t>
  </si>
  <si>
    <t>Building 1-1502-B</t>
  </si>
  <si>
    <t>D1</t>
  </si>
  <si>
    <t>Occupied No Notice</t>
  </si>
  <si>
    <t>Thies, Jackson</t>
  </si>
  <si>
    <t>Renewal Lease Approved</t>
  </si>
  <si>
    <t>Annual (08/16/2025-07/31/2026)</t>
  </si>
  <si>
    <t>Building 1-1509-A</t>
  </si>
  <si>
    <t>D1</t>
  </si>
  <si>
    <t>Occupied No Notice</t>
  </si>
  <si>
    <t>Brown, William</t>
  </si>
  <si>
    <t>Renewal Lease Approved</t>
  </si>
  <si>
    <t>Annual (08/16/2025-07/31/2026)</t>
  </si>
  <si>
    <t>Building 1-1509-B</t>
  </si>
  <si>
    <t>D1</t>
  </si>
  <si>
    <t>Occupied No Notice</t>
  </si>
  <si>
    <t>Lowrance, Max</t>
  </si>
  <si>
    <t>Renewal Lease Approved</t>
  </si>
  <si>
    <t>Annual (08/16/2025-07/31/2026)</t>
  </si>
  <si>
    <t>Building 1-1509-C</t>
  </si>
  <si>
    <t>D1</t>
  </si>
  <si>
    <t>Occupied No Notice</t>
  </si>
  <si>
    <t>Caudell, Kyle</t>
  </si>
  <si>
    <t>Renewal Lease Approved</t>
  </si>
  <si>
    <t>Annual (08/16/2025-07/31/2026)</t>
  </si>
  <si>
    <t>Building 1-1509-D</t>
  </si>
  <si>
    <t>D1</t>
  </si>
  <si>
    <t>Occupied No Notice</t>
  </si>
  <si>
    <t>Thompson, Aiden</t>
  </si>
  <si>
    <t>Renewal Lease Approved</t>
  </si>
  <si>
    <t>Annual (08/16/2025-07/31/2026)</t>
  </si>
  <si>
    <t>Building 2-2101-A</t>
  </si>
  <si>
    <t>D1</t>
  </si>
  <si>
    <t>Occupied No Notice</t>
  </si>
  <si>
    <t>Eby, Logan</t>
  </si>
  <si>
    <t>Renewal Lease Approved</t>
  </si>
  <si>
    <t>Annual (08/16/2025-07/31/2026)</t>
  </si>
  <si>
    <t>Building 2-2107-A</t>
  </si>
  <si>
    <t>D1</t>
  </si>
  <si>
    <t>Occupied No Notice</t>
  </si>
  <si>
    <t>Nanrudaiyan, Priyankka</t>
  </si>
  <si>
    <t>Renewal Lease Approved</t>
  </si>
  <si>
    <t>Annual (08/16/2025-07/31/2026)</t>
  </si>
  <si>
    <t>Building 2-2205-A</t>
  </si>
  <si>
    <t>D1</t>
  </si>
  <si>
    <t>Occupied No Notice</t>
  </si>
  <si>
    <t>Roberts, Grayson</t>
  </si>
  <si>
    <t>Renewal Lease Approved</t>
  </si>
  <si>
    <t>Annual (08/16/2025-07/31/2026)</t>
  </si>
  <si>
    <t>Building 2-2304-A</t>
  </si>
  <si>
    <t>D1</t>
  </si>
  <si>
    <t>Occupied No Notice</t>
  </si>
  <si>
    <t>Fear, Olivia</t>
  </si>
  <si>
    <t>Renewal Lease Approved</t>
  </si>
  <si>
    <t>Annual (08/16/2025-07/31/2026)</t>
  </si>
  <si>
    <t>Building 2-2401-B</t>
  </si>
  <si>
    <t>D1</t>
  </si>
  <si>
    <t>Occupied No Notice</t>
  </si>
  <si>
    <t>Huang, Fan</t>
  </si>
  <si>
    <t>Renewal Lease Approved</t>
  </si>
  <si>
    <t>Annual (08/16/2025-07/31/2026)</t>
  </si>
  <si>
    <t>Building 2-2401-C</t>
  </si>
  <si>
    <t>D1</t>
  </si>
  <si>
    <t>Occupied No Notice</t>
  </si>
  <si>
    <t>Dibraccio, Jason</t>
  </si>
  <si>
    <t>Renewal Lease Approved</t>
  </si>
  <si>
    <t>Annual (08/16/2025-07/31/2026)</t>
  </si>
  <si>
    <t>Building 2-2405-A</t>
  </si>
  <si>
    <t>D1</t>
  </si>
  <si>
    <t>Occupied No Notice</t>
  </si>
  <si>
    <t>Nelsen, Julian</t>
  </si>
  <si>
    <t>Renewal Lease Approved</t>
  </si>
  <si>
    <t>Annual (08/16/2025-07/31/2026)</t>
  </si>
  <si>
    <t>Building 2-2405-B</t>
  </si>
  <si>
    <t>D1</t>
  </si>
  <si>
    <t>Occupied No Notice</t>
  </si>
  <si>
    <t>Nelsen, Madalyn</t>
  </si>
  <si>
    <t>Renewal Lease Approved</t>
  </si>
  <si>
    <t>Annual (08/16/2025-07/31/2026)</t>
  </si>
  <si>
    <t>Building 2-2405-C</t>
  </si>
  <si>
    <t>D1</t>
  </si>
  <si>
    <t>Occupied No Notice</t>
  </si>
  <si>
    <t>Keatts, Alexis</t>
  </si>
  <si>
    <t>Renewal Lease Approved</t>
  </si>
  <si>
    <t>Annual (08/16/2025-07/31/2026)</t>
  </si>
  <si>
    <t>Building 2-2405-D</t>
  </si>
  <si>
    <t>D1</t>
  </si>
  <si>
    <t>Occupied No Notice</t>
  </si>
  <si>
    <t>Main, Lauren</t>
  </si>
  <si>
    <t>Renewal Lease Approved</t>
  </si>
  <si>
    <t>Annual (08/16/2025-07/31/2026)</t>
  </si>
  <si>
    <t>Building 2-2504-C</t>
  </si>
  <si>
    <t>D1</t>
  </si>
  <si>
    <t>Occupied No Notice</t>
  </si>
  <si>
    <t>De Klerk, Mine (Mine)</t>
  </si>
  <si>
    <t>Renewal Lease Approved</t>
  </si>
  <si>
    <t>Annual (08/16/2025-07/31/2026)</t>
  </si>
  <si>
    <t>Building 2-2504-D</t>
  </si>
  <si>
    <t>D1</t>
  </si>
  <si>
    <t>Occupied No Notice</t>
  </si>
  <si>
    <t>Pecora, Rebecca</t>
  </si>
  <si>
    <t>Renewal Lease Approved</t>
  </si>
  <si>
    <t>Annual (08/16/2025-07/31/2026)</t>
  </si>
  <si>
    <t>Building 2-2505-A</t>
  </si>
  <si>
    <t>D1</t>
  </si>
  <si>
    <t>Occupied No Notice</t>
  </si>
  <si>
    <t>Meininger, Alaina</t>
  </si>
  <si>
    <t>Renewal Lease Approved</t>
  </si>
  <si>
    <t>Annual (08/16/2025-07/31/2026)</t>
  </si>
  <si>
    <t>Building 2-2505-B</t>
  </si>
  <si>
    <t>D1</t>
  </si>
  <si>
    <t>Occupied No Notice</t>
  </si>
  <si>
    <t>Carlson, Sara</t>
  </si>
  <si>
    <t>Renewal Lease Approved</t>
  </si>
  <si>
    <t>Annual (08/16/2025-07/31/2026)</t>
  </si>
  <si>
    <t>Building 2-2505-D</t>
  </si>
  <si>
    <t>D1</t>
  </si>
  <si>
    <t>Occupied No Notice</t>
  </si>
  <si>
    <t>Rosfeld, Irelyn</t>
  </si>
  <si>
    <t>Renewal Lease Approved</t>
  </si>
  <si>
    <t>Annual (08/16/2025-07/31/2026)</t>
  </si>
  <si>
    <t>Building 2-2507-A</t>
  </si>
  <si>
    <t>D1</t>
  </si>
  <si>
    <t>Occupied No Notice</t>
  </si>
  <si>
    <t>Ulrich, Grace</t>
  </si>
  <si>
    <t>Renewal Lease Approved</t>
  </si>
  <si>
    <t>Annual (08/16/2025-07/31/2026)</t>
  </si>
  <si>
    <t>Building 3-3105-A</t>
  </si>
  <si>
    <t>D1</t>
  </si>
  <si>
    <t>Occupied No Notice</t>
  </si>
  <si>
    <t>MODEL A, Academy Lincoln</t>
  </si>
  <si>
    <t>Renewal Lease Approved</t>
  </si>
  <si>
    <t>Annual (08/16/2025-07/31/2026)</t>
  </si>
  <si>
    <t>Building 3-3105-B</t>
  </si>
  <si>
    <t>D1</t>
  </si>
  <si>
    <t>Occupied No Notice</t>
  </si>
  <si>
    <t>MODEL B, Academy Lincoln</t>
  </si>
  <si>
    <t>Renewal Lease Approved</t>
  </si>
  <si>
    <t>Annual (08/16/2025-07/31/2026)</t>
  </si>
  <si>
    <t>Building 3-3105-C</t>
  </si>
  <si>
    <t>D1</t>
  </si>
  <si>
    <t>Occupied No Notice</t>
  </si>
  <si>
    <t>MODEL C, Academy Lincoln</t>
  </si>
  <si>
    <t>Renewal Lease Approved</t>
  </si>
  <si>
    <t>Annual (08/16/2025-07/31/2026)</t>
  </si>
  <si>
    <t>Building 3-3105-D</t>
  </si>
  <si>
    <t>D1</t>
  </si>
  <si>
    <t>Occupied No Notice</t>
  </si>
  <si>
    <t>Model D, Academy Lincoln</t>
  </si>
  <si>
    <t>Renewal Lease Approved</t>
  </si>
  <si>
    <t>Annual (08/16/2025-07/31/2026)</t>
  </si>
  <si>
    <t>Building 3-3107-C</t>
  </si>
  <si>
    <t>D1</t>
  </si>
  <si>
    <t>Occupied No Notice</t>
  </si>
  <si>
    <t>Elm, Nicole</t>
  </si>
  <si>
    <t>Renewal Lease Approved</t>
  </si>
  <si>
    <t>Annual (08/16/2025-07/31/2026)</t>
  </si>
  <si>
    <t>Building 3-3109-A</t>
  </si>
  <si>
    <t>D1</t>
  </si>
  <si>
    <t>Occupied No Notice</t>
  </si>
  <si>
    <t>Turco, Tristin</t>
  </si>
  <si>
    <t>Renewal Lease Approved</t>
  </si>
  <si>
    <t>Annual (08/16/2025-07/31/2026)</t>
  </si>
  <si>
    <t>Building 3-3109-B</t>
  </si>
  <si>
    <t>D1</t>
  </si>
  <si>
    <t>Occupied No Notice</t>
  </si>
  <si>
    <t>Perchal, Blake</t>
  </si>
  <si>
    <t>Renewal Lease Approved</t>
  </si>
  <si>
    <t>Annual (08/16/2025-07/31/2026)</t>
  </si>
  <si>
    <t>Building 3-3109-D</t>
  </si>
  <si>
    <t>D1</t>
  </si>
  <si>
    <t>Occupied No Notice</t>
  </si>
  <si>
    <t>Hill, Kieran (Kieran)</t>
  </si>
  <si>
    <t>Renewal Lease Approved</t>
  </si>
  <si>
    <t>Annual (08/16/2025-07/31/2026)</t>
  </si>
  <si>
    <t>Building 3-3113-B</t>
  </si>
  <si>
    <t>D1</t>
  </si>
  <si>
    <t>Occupied No Notice</t>
  </si>
  <si>
    <t>Radke, Sean</t>
  </si>
  <si>
    <t>Renewal Lease Approved</t>
  </si>
  <si>
    <t>Annual (08/16/2025-07/31/2026)</t>
  </si>
  <si>
    <t>Building 3-3115-B</t>
  </si>
  <si>
    <t>D1</t>
  </si>
  <si>
    <t>Occupied No Notice</t>
  </si>
  <si>
    <t>Hiles, Gerald (Jerry)</t>
  </si>
  <si>
    <t>Renewal Lease Approved</t>
  </si>
  <si>
    <t>Annual (08/16/2025-07/31/2026)</t>
  </si>
  <si>
    <t>Building 3-3115-D</t>
  </si>
  <si>
    <t>D1</t>
  </si>
  <si>
    <t>Occupied No Notice</t>
  </si>
  <si>
    <t>Wichert, Jacob</t>
  </si>
  <si>
    <t>Renewal Lease Approved</t>
  </si>
  <si>
    <t>Annual (08/16/2025-07/31/2026)</t>
  </si>
  <si>
    <t>Building 3-3205-C</t>
  </si>
  <si>
    <t>D1</t>
  </si>
  <si>
    <t>Occupied No Notice</t>
  </si>
  <si>
    <t>Gessner, Maggie</t>
  </si>
  <si>
    <t>Renewal Lease Approved</t>
  </si>
  <si>
    <t>Annual (08/16/2025-07/31/2026)</t>
  </si>
  <si>
    <t>Building 3-3207-B</t>
  </si>
  <si>
    <t>D1</t>
  </si>
  <si>
    <t>Occupied No Notice</t>
  </si>
  <si>
    <t>Callahan, Nathan</t>
  </si>
  <si>
    <t>Renewal Lease Approved</t>
  </si>
  <si>
    <t>Annual (08/16/2025-07/31/2026)</t>
  </si>
  <si>
    <t>Building 3-3209-D</t>
  </si>
  <si>
    <t>D1</t>
  </si>
  <si>
    <t>Occupied No Notice</t>
  </si>
  <si>
    <t>Turcot, Mathieu</t>
  </si>
  <si>
    <t>Renewal Lease Approved</t>
  </si>
  <si>
    <t>Annual (08/16/2025-07/31/2026)</t>
  </si>
  <si>
    <t>Building 3-3215-A</t>
  </si>
  <si>
    <t>D1</t>
  </si>
  <si>
    <t>Occupied No Notice</t>
  </si>
  <si>
    <t>Mabasa, Emily</t>
  </si>
  <si>
    <t>Renewal Lease Approved</t>
  </si>
  <si>
    <t>Annual (08/16/2025-07/31/2026)</t>
  </si>
  <si>
    <t>Building 3-3215-C</t>
  </si>
  <si>
    <t>D1</t>
  </si>
  <si>
    <t>Occupied No Notice</t>
  </si>
  <si>
    <t>George, Julia</t>
  </si>
  <si>
    <t>Renewal Lease Approved</t>
  </si>
  <si>
    <t>Annual (08/16/2025-07/31/2026)</t>
  </si>
  <si>
    <t>Building 3-3215-D</t>
  </si>
  <si>
    <t>D1</t>
  </si>
  <si>
    <t>Occupied No Notice</t>
  </si>
  <si>
    <t>Riekhof, Laken</t>
  </si>
  <si>
    <t>Renewal Lease Approved</t>
  </si>
  <si>
    <t>Annual (08/16/2025-07/31/2026)</t>
  </si>
  <si>
    <t>Building 3-3310-A</t>
  </si>
  <si>
    <t>D1</t>
  </si>
  <si>
    <t>Occupied No Notice</t>
  </si>
  <si>
    <t>Orozco, Benjamin</t>
  </si>
  <si>
    <t>Renewal Lease Approved</t>
  </si>
  <si>
    <t>Annual (08/16/2025-07/31/2026)</t>
  </si>
  <si>
    <t>Building 3-3310-B</t>
  </si>
  <si>
    <t>D1</t>
  </si>
  <si>
    <t>Occupied No Notice</t>
  </si>
  <si>
    <t>Koch, Aidan</t>
  </si>
  <si>
    <t>Renewal Lease Approved</t>
  </si>
  <si>
    <t>Annual (08/16/2025-07/31/2026)</t>
  </si>
  <si>
    <t>Building 3-3310-C</t>
  </si>
  <si>
    <t>D1</t>
  </si>
  <si>
    <t>Occupied No Notice</t>
  </si>
  <si>
    <t>Henderson, Michael</t>
  </si>
  <si>
    <t>Renewal Lease Approved</t>
  </si>
  <si>
    <t>Annual (08/16/2025-07/31/2026)</t>
  </si>
  <si>
    <t>Building 3-3310-D</t>
  </si>
  <si>
    <t>D1</t>
  </si>
  <si>
    <t>Occupied No Notice</t>
  </si>
  <si>
    <t>Locum, Andrew</t>
  </si>
  <si>
    <t>Renewal Lease Approved</t>
  </si>
  <si>
    <t>Annual (08/16/2025-07/31/2026)</t>
  </si>
  <si>
    <t>Building 3-3401-A</t>
  </si>
  <si>
    <t>D1</t>
  </si>
  <si>
    <t>Occupied No Notice</t>
  </si>
  <si>
    <t>Graves, Elizabeth</t>
  </si>
  <si>
    <t>Renewal Lease Approved</t>
  </si>
  <si>
    <t>Annual (08/16/2025-07/31/2026)</t>
  </si>
  <si>
    <t>Building 3-3401-B</t>
  </si>
  <si>
    <t>D1</t>
  </si>
  <si>
    <t>Occupied No Notice</t>
  </si>
  <si>
    <t>Rhode, Ava</t>
  </si>
  <si>
    <t>Renewal Lease Approved</t>
  </si>
  <si>
    <t>Annual (08/16/2025-07/31/2026)</t>
  </si>
  <si>
    <t>Building 3-3401-D</t>
  </si>
  <si>
    <t>D1</t>
  </si>
  <si>
    <t>Occupied No Notice</t>
  </si>
  <si>
    <t>Graznak, Kaelan</t>
  </si>
  <si>
    <t>Renewal Lease Approved</t>
  </si>
  <si>
    <t>Annual (08/16/2025-07/31/2026)</t>
  </si>
  <si>
    <t>Building 3-3403-A</t>
  </si>
  <si>
    <t>D1</t>
  </si>
  <si>
    <t>Occupied No Notice</t>
  </si>
  <si>
    <t>Kain, Swarnima</t>
  </si>
  <si>
    <t>Renewal Lease Approved</t>
  </si>
  <si>
    <t>Annual (08/16/2025-07/31/2026)</t>
  </si>
  <si>
    <t>Building 3-3403-B</t>
  </si>
  <si>
    <t>D1</t>
  </si>
  <si>
    <t>Occupied No Notice</t>
  </si>
  <si>
    <t>Asigri, Francisca</t>
  </si>
  <si>
    <t>Renewal Lease Approved</t>
  </si>
  <si>
    <t>Annual (08/16/2025-07/31/2026)</t>
  </si>
  <si>
    <t>Building 3-3403-D</t>
  </si>
  <si>
    <t>D1</t>
  </si>
  <si>
    <t>Occupied No Notice</t>
  </si>
  <si>
    <t>Binti Kamarudzaman, Idzriana Nur Alya</t>
  </si>
  <si>
    <t>Renewal Lease Approved</t>
  </si>
  <si>
    <t>Annual (08/16/2025-07/31/2026)</t>
  </si>
  <si>
    <t>Building 3-3410-A</t>
  </si>
  <si>
    <t>D1</t>
  </si>
  <si>
    <t>Occupied No Notice</t>
  </si>
  <si>
    <t>Uden, Chloe</t>
  </si>
  <si>
    <t>Renewal Lease Approved</t>
  </si>
  <si>
    <t>Annual (08/16/2025-07/31/2026)</t>
  </si>
  <si>
    <t>Building 3-3410-B</t>
  </si>
  <si>
    <t>D1</t>
  </si>
  <si>
    <t>Occupied No Notice</t>
  </si>
  <si>
    <t>Gallagher, Cassidy</t>
  </si>
  <si>
    <t>Renewal Lease Approved</t>
  </si>
  <si>
    <t>Annual (08/16/2025-07/31/2026)</t>
  </si>
  <si>
    <t>Building 3-3410-C</t>
  </si>
  <si>
    <t>D1</t>
  </si>
  <si>
    <t>Occupied No Notice</t>
  </si>
  <si>
    <t>Denney, Josie (Josie Denney)</t>
  </si>
  <si>
    <t>Renewal Lease Approved</t>
  </si>
  <si>
    <t>Annual (08/16/2025-07/31/2026)</t>
  </si>
  <si>
    <t>Building 3-3411-D</t>
  </si>
  <si>
    <t>D1</t>
  </si>
  <si>
    <t>Occupied No Notice</t>
  </si>
  <si>
    <t>Ravella, Sruthi</t>
  </si>
  <si>
    <t>Renewal Lease Approved</t>
  </si>
  <si>
    <t>Annual (08/16/2025-07/31/2026)</t>
  </si>
  <si>
    <t>Building 3-3501-C</t>
  </si>
  <si>
    <t>D1</t>
  </si>
  <si>
    <t>Occupied No Notice</t>
  </si>
  <si>
    <t>Salman, Fatima</t>
  </si>
  <si>
    <t>Renewal Lease Approved</t>
  </si>
  <si>
    <t>Annual (08/16/2025-07/31/2026)</t>
  </si>
  <si>
    <t>Building 3-3501-D</t>
  </si>
  <si>
    <t>D1</t>
  </si>
  <si>
    <t>Occupied No Notice</t>
  </si>
  <si>
    <t>Renteria-Novak, Natalie (natalie)</t>
  </si>
  <si>
    <t>Renewal Lease Approved</t>
  </si>
  <si>
    <t>Annual (08/16/2025-07/31/2026)</t>
  </si>
  <si>
    <t>Building 3-3507-B</t>
  </si>
  <si>
    <t>D1</t>
  </si>
  <si>
    <t>Occupied No Notice</t>
  </si>
  <si>
    <t>Jorgensen, Donovan</t>
  </si>
  <si>
    <t>Renewal Lease Approved</t>
  </si>
  <si>
    <t>Annual (08/16/2025-07/31/2026)</t>
  </si>
  <si>
    <t>Building 3-3507-D</t>
  </si>
  <si>
    <t>D1</t>
  </si>
  <si>
    <t>Occupied No Notice</t>
  </si>
  <si>
    <t>Lellios, Drake</t>
  </si>
  <si>
    <t>Renewal Lease Approved</t>
  </si>
  <si>
    <t>Annual (08/16/2025-07/31/2026)</t>
  </si>
  <si>
    <t>Building 3-3511-B</t>
  </si>
  <si>
    <t>D1</t>
  </si>
  <si>
    <t>Occupied No Notice</t>
  </si>
  <si>
    <t>Hansen, Ava</t>
  </si>
  <si>
    <t>Renewal Lease Approved</t>
  </si>
  <si>
    <t>Annual (08/16/2025-07/31/2026)</t>
  </si>
  <si>
    <t>Building 3-3515-B</t>
  </si>
  <si>
    <t>D1</t>
  </si>
  <si>
    <t>Occupied No Notice</t>
  </si>
  <si>
    <t>Kaiser, Kaylee</t>
  </si>
  <si>
    <t>Renewal Lease Approved</t>
  </si>
  <si>
    <t>Annual (08/16/2025-07/31/2026)</t>
  </si>
  <si>
    <t>Building 3-3515-C</t>
  </si>
  <si>
    <t>D1</t>
  </si>
  <si>
    <t>Occupied No Notice</t>
  </si>
  <si>
    <t>Wilczewski, Brynn</t>
  </si>
  <si>
    <t>Renewal Lease Approved</t>
  </si>
  <si>
    <t>Annual (08/16/2025-07/31/2026)</t>
  </si>
  <si>
    <t>D1</t>
  </si>
  <si>
    <t>Acheson, Amanda</t>
  </si>
  <si>
    <t>Lease Approved</t>
  </si>
  <si>
    <t>Annual (08/16/2025-07/31/2026)</t>
  </si>
  <si>
    <t>D1</t>
  </si>
  <si>
    <t>Ain, Mason</t>
  </si>
  <si>
    <t>Lease Approved</t>
  </si>
  <si>
    <t>Annual (08/16/2025-07/31/2026)</t>
  </si>
  <si>
    <t>D1</t>
  </si>
  <si>
    <t>Anderson, Brylie</t>
  </si>
  <si>
    <t>Lease Approved</t>
  </si>
  <si>
    <t>Annual (08/16/2025-07/31/2026)</t>
  </si>
  <si>
    <t>D1</t>
  </si>
  <si>
    <t>Armbrust, Avery</t>
  </si>
  <si>
    <t>Lease Approved</t>
  </si>
  <si>
    <t>Annual (08/16/2025-07/31/2026)</t>
  </si>
  <si>
    <t>D1</t>
  </si>
  <si>
    <t>Bilen, Chloe</t>
  </si>
  <si>
    <t>Renewal Lease Approved</t>
  </si>
  <si>
    <t>MOMI (08/16/2025-07/31/2026)</t>
  </si>
  <si>
    <t>D1</t>
  </si>
  <si>
    <t>Brown, Alexis</t>
  </si>
  <si>
    <t>Lease Approved</t>
  </si>
  <si>
    <t>Annual (08/16/2025-07/31/2026)</t>
  </si>
  <si>
    <t>D1</t>
  </si>
  <si>
    <t>Chimino, Matthew</t>
  </si>
  <si>
    <t>Lease Completed</t>
  </si>
  <si>
    <t>Annual (08/16/2025-07/31/2026)</t>
  </si>
  <si>
    <t>D1</t>
  </si>
  <si>
    <t>Cofman, Ilise</t>
  </si>
  <si>
    <t>Lease Approved</t>
  </si>
  <si>
    <t>Annual (08/16/2025-07/31/2026)</t>
  </si>
  <si>
    <t>D1</t>
  </si>
  <si>
    <t>Cornelius, Kallie</t>
  </si>
  <si>
    <t>Lease Approved</t>
  </si>
  <si>
    <t>Annual (08/16/2025-07/31/2026)</t>
  </si>
  <si>
    <t>D1</t>
  </si>
  <si>
    <t>Davison, Kennedy</t>
  </si>
  <si>
    <t>Lease Approved</t>
  </si>
  <si>
    <t>Annual (08/16/2025-07/31/2026)</t>
  </si>
  <si>
    <t>D1</t>
  </si>
  <si>
    <t>Delozier, Adriana</t>
  </si>
  <si>
    <t>Lease Approved</t>
  </si>
  <si>
    <t>Annual (08/16/2025-07/31/2026)</t>
  </si>
  <si>
    <t>D1</t>
  </si>
  <si>
    <t>Dodds, Kallie</t>
  </si>
  <si>
    <t>Lease Approved</t>
  </si>
  <si>
    <t>Annual (08/16/2025-07/31/2026)</t>
  </si>
  <si>
    <t>D1</t>
  </si>
  <si>
    <t>Farasyn, Brynne</t>
  </si>
  <si>
    <t>Lease Approved</t>
  </si>
  <si>
    <t>Annual (08/16/2025-07/31/2026)</t>
  </si>
  <si>
    <t>D1</t>
  </si>
  <si>
    <t>Fjelstad, Alyssa</t>
  </si>
  <si>
    <t>Renewal Lease Approved</t>
  </si>
  <si>
    <t>MOMI (08/16/2025-07/31/2026)</t>
  </si>
  <si>
    <t>D1</t>
  </si>
  <si>
    <t>Gas, Sarah</t>
  </si>
  <si>
    <t>Lease Partially Completed</t>
  </si>
  <si>
    <t>Annual (08/16/2025-07/31/2026)</t>
  </si>
  <si>
    <t>D1</t>
  </si>
  <si>
    <t>Goehring, Katherine</t>
  </si>
  <si>
    <t>Lease Approved</t>
  </si>
  <si>
    <t>Annual (08/16/2025-07/31/2026)</t>
  </si>
  <si>
    <t>D1</t>
  </si>
  <si>
    <t>Gropp, Kinsli</t>
  </si>
  <si>
    <t>Lease Approved</t>
  </si>
  <si>
    <t>Annual (08/16/2025-07/31/2026)</t>
  </si>
  <si>
    <t>D1</t>
  </si>
  <si>
    <t>Hickey, Brynn</t>
  </si>
  <si>
    <t>Renewal Lease Approved</t>
  </si>
  <si>
    <t>MOMI (08/16/2025-07/31/2026)</t>
  </si>
  <si>
    <t>D1</t>
  </si>
  <si>
    <t>Krabbenhoft, Samantha</t>
  </si>
  <si>
    <t>Renewal Lease Approved</t>
  </si>
  <si>
    <t>MOMI (08/16/2025-07/31/2026)</t>
  </si>
  <si>
    <t>D1</t>
  </si>
  <si>
    <t>Lange, Samantha</t>
  </si>
  <si>
    <t>Lease Approved</t>
  </si>
  <si>
    <t>Annual (08/16/2025-07/31/2026)</t>
  </si>
  <si>
    <t>D1</t>
  </si>
  <si>
    <t>Lynch, Ashley</t>
  </si>
  <si>
    <t>Lease Approved</t>
  </si>
  <si>
    <t>Annual (08/16/2025-07/31/2026)</t>
  </si>
  <si>
    <t>D1</t>
  </si>
  <si>
    <t>Mccambridge, Hannah</t>
  </si>
  <si>
    <t>Renewal Lease Approved</t>
  </si>
  <si>
    <t>MOMI (08/16/2025-07/31/2026)</t>
  </si>
  <si>
    <t>D1</t>
  </si>
  <si>
    <t>Murphy, Brooke</t>
  </si>
  <si>
    <t>Lease Approved</t>
  </si>
  <si>
    <t>Annual (08/16/2025-07/31/2026)</t>
  </si>
  <si>
    <t>D1</t>
  </si>
  <si>
    <t>Nordhausen, Tristan</t>
  </si>
  <si>
    <t>Lease Approved</t>
  </si>
  <si>
    <t>Annual (08/16/2025-07/31/2026)</t>
  </si>
  <si>
    <t>D1</t>
  </si>
  <si>
    <t>O'neill, Natalie</t>
  </si>
  <si>
    <t>Lease Approved</t>
  </si>
  <si>
    <t>Annual (08/16/2025-07/31/2026)</t>
  </si>
  <si>
    <t>D1</t>
  </si>
  <si>
    <t>Primrose, Claire</t>
  </si>
  <si>
    <t>Lease Approved</t>
  </si>
  <si>
    <t>Annual (08/16/2025-07/31/2026)</t>
  </si>
  <si>
    <t>D1</t>
  </si>
  <si>
    <t>Probasco, Alaina</t>
  </si>
  <si>
    <t>Lease Approved</t>
  </si>
  <si>
    <t>Annual (08/16/2025-07/31/2026)</t>
  </si>
  <si>
    <t>D1</t>
  </si>
  <si>
    <t>Rabuck, Ruby</t>
  </si>
  <si>
    <t>Lease Approved</t>
  </si>
  <si>
    <t>Annual (08/16/2025-07/31/2026)</t>
  </si>
  <si>
    <t>D1</t>
  </si>
  <si>
    <t>Rinehart, Kayla</t>
  </si>
  <si>
    <t>Lease Approved</t>
  </si>
  <si>
    <t>Annual (08/16/2025-07/31/2026)</t>
  </si>
  <si>
    <t>D1</t>
  </si>
  <si>
    <t>Rish, Keira</t>
  </si>
  <si>
    <t>Lease Approved</t>
  </si>
  <si>
    <t>Annual (08/16/2025-07/31/2026)</t>
  </si>
  <si>
    <t>D1</t>
  </si>
  <si>
    <t>Rogers, Seth</t>
  </si>
  <si>
    <t>Lease Approved</t>
  </si>
  <si>
    <t>Annual (08/16/2025-07/31/2026)</t>
  </si>
  <si>
    <t>D1</t>
  </si>
  <si>
    <t>Roy, Jazmine</t>
  </si>
  <si>
    <t>Lease Approved</t>
  </si>
  <si>
    <t>Annual (08/16/2025-07/31/2026)</t>
  </si>
  <si>
    <t>D1</t>
  </si>
  <si>
    <t>Rydl, Lauryn</t>
  </si>
  <si>
    <t>Lease Approved</t>
  </si>
  <si>
    <t>Annual (08/16/2025-07/31/2026)</t>
  </si>
  <si>
    <t>D1</t>
  </si>
  <si>
    <t>Schaffart, Maizie</t>
  </si>
  <si>
    <t>Lease Approved</t>
  </si>
  <si>
    <t>Annual (08/16/2025-07/31/2026)</t>
  </si>
  <si>
    <t>D1</t>
  </si>
  <si>
    <t>Schuchardt, Madelyn</t>
  </si>
  <si>
    <t>Lease Approved</t>
  </si>
  <si>
    <t>Annual (08/16/2025-07/31/2026)</t>
  </si>
  <si>
    <t>D1</t>
  </si>
  <si>
    <t>Shepperd, Ella</t>
  </si>
  <si>
    <t>Lease Approved</t>
  </si>
  <si>
    <t>Annual (08/16/2025-07/31/2026)</t>
  </si>
  <si>
    <t>D1</t>
  </si>
  <si>
    <t>Splichal, Madeline</t>
  </si>
  <si>
    <t>Lease Approved</t>
  </si>
  <si>
    <t>Annual (08/16/2025-07/31/2026)</t>
  </si>
  <si>
    <t>D1</t>
  </si>
  <si>
    <t>Wood, Alexis</t>
  </si>
  <si>
    <t>Lease Approved</t>
  </si>
  <si>
    <t>Annual (08/16/2025-07/31/2026)</t>
  </si>
  <si>
    <t>D1</t>
  </si>
  <si>
    <t>Wright, Rylie</t>
  </si>
  <si>
    <t>Lease Approved</t>
  </si>
  <si>
    <t>Annual (08/16/2025-07/31/2026)</t>
  </si>
  <si>
    <t>D1</t>
  </si>
  <si>
    <t>Zorgdrager, Ava</t>
  </si>
  <si>
    <t>Lease Approved</t>
  </si>
  <si>
    <t>Annual (08/16/2025-07/31/2026)</t>
  </si>
  <si>
    <t>Unit Type: D2</t>
  </si>
  <si>
    <t>Building 3-3202-A</t>
  </si>
  <si>
    <t>D2</t>
  </si>
  <si>
    <t>Occupied No Notice</t>
  </si>
  <si>
    <t>Johnson, Cole</t>
  </si>
  <si>
    <t>Renewal Lease Approved</t>
  </si>
  <si>
    <t>Annual (08/16/2025-07/31/2026)</t>
  </si>
  <si>
    <t>Building 3-3202-B</t>
  </si>
  <si>
    <t>D2</t>
  </si>
  <si>
    <t>Occupied No Notice</t>
  </si>
  <si>
    <t>Anderson, Matthew</t>
  </si>
  <si>
    <t>Renewal Lease Approved</t>
  </si>
  <si>
    <t>Annual (08/16/2025-07/31/2026)</t>
  </si>
  <si>
    <t>Building 3-3202-C</t>
  </si>
  <si>
    <t>D2</t>
  </si>
  <si>
    <t>Occupied No Notice</t>
  </si>
  <si>
    <t>Peterson, Caleb</t>
  </si>
  <si>
    <t>Renewal Lease Approved</t>
  </si>
  <si>
    <t>Annual (08/16/2025-07/31/2026)</t>
  </si>
  <si>
    <t>Building 3-3202-D</t>
  </si>
  <si>
    <t>D2</t>
  </si>
  <si>
    <t>Occupied No Notice</t>
  </si>
  <si>
    <t>Kvasnicka, Ethan</t>
  </si>
  <si>
    <t>Renewal Lease Approved</t>
  </si>
  <si>
    <t>Annual (08/16/2025-07/31/2026)</t>
  </si>
  <si>
    <t>Building 3-3302-A</t>
  </si>
  <si>
    <t>D2</t>
  </si>
  <si>
    <t>Occupied No Notice</t>
  </si>
  <si>
    <t>Sterling, Keira</t>
  </si>
  <si>
    <t>Renewal Lease Approved</t>
  </si>
  <si>
    <t>Annual (08/16/2025-07/31/2026)</t>
  </si>
  <si>
    <t>Building 3-3302-B</t>
  </si>
  <si>
    <t>D2</t>
  </si>
  <si>
    <t>Occupied No Notice</t>
  </si>
  <si>
    <t>Manivannan, Raynuka</t>
  </si>
  <si>
    <t>Renewal Lease Approved</t>
  </si>
  <si>
    <t>Annual (08/16/2025-07/31/2026)</t>
  </si>
  <si>
    <t>Building 3-3302-C</t>
  </si>
  <si>
    <t>D2</t>
  </si>
  <si>
    <t>Occupied No Notice</t>
  </si>
  <si>
    <t>Yelick, Reagan</t>
  </si>
  <si>
    <t>Renewal Lease Approved</t>
  </si>
  <si>
    <t>Annual (08/16/2025-07/31/2026)</t>
  </si>
  <si>
    <t>Building 3-3302-D</t>
  </si>
  <si>
    <t>D2</t>
  </si>
  <si>
    <t>Occupied No Notice</t>
  </si>
  <si>
    <t>Demaria, Ashlee</t>
  </si>
  <si>
    <t>Renewal Lease Approved</t>
  </si>
  <si>
    <t>Annual (08/16/2025-07/31/2026)</t>
  </si>
  <si>
    <t>D2</t>
  </si>
  <si>
    <t>Anderson, Charles</t>
  </si>
  <si>
    <t>Lease Approved</t>
  </si>
  <si>
    <t>Annual (08/16/2025-07/31/2026)</t>
  </si>
  <si>
    <t>D2</t>
  </si>
  <si>
    <t>Arens, Benjamin</t>
  </si>
  <si>
    <t>Lease Approved</t>
  </si>
  <si>
    <t>Annual (08/16/2025-07/31/2026)</t>
  </si>
  <si>
    <t>D2</t>
  </si>
  <si>
    <t>Connick, Katelyn</t>
  </si>
  <si>
    <t>Renewal Lease Approved</t>
  </si>
  <si>
    <t>MOMI (08/16/2025-07/31/2026)</t>
  </si>
  <si>
    <t>D2</t>
  </si>
  <si>
    <t>Defever, Liam</t>
  </si>
  <si>
    <t>Lease Approved</t>
  </si>
  <si>
    <t>Annual (08/16/2025-07/31/2026)</t>
  </si>
  <si>
    <t>D2</t>
  </si>
  <si>
    <t>Dvorachek, Bethany</t>
  </si>
  <si>
    <t>Lease Approved</t>
  </si>
  <si>
    <t>Annual (08/16/2025-07/31/2026)</t>
  </si>
  <si>
    <t>D2</t>
  </si>
  <si>
    <t>Felix Morales, Gisela</t>
  </si>
  <si>
    <t>Renewal Lease Approved</t>
  </si>
  <si>
    <t>MOMI (08/16/2025-07/31/2026)</t>
  </si>
  <si>
    <t>D2</t>
  </si>
  <si>
    <t>Gale, Thomas</t>
  </si>
  <si>
    <t>Lease Approved</t>
  </si>
  <si>
    <t>Annual (08/16/2025-07/31/2026)</t>
  </si>
  <si>
    <t>D2</t>
  </si>
  <si>
    <t>Greenspan, Sydney</t>
  </si>
  <si>
    <t>Lease Approved</t>
  </si>
  <si>
    <t>Annual (08/16/2025-07/31/2026)</t>
  </si>
  <si>
    <t>D2</t>
  </si>
  <si>
    <t>Hasemann, Kendal</t>
  </si>
  <si>
    <t>Renewal Lease Approved</t>
  </si>
  <si>
    <t>MOMI (08/16/2025-07/31/2026)</t>
  </si>
  <si>
    <t>D2</t>
  </si>
  <si>
    <t>Hodges, Liam</t>
  </si>
  <si>
    <t>Lease Approved</t>
  </si>
  <si>
    <t>Annual (08/16/2025-07/31/2026)</t>
  </si>
  <si>
    <t>D2</t>
  </si>
  <si>
    <t>Hove, Jack</t>
  </si>
  <si>
    <t>Lease Approved</t>
  </si>
  <si>
    <t>Annual (08/16/2025-07/31/2026)</t>
  </si>
  <si>
    <t>D2</t>
  </si>
  <si>
    <t>Hyder, Jacob</t>
  </si>
  <si>
    <t>Lease Approved</t>
  </si>
  <si>
    <t>Annual (08/16/2025-07/31/2026)</t>
  </si>
  <si>
    <t>D2</t>
  </si>
  <si>
    <t>Jennings, Sydney</t>
  </si>
  <si>
    <t>Renewal Lease Approved</t>
  </si>
  <si>
    <t>Annual (08/16/2025-07/31/2026)</t>
  </si>
  <si>
    <t>D2</t>
  </si>
  <si>
    <t>Johnson, Landon</t>
  </si>
  <si>
    <t>Lease Approved</t>
  </si>
  <si>
    <t>Annual (08/16/2025-07/31/2026)</t>
  </si>
  <si>
    <t>D2</t>
  </si>
  <si>
    <t>Kleveter, Holden</t>
  </si>
  <si>
    <t>Lease Approved</t>
  </si>
  <si>
    <t>Annual (08/16/2025-07/31/2026)</t>
  </si>
  <si>
    <t>D2</t>
  </si>
  <si>
    <t>Konecky, Samantha</t>
  </si>
  <si>
    <t>Renewal Lease Approved</t>
  </si>
  <si>
    <t>MOMI (08/16/2025-07/31/2026)</t>
  </si>
  <si>
    <t>D2</t>
  </si>
  <si>
    <t>Loriaux, Nicholas</t>
  </si>
  <si>
    <t>Lease Approved</t>
  </si>
  <si>
    <t>Annual (08/16/2025-07/31/2026)</t>
  </si>
  <si>
    <t>D2</t>
  </si>
  <si>
    <t>Mayer, Boston</t>
  </si>
  <si>
    <t>Lease Approved</t>
  </si>
  <si>
    <t>Annual (08/16/2025-07/31/2026)</t>
  </si>
  <si>
    <t>D2</t>
  </si>
  <si>
    <t>Nagel, Alyssa</t>
  </si>
  <si>
    <t>Renewal Lease Approved</t>
  </si>
  <si>
    <t>Annual (08/16/2025-07/31/2026)</t>
  </si>
  <si>
    <t>D2</t>
  </si>
  <si>
    <t>Runtsch, Micah</t>
  </si>
  <si>
    <t>Renewal Lease Approved</t>
  </si>
  <si>
    <t>Annual (08/16/2025-07/31/2026)</t>
  </si>
  <si>
    <t>D2</t>
  </si>
  <si>
    <t>Schroder, Ashton</t>
  </si>
  <si>
    <t>Lease Approved</t>
  </si>
  <si>
    <t>Annual (08/16/2025-07/31/2026)</t>
  </si>
  <si>
    <t>D2</t>
  </si>
  <si>
    <t>Smith, Charlotte</t>
  </si>
  <si>
    <t>Lease Approved</t>
  </si>
  <si>
    <t>Annual (08/16/2025-07/31/2026)</t>
  </si>
  <si>
    <t>D2</t>
  </si>
  <si>
    <t>Turner, Sebastian</t>
  </si>
  <si>
    <t>Lease Approved</t>
  </si>
  <si>
    <t>Annual (08/16/2025-07/31/2026)</t>
  </si>
  <si>
    <t>D2</t>
  </si>
  <si>
    <t>Witte, Cecilia</t>
  </si>
  <si>
    <t>Renewal Lease Approved</t>
  </si>
  <si>
    <t>Annual (08/16/2025-07/31/2026)</t>
  </si>
  <si>
    <t>D2</t>
  </si>
  <si>
    <t>Zastrow, Anna (Anna)</t>
  </si>
  <si>
    <t>Renewal Lease Approved</t>
  </si>
  <si>
    <t>Annual (08/16/2025-07/31/2026)</t>
  </si>
  <si>
    <t>Total/Average:</t>
  </si>
  <si>
    <t>Pre-Lease</t>
  </si>
  <si>
    <t>ANOVA uCity Square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</si>
  <si>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</si>
  <si>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</si>
  <si>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</si>
  <si>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</si>
  <si>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</si>
  <si>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</si>
  <si>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</si>
  <si>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</si>
  <si>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</si>
  <si>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</si>
  <si>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</si>
  <si>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</si>
  <si>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</si>
  <si>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</si>
  <si>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</si>
  <si>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</si>
  <si>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</si>
  <si>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</si>
  <si>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</si>
  <si>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</si>
  <si>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</si>
  <si>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</si>
  <si>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</si>
  <si>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</si>
  <si>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</si>
  <si>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</si>
  <si>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A3</t>
  </si>
  <si>
    <t>A4</t>
  </si>
  <si>
    <t>A5</t>
  </si>
  <si>
    <t>A6</t>
  </si>
  <si>
    <t>A7</t>
  </si>
  <si>
    <t>A8</t>
  </si>
  <si>
    <t>B1</t>
  </si>
  <si>
    <t>B2</t>
  </si>
  <si>
    <t>C1</t>
  </si>
  <si>
    <t>Not Selected</t>
  </si>
  <si>
    <t>S1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</si>
  <si>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</si>
  <si>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</si>
  <si>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</si>
  <si>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</si>
  <si>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</si>
  <si>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</si>
  <si>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</si>
  <si>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</si>
  <si>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</si>
  <si>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</si>
  <si>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</si>
  <si>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</si>
  <si>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</si>
  <si>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</si>
  <si>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</si>
  <si>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</si>
  <si>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</si>
  <si>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</si>
  <si>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</si>
  <si>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</si>
  <si>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</si>
  <si>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A2</t>
  </si>
  <si>
    <t>511</t>
  </si>
  <si>
    <t>A2</t>
  </si>
  <si>
    <t>Occupied No Notice</t>
  </si>
  <si>
    <t>Moyo, Nkhosinathi</t>
  </si>
  <si>
    <t>Renewal Lease Approved</t>
  </si>
  <si>
    <t>18 months</t>
  </si>
  <si>
    <t>603</t>
  </si>
  <si>
    <t>A2</t>
  </si>
  <si>
    <t>Occupied No Notice</t>
  </si>
  <si>
    <t>Zhang, Jinghan</t>
  </si>
  <si>
    <t>Lease Approved</t>
  </si>
  <si>
    <t>12 months</t>
  </si>
  <si>
    <t>Unit Type: A3</t>
  </si>
  <si>
    <t>323</t>
  </si>
  <si>
    <t>A3</t>
  </si>
  <si>
    <t>Occupied No Notice</t>
  </si>
  <si>
    <t>WEI, ZIHAN</t>
  </si>
  <si>
    <t>Lease Transfer Approved</t>
  </si>
  <si>
    <t>12 months</t>
  </si>
  <si>
    <t>523</t>
  </si>
  <si>
    <t>A3</t>
  </si>
  <si>
    <t>Occupied No Notice</t>
  </si>
  <si>
    <t>Collins, Ryan</t>
  </si>
  <si>
    <t>Lease Approved</t>
  </si>
  <si>
    <t>12 months</t>
  </si>
  <si>
    <t>526</t>
  </si>
  <si>
    <t>A3</t>
  </si>
  <si>
    <t>Occupied No Notice</t>
  </si>
  <si>
    <t>Park, Ann</t>
  </si>
  <si>
    <t>Renewal Lease Approved</t>
  </si>
  <si>
    <t>15 months</t>
  </si>
  <si>
    <t>Unit Type: A4</t>
  </si>
  <si>
    <t>261</t>
  </si>
  <si>
    <t>A4</t>
  </si>
  <si>
    <t>Occupied No Notice</t>
  </si>
  <si>
    <t>Magana, Mary</t>
  </si>
  <si>
    <t>Renewal Lease Approved</t>
  </si>
  <si>
    <t>12 months</t>
  </si>
  <si>
    <t>361</t>
  </si>
  <si>
    <t>A4</t>
  </si>
  <si>
    <t>Occupied No Notice</t>
  </si>
  <si>
    <t>Miller, Wesley</t>
  </si>
  <si>
    <t>Renewal Lease Approved</t>
  </si>
  <si>
    <t>12 months</t>
  </si>
  <si>
    <t>587</t>
  </si>
  <si>
    <t>A4</t>
  </si>
  <si>
    <t>Occupied No Notice</t>
  </si>
  <si>
    <t>Chelliah, Shivani</t>
  </si>
  <si>
    <t>Lease Approved</t>
  </si>
  <si>
    <t>18 months</t>
  </si>
  <si>
    <t>Unit Type: A8</t>
  </si>
  <si>
    <t>224</t>
  </si>
  <si>
    <t>A8</t>
  </si>
  <si>
    <t>Occupied No Notice</t>
  </si>
  <si>
    <t>Paul, William</t>
  </si>
  <si>
    <t>Lease Approved</t>
  </si>
  <si>
    <t>12 months</t>
  </si>
  <si>
    <t>248</t>
  </si>
  <si>
    <t>A8</t>
  </si>
  <si>
    <t>Occupied No Notice</t>
  </si>
  <si>
    <t>Shelukar, Sanjit</t>
  </si>
  <si>
    <t>Lease Approved</t>
  </si>
  <si>
    <t>18 months</t>
  </si>
  <si>
    <t>252</t>
  </si>
  <si>
    <t>A8</t>
  </si>
  <si>
    <t>Occupied No Notice</t>
  </si>
  <si>
    <t>Sandhu, Akramjit</t>
  </si>
  <si>
    <t>Renewal Lease Approved</t>
  </si>
  <si>
    <t>8 months</t>
  </si>
  <si>
    <t>271</t>
  </si>
  <si>
    <t>A8</t>
  </si>
  <si>
    <t>Occupied No Notice</t>
  </si>
  <si>
    <t>Hoffman, Sean</t>
  </si>
  <si>
    <t>Renewal Lease Approved</t>
  </si>
  <si>
    <t>12 months</t>
  </si>
  <si>
    <t>272</t>
  </si>
  <si>
    <t>A8</t>
  </si>
  <si>
    <t>Occupied No Notice</t>
  </si>
  <si>
    <t>Cai, Mengxin</t>
  </si>
  <si>
    <t>Lease Approved</t>
  </si>
  <si>
    <t>13 months</t>
  </si>
  <si>
    <t>274</t>
  </si>
  <si>
    <t>A8</t>
  </si>
  <si>
    <t>Occupied No Notice</t>
  </si>
  <si>
    <t>Swatek, Kathryn</t>
  </si>
  <si>
    <t>Lease Approved</t>
  </si>
  <si>
    <t>18 months</t>
  </si>
  <si>
    <t>277</t>
  </si>
  <si>
    <t>A8</t>
  </si>
  <si>
    <t>Occupied No Notice</t>
  </si>
  <si>
    <t>Wings LLC, Golden</t>
  </si>
  <si>
    <t>Lease Transfer Approved</t>
  </si>
  <si>
    <t>12 months</t>
  </si>
  <si>
    <t>308</t>
  </si>
  <si>
    <t>A8</t>
  </si>
  <si>
    <t>Occupied No Notice</t>
  </si>
  <si>
    <t>Yang, Ziyi</t>
  </si>
  <si>
    <t>Renewal Lease Approved</t>
  </si>
  <si>
    <t>12 months</t>
  </si>
  <si>
    <t>359</t>
  </si>
  <si>
    <t>A8</t>
  </si>
  <si>
    <t>Occupied No Notice</t>
  </si>
  <si>
    <t>Robbins, Matthew</t>
  </si>
  <si>
    <t>Lease Approved</t>
  </si>
  <si>
    <t>18 months</t>
  </si>
  <si>
    <t>362</t>
  </si>
  <si>
    <t>A8</t>
  </si>
  <si>
    <t>Occupied No Notice</t>
  </si>
  <si>
    <t>Lin, Jinyi (Queenie)</t>
  </si>
  <si>
    <t>Lease Transfer Approved</t>
  </si>
  <si>
    <t>12 months</t>
  </si>
  <si>
    <t>376</t>
  </si>
  <si>
    <t>A8</t>
  </si>
  <si>
    <t>Occupied No Notice</t>
  </si>
  <si>
    <t>Siddiqui, Amina</t>
  </si>
  <si>
    <t>Lease Approved</t>
  </si>
  <si>
    <t>12 months</t>
  </si>
  <si>
    <t>384</t>
  </si>
  <si>
    <t>A8</t>
  </si>
  <si>
    <t>Occupied No Notice</t>
  </si>
  <si>
    <t>Schapiro, Dale</t>
  </si>
  <si>
    <t>Lease Approved</t>
  </si>
  <si>
    <t>13 months</t>
  </si>
  <si>
    <t>425</t>
  </si>
  <si>
    <t>A8</t>
  </si>
  <si>
    <t>Occupied No Notice</t>
  </si>
  <si>
    <t>Li, Yi (Elaine)</t>
  </si>
  <si>
    <t>Renewal Lease Approved</t>
  </si>
  <si>
    <t>11 months</t>
  </si>
  <si>
    <t>437</t>
  </si>
  <si>
    <t>A8</t>
  </si>
  <si>
    <t>Occupied No Notice</t>
  </si>
  <si>
    <t>Cottrell, Christiana</t>
  </si>
  <si>
    <t>Lease Approved</t>
  </si>
  <si>
    <t>18 months</t>
  </si>
  <si>
    <t>459</t>
  </si>
  <si>
    <t>A8</t>
  </si>
  <si>
    <t>Occupied No Notice</t>
  </si>
  <si>
    <t>Dinh, Hoang</t>
  </si>
  <si>
    <t>Renewal Lease Approved</t>
  </si>
  <si>
    <t>12 months</t>
  </si>
  <si>
    <t>520</t>
  </si>
  <si>
    <t>A8</t>
  </si>
  <si>
    <t>Occupied No Notice</t>
  </si>
  <si>
    <t>Walton, Imani</t>
  </si>
  <si>
    <t>Lease Approved</t>
  </si>
  <si>
    <t>15 months</t>
  </si>
  <si>
    <t>538</t>
  </si>
  <si>
    <t>A8</t>
  </si>
  <si>
    <t>Occupied No Notice</t>
  </si>
  <si>
    <t>Millner, Jamillah</t>
  </si>
  <si>
    <t>Renewal Lease Approved</t>
  </si>
  <si>
    <t>18 months</t>
  </si>
  <si>
    <t>548</t>
  </si>
  <si>
    <t>A8</t>
  </si>
  <si>
    <t>Occupied No Notice</t>
  </si>
  <si>
    <t>Cao, Yue</t>
  </si>
  <si>
    <t>Lease Approved</t>
  </si>
  <si>
    <t>18 months</t>
  </si>
  <si>
    <t>563</t>
  </si>
  <si>
    <t>A8</t>
  </si>
  <si>
    <t>Occupied No Notice</t>
  </si>
  <si>
    <t>Nagisetty, Nischala</t>
  </si>
  <si>
    <t>Renewal Lease Approved</t>
  </si>
  <si>
    <t>12 months</t>
  </si>
  <si>
    <t>565</t>
  </si>
  <si>
    <t>A8</t>
  </si>
  <si>
    <t>Occupied No Notice</t>
  </si>
  <si>
    <t>Cao, Shanelle</t>
  </si>
  <si>
    <t>Lease Approved</t>
  </si>
  <si>
    <t>18 months</t>
  </si>
  <si>
    <t>572</t>
  </si>
  <si>
    <t>A8</t>
  </si>
  <si>
    <t>Occupied No Notice</t>
  </si>
  <si>
    <t>Parikh, Radhika</t>
  </si>
  <si>
    <t>Lease Approved</t>
  </si>
  <si>
    <t>18 months</t>
  </si>
  <si>
    <t>574</t>
  </si>
  <si>
    <t>A8</t>
  </si>
  <si>
    <t>Occupied No Notice</t>
  </si>
  <si>
    <t>Jucha, Natalia</t>
  </si>
  <si>
    <t>Lease Transfer Approved</t>
  </si>
  <si>
    <t>18 months</t>
  </si>
  <si>
    <t>581</t>
  </si>
  <si>
    <t>A8</t>
  </si>
  <si>
    <t>Occupied No Notice</t>
  </si>
  <si>
    <t>Liu, Brian</t>
  </si>
  <si>
    <t>Lease Approved</t>
  </si>
  <si>
    <t>18 months</t>
  </si>
  <si>
    <t>633</t>
  </si>
  <si>
    <t>A8</t>
  </si>
  <si>
    <t>Occupied No Notice</t>
  </si>
  <si>
    <t>HE, Bingzhi</t>
  </si>
  <si>
    <t>Lease Approved</t>
  </si>
  <si>
    <t>18 months</t>
  </si>
  <si>
    <t>640</t>
  </si>
  <si>
    <t>A8</t>
  </si>
  <si>
    <t>Occupied No Notice</t>
  </si>
  <si>
    <t>Shoop, Evelyn</t>
  </si>
  <si>
    <t>Renewal Lease Approved</t>
  </si>
  <si>
    <t>12 months</t>
  </si>
  <si>
    <t>674</t>
  </si>
  <si>
    <t>A8</t>
  </si>
  <si>
    <t>Occupied No Notice</t>
  </si>
  <si>
    <t>Klebanoff, Caroline</t>
  </si>
  <si>
    <t>Lease Approved</t>
  </si>
  <si>
    <t>18 months</t>
  </si>
  <si>
    <t>A8</t>
  </si>
  <si>
    <t>Vandenherik, Jorien</t>
  </si>
  <si>
    <t>Lease Approved</t>
  </si>
  <si>
    <t>18 months</t>
  </si>
  <si>
    <t>Unit Type: B1</t>
  </si>
  <si>
    <t>178</t>
  </si>
  <si>
    <t>B1</t>
  </si>
  <si>
    <t>Occupied No Notice</t>
  </si>
  <si>
    <t>Kokkinakos, Haralambos (Harris)</t>
  </si>
  <si>
    <t>Lease Approved</t>
  </si>
  <si>
    <t>18 months</t>
  </si>
  <si>
    <t>Unit Type: B2</t>
  </si>
  <si>
    <t>179</t>
  </si>
  <si>
    <t>B2</t>
  </si>
  <si>
    <t>Occupied No Notice</t>
  </si>
  <si>
    <t>Grossman, Madeline</t>
  </si>
  <si>
    <t>Renewal Lease Approved</t>
  </si>
  <si>
    <t>12 months</t>
  </si>
  <si>
    <t>269</t>
  </si>
  <si>
    <t>B2</t>
  </si>
  <si>
    <t>Occupied No Notice</t>
  </si>
  <si>
    <t>McGuinness, Peter</t>
  </si>
  <si>
    <t>Renewal Lease Approved</t>
  </si>
  <si>
    <t>11 months</t>
  </si>
  <si>
    <t>458</t>
  </si>
  <si>
    <t>B2</t>
  </si>
  <si>
    <t>Occupied No Notice</t>
  </si>
  <si>
    <t>Yang, Shujie</t>
  </si>
  <si>
    <t>Lease Approved</t>
  </si>
  <si>
    <t>16 months</t>
  </si>
  <si>
    <t>614</t>
  </si>
  <si>
    <t>B2</t>
  </si>
  <si>
    <t>Occupied No Notice</t>
  </si>
  <si>
    <t>Zhang, Jiahao (Tom)</t>
  </si>
  <si>
    <t>Renewal Lease Approved</t>
  </si>
  <si>
    <t>11 months</t>
  </si>
  <si>
    <t>679</t>
  </si>
  <si>
    <t>B2</t>
  </si>
  <si>
    <t>Occupied No Notice</t>
  </si>
  <si>
    <t>Desai, Serena</t>
  </si>
  <si>
    <t>Lease Approved</t>
  </si>
  <si>
    <t>18 months</t>
  </si>
  <si>
    <t>Unit Type: S1</t>
  </si>
  <si>
    <t>110</t>
  </si>
  <si>
    <t>S1</t>
  </si>
  <si>
    <t>Occupied No Notice</t>
  </si>
  <si>
    <t>Pillai, Gopika</t>
  </si>
  <si>
    <t>Lease Approved</t>
  </si>
  <si>
    <t>15 months</t>
  </si>
  <si>
    <t>130</t>
  </si>
  <si>
    <t>S1</t>
  </si>
  <si>
    <t>Occupied No Notice</t>
  </si>
  <si>
    <t>Model B, Anova Ucity Square</t>
  </si>
  <si>
    <t>Renewal Lease Approved</t>
  </si>
  <si>
    <t>12 months</t>
  </si>
  <si>
    <t>131</t>
  </si>
  <si>
    <t>S1</t>
  </si>
  <si>
    <t>Occupied No Notice</t>
  </si>
  <si>
    <t>Suites Ii, Guest</t>
  </si>
  <si>
    <t>Renewal Lease Approved</t>
  </si>
  <si>
    <t>12 months</t>
  </si>
  <si>
    <t>216</t>
  </si>
  <si>
    <t>S1</t>
  </si>
  <si>
    <t>Occupied No Notice</t>
  </si>
  <si>
    <t>Pi, Yiyang (Rose)</t>
  </si>
  <si>
    <t>Lease Transfer Approved</t>
  </si>
  <si>
    <t>18 months</t>
  </si>
  <si>
    <t>219</t>
  </si>
  <si>
    <t>S1</t>
  </si>
  <si>
    <t>Occupied No Notice</t>
  </si>
  <si>
    <t>Bui, Vivian</t>
  </si>
  <si>
    <t>Lease Approved</t>
  </si>
  <si>
    <t>18 months</t>
  </si>
  <si>
    <t>242</t>
  </si>
  <si>
    <t>S1</t>
  </si>
  <si>
    <t>Occupied No Notice</t>
  </si>
  <si>
    <t>Sterckx, Jean-Louis</t>
  </si>
  <si>
    <t>Lease Approved</t>
  </si>
  <si>
    <t>12 months</t>
  </si>
  <si>
    <t>313</t>
  </si>
  <si>
    <t>S1</t>
  </si>
  <si>
    <t>Occupied No Notice</t>
  </si>
  <si>
    <t>Wan, Shijie</t>
  </si>
  <si>
    <t>Lease Approved</t>
  </si>
  <si>
    <t>18 months</t>
  </si>
  <si>
    <t>332</t>
  </si>
  <si>
    <t>S1</t>
  </si>
  <si>
    <t>Occupied No Notice</t>
  </si>
  <si>
    <t>Berry, Alexandra</t>
  </si>
  <si>
    <t>Lease Approved</t>
  </si>
  <si>
    <t>12 months</t>
  </si>
  <si>
    <t>367</t>
  </si>
  <si>
    <t>S1</t>
  </si>
  <si>
    <t>Occupied No Notice</t>
  </si>
  <si>
    <t>Yao, Yue</t>
  </si>
  <si>
    <t>Lease Approved</t>
  </si>
  <si>
    <t>18 months</t>
  </si>
  <si>
    <t>413</t>
  </si>
  <si>
    <t>S1</t>
  </si>
  <si>
    <t>Occupied No Notice</t>
  </si>
  <si>
    <t>Gao, Shenghan</t>
  </si>
  <si>
    <t>Lease Approved</t>
  </si>
  <si>
    <t>13 months</t>
  </si>
  <si>
    <t>419</t>
  </si>
  <si>
    <t>S1</t>
  </si>
  <si>
    <t>Occupied No Notice</t>
  </si>
  <si>
    <t>Dickinson, Jeremy</t>
  </si>
  <si>
    <t>Lease Approved</t>
  </si>
  <si>
    <t>18 months</t>
  </si>
  <si>
    <t>430</t>
  </si>
  <si>
    <t>S1</t>
  </si>
  <si>
    <t>Occupied No Notice</t>
  </si>
  <si>
    <t>Yap, Maybellyn Mei Ying</t>
  </si>
  <si>
    <t>Renewal Lease Approved</t>
  </si>
  <si>
    <t>18 months</t>
  </si>
  <si>
    <t>449</t>
  </si>
  <si>
    <t>S1</t>
  </si>
  <si>
    <t>Occupied No Notice</t>
  </si>
  <si>
    <t>Han, Soojung</t>
  </si>
  <si>
    <t>Lease Approved</t>
  </si>
  <si>
    <t>12 months</t>
  </si>
  <si>
    <t>504</t>
  </si>
  <si>
    <t>S1</t>
  </si>
  <si>
    <t>Occupied No Notice</t>
  </si>
  <si>
    <t>Shen, Hui</t>
  </si>
  <si>
    <t>Lease Approved</t>
  </si>
  <si>
    <t>18 months</t>
  </si>
  <si>
    <t>516</t>
  </si>
  <si>
    <t>S1</t>
  </si>
  <si>
    <t>Occupied No Notice</t>
  </si>
  <si>
    <t>Xu, Meiyu</t>
  </si>
  <si>
    <t>Lease Approved</t>
  </si>
  <si>
    <t>18 months</t>
  </si>
  <si>
    <t>534</t>
  </si>
  <si>
    <t>S1</t>
  </si>
  <si>
    <t>Occupied No Notice</t>
  </si>
  <si>
    <t>Castelli, Catherine</t>
  </si>
  <si>
    <t>Lease Approved</t>
  </si>
  <si>
    <t>12 months</t>
  </si>
  <si>
    <t>551</t>
  </si>
  <si>
    <t>S1</t>
  </si>
  <si>
    <t>Occupied No Notice</t>
  </si>
  <si>
    <t>Zong, Fugeng</t>
  </si>
  <si>
    <t>Lease Approved</t>
  </si>
  <si>
    <t>16 months</t>
  </si>
  <si>
    <t>641</t>
  </si>
  <si>
    <t>S1</t>
  </si>
  <si>
    <t>Occupied No Notice</t>
  </si>
  <si>
    <t>Jiang, Li</t>
  </si>
  <si>
    <t>Lease Approved</t>
  </si>
  <si>
    <t>18 months</t>
  </si>
  <si>
    <t>642</t>
  </si>
  <si>
    <t>S1</t>
  </si>
  <si>
    <t>Occupied No Notice</t>
  </si>
  <si>
    <t>Wan, Zezhong</t>
  </si>
  <si>
    <t>Renewal Lease Approved</t>
  </si>
  <si>
    <t>11 months</t>
  </si>
  <si>
    <t>654</t>
  </si>
  <si>
    <t>S1</t>
  </si>
  <si>
    <t>Occupied No Notice</t>
  </si>
  <si>
    <t>Li, Qian</t>
  </si>
  <si>
    <t>Renewal Lease Approved</t>
  </si>
  <si>
    <t>18 months</t>
  </si>
  <si>
    <t>Total/Average:</t>
  </si>
  <si>
    <t>Pre-Lease</t>
  </si>
  <si>
    <t>Courts at Spring Mill Station</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</si>
  <si>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</si>
  <si>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</si>
  <si>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</si>
  <si>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</si>
  <si>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</si>
  <si>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</si>
  <si>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</si>
  <si>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</si>
  <si>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</si>
  <si>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</si>
  <si>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</si>
  <si>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</si>
  <si>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</si>
  <si>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</si>
  <si>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</si>
  <si>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</si>
  <si>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</si>
  <si>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</si>
  <si>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</si>
  <si>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</si>
  <si>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</si>
  <si>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</si>
  <si>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</si>
  <si>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</si>
  <si>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1 Bed 1 Bath</t>
  </si>
  <si>
    <t>1 Bed 1 Bath ADA</t>
  </si>
  <si>
    <t>1 Bed 1 Bath Loft</t>
  </si>
  <si>
    <t>1 Bed 1 Bath w/ Den</t>
  </si>
  <si>
    <t>1Bed1.5 Bath w/ Den</t>
  </si>
  <si>
    <t>1Bed1Bath Loftw/ Den</t>
  </si>
  <si>
    <t>2 Bed 2 Bath</t>
  </si>
  <si>
    <t>2 Bed 2 Bath ADA</t>
  </si>
  <si>
    <t>2 Bed 2 Bath Loft</t>
  </si>
  <si>
    <t>2 Bed 2 Bath w/ Den</t>
  </si>
  <si>
    <t>2Bed2Bath Loftw/ Den</t>
  </si>
  <si>
    <t>COMMERCIAL</t>
  </si>
  <si>
    <t>Not Selected</t>
  </si>
  <si>
    <t>Studio</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</si>
  <si>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</si>
  <si>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</si>
  <si>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</si>
  <si>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</si>
  <si>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</si>
  <si>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</si>
  <si>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</si>
  <si>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</si>
  <si>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</si>
  <si>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</si>
  <si>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</si>
  <si>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</si>
  <si>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</si>
  <si>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</si>
  <si>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</si>
  <si>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</si>
  <si>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</si>
  <si>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</si>
  <si>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</si>
  <si>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</si>
  <si>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</si>
  <si>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1 Bed 1 Bath</t>
  </si>
  <si>
    <t>East-111</t>
  </si>
  <si>
    <t>1 Bed 1 Bath</t>
  </si>
  <si>
    <t>Occupied No Notice</t>
  </si>
  <si>
    <t>Knakal, Robert</t>
  </si>
  <si>
    <t>Renewal Lease Approved</t>
  </si>
  <si>
    <t>12 months</t>
  </si>
  <si>
    <t>East-118</t>
  </si>
  <si>
    <t>1 Bed 1 Bath</t>
  </si>
  <si>
    <t>Occupied No Notice</t>
  </si>
  <si>
    <t>LaBella, Zachary</t>
  </si>
  <si>
    <t>Renewal Lease Approved</t>
  </si>
  <si>
    <t>12 months</t>
  </si>
  <si>
    <t>East-418</t>
  </si>
  <si>
    <t>1 Bed 1 Bath</t>
  </si>
  <si>
    <t>Occupied No Notice</t>
  </si>
  <si>
    <t>Murray, Preston</t>
  </si>
  <si>
    <t>Renewal Lease Approved</t>
  </si>
  <si>
    <t>12 months</t>
  </si>
  <si>
    <t>West-117</t>
  </si>
  <si>
    <t>1 Bed 1 Bath</t>
  </si>
  <si>
    <t>Occupied No Notice</t>
  </si>
  <si>
    <t>Rivera, Jennifer</t>
  </si>
  <si>
    <t>Renewal Lease Approved</t>
  </si>
  <si>
    <t>12 months</t>
  </si>
  <si>
    <t>West-120</t>
  </si>
  <si>
    <t>1 Bed 1 Bath</t>
  </si>
  <si>
    <t>Occupied No Notice</t>
  </si>
  <si>
    <t>Gallagher, Erin</t>
  </si>
  <si>
    <t>Lease Approved</t>
  </si>
  <si>
    <t>14 months</t>
  </si>
  <si>
    <t>West-135</t>
  </si>
  <si>
    <t>1 Bed 1 Bath</t>
  </si>
  <si>
    <t>Occupied No Notice</t>
  </si>
  <si>
    <t>Kirk, Kyle</t>
  </si>
  <si>
    <t>Renewal Lease Approved</t>
  </si>
  <si>
    <t>12 months</t>
  </si>
  <si>
    <t>West-140</t>
  </si>
  <si>
    <t>1 Bed 1 Bath</t>
  </si>
  <si>
    <t>Occupied No Notice</t>
  </si>
  <si>
    <t>Serra, Gina</t>
  </si>
  <si>
    <t>Renewal Lease Approved</t>
  </si>
  <si>
    <t>11 months</t>
  </si>
  <si>
    <t>West-146</t>
  </si>
  <si>
    <t>1 Bed 1 Bath</t>
  </si>
  <si>
    <t>Occupied No Notice</t>
  </si>
  <si>
    <t>Young, Eileen</t>
  </si>
  <si>
    <t>Lease Approved</t>
  </si>
  <si>
    <t>13 months</t>
  </si>
  <si>
    <t>West-149</t>
  </si>
  <si>
    <t>1 Bed 1 Bath</t>
  </si>
  <si>
    <t>Occupied No Notice</t>
  </si>
  <si>
    <t>Craig, Amy</t>
  </si>
  <si>
    <t>Renewal Lease Approved</t>
  </si>
  <si>
    <t>11 months</t>
  </si>
  <si>
    <t>West-153</t>
  </si>
  <si>
    <t>1 Bed 1 Bath</t>
  </si>
  <si>
    <t>Occupied No Notice</t>
  </si>
  <si>
    <t>Muszynski, Brittany</t>
  </si>
  <si>
    <t>Renewal Lease Approved</t>
  </si>
  <si>
    <t>12 months</t>
  </si>
  <si>
    <t>West-156</t>
  </si>
  <si>
    <t>1 Bed 1 Bath</t>
  </si>
  <si>
    <t>Occupied No Notice</t>
  </si>
  <si>
    <t>Cromie, Rob</t>
  </si>
  <si>
    <t>Renewal Lease Approved</t>
  </si>
  <si>
    <t>11 months</t>
  </si>
  <si>
    <t>West-160</t>
  </si>
  <si>
    <t>1 Bed 1 Bath</t>
  </si>
  <si>
    <t>Occupied No Notice</t>
  </si>
  <si>
    <t>Eckhard, Helen</t>
  </si>
  <si>
    <t>Lease Approved</t>
  </si>
  <si>
    <t>11 months</t>
  </si>
  <si>
    <t>West-210</t>
  </si>
  <si>
    <t>1 Bed 1 Bath</t>
  </si>
  <si>
    <t>Occupied No Notice</t>
  </si>
  <si>
    <t>Gallagher, Greg</t>
  </si>
  <si>
    <t>Lease Approved</t>
  </si>
  <si>
    <t>15 months</t>
  </si>
  <si>
    <t>West-218</t>
  </si>
  <si>
    <t>1 Bed 1 Bath</t>
  </si>
  <si>
    <t>Occupied No Notice</t>
  </si>
  <si>
    <t>Miller, Alexander</t>
  </si>
  <si>
    <t>Lease Approved</t>
  </si>
  <si>
    <t>12 months</t>
  </si>
  <si>
    <t>West-225</t>
  </si>
  <si>
    <t>1 Bed 1 Bath</t>
  </si>
  <si>
    <t>Occupied No Notice</t>
  </si>
  <si>
    <t>Buchert, Ilene</t>
  </si>
  <si>
    <t>Renewal Lease Approved</t>
  </si>
  <si>
    <t>12 months</t>
  </si>
  <si>
    <t>West-238</t>
  </si>
  <si>
    <t>1 Bed 1 Bath</t>
  </si>
  <si>
    <t>Occupied No Notice</t>
  </si>
  <si>
    <t>Qazzazee, Fadi</t>
  </si>
  <si>
    <t>Renewal Lease Approved</t>
  </si>
  <si>
    <t>12 months</t>
  </si>
  <si>
    <t>West-248</t>
  </si>
  <si>
    <t>1 Bed 1 Bath</t>
  </si>
  <si>
    <t>Occupied No Notice</t>
  </si>
  <si>
    <t>Harley, Grant</t>
  </si>
  <si>
    <t>Lease Approved</t>
  </si>
  <si>
    <t>12 months</t>
  </si>
  <si>
    <t>West-252</t>
  </si>
  <si>
    <t>1 Bed 1 Bath</t>
  </si>
  <si>
    <t>Occupied No Notice</t>
  </si>
  <si>
    <t>Quisumbing, Leo</t>
  </si>
  <si>
    <t>Renewal Lease Approved</t>
  </si>
  <si>
    <t>12 months</t>
  </si>
  <si>
    <t>West-266</t>
  </si>
  <si>
    <t>1 Bed 1 Bath</t>
  </si>
  <si>
    <t>Occupied No Notice</t>
  </si>
  <si>
    <t>Tidwell, Alison</t>
  </si>
  <si>
    <t>Lease Approved</t>
  </si>
  <si>
    <t>13 months</t>
  </si>
  <si>
    <t>West-316</t>
  </si>
  <si>
    <t>1 Bed 1 Bath</t>
  </si>
  <si>
    <t>Occupied No Notice</t>
  </si>
  <si>
    <t>Ghosh, Arijita</t>
  </si>
  <si>
    <t>Renewal Lease Approved</t>
  </si>
  <si>
    <t>11 months</t>
  </si>
  <si>
    <t>West-335</t>
  </si>
  <si>
    <t>1 Bed 1 Bath</t>
  </si>
  <si>
    <t>Occupied No Notice</t>
  </si>
  <si>
    <t>Boutros, Andrew</t>
  </si>
  <si>
    <t>Renewal Lease Approved</t>
  </si>
  <si>
    <t>12 months</t>
  </si>
  <si>
    <t>West-342</t>
  </si>
  <si>
    <t>1 Bed 1 Bath</t>
  </si>
  <si>
    <t>Occupied No Notice</t>
  </si>
  <si>
    <t>Dahrouch, Omar</t>
  </si>
  <si>
    <t>Lease Approved</t>
  </si>
  <si>
    <t>15 months</t>
  </si>
  <si>
    <t>West-353</t>
  </si>
  <si>
    <t>1 Bed 1 Bath</t>
  </si>
  <si>
    <t>Occupied No Notice</t>
  </si>
  <si>
    <t>Ott, Ryan</t>
  </si>
  <si>
    <t>Renewal Lease Approved</t>
  </si>
  <si>
    <t>12 months</t>
  </si>
  <si>
    <t>West-360</t>
  </si>
  <si>
    <t>1 Bed 1 Bath</t>
  </si>
  <si>
    <t>Occupied No Notice</t>
  </si>
  <si>
    <t>Haggins, Demetrius</t>
  </si>
  <si>
    <t>Lease Approved</t>
  </si>
  <si>
    <t>15 months</t>
  </si>
  <si>
    <t>West-402</t>
  </si>
  <si>
    <t>1 Bed 1 Bath</t>
  </si>
  <si>
    <t>Occupied No Notice</t>
  </si>
  <si>
    <t>Wunderly, Mark</t>
  </si>
  <si>
    <t>Lease Approved</t>
  </si>
  <si>
    <t>12 months</t>
  </si>
  <si>
    <t>West-440</t>
  </si>
  <si>
    <t>1 Bed 1 Bath</t>
  </si>
  <si>
    <t>Occupied No Notice</t>
  </si>
  <si>
    <t>Backlas-Cruz, Joy</t>
  </si>
  <si>
    <t>Renewal Lease Approved</t>
  </si>
  <si>
    <t>11 months</t>
  </si>
  <si>
    <t>West-443</t>
  </si>
  <si>
    <t>1 Bed 1 Bath</t>
  </si>
  <si>
    <t>Occupied No Notice</t>
  </si>
  <si>
    <t>Delano, Maris</t>
  </si>
  <si>
    <t>Renewal Lease Approved</t>
  </si>
  <si>
    <t>12 months</t>
  </si>
  <si>
    <t>West-445</t>
  </si>
  <si>
    <t>1 Bed 1 Bath</t>
  </si>
  <si>
    <t>Occupied No Notice</t>
  </si>
  <si>
    <t>Tarnoff, Peter</t>
  </si>
  <si>
    <t>Renewal Lease Approved</t>
  </si>
  <si>
    <t>12 months</t>
  </si>
  <si>
    <t>1 Bed 1 Bath</t>
  </si>
  <si>
    <t>Bruno, Nicholas</t>
  </si>
  <si>
    <t>Lease Completed</t>
  </si>
  <si>
    <t>13 months</t>
  </si>
  <si>
    <t>Unit Type: 1 Bed 1 Bath Loft</t>
  </si>
  <si>
    <t>West-412</t>
  </si>
  <si>
    <t>1 Bed 1 Bath Loft</t>
  </si>
  <si>
    <t>Occupied No Notice</t>
  </si>
  <si>
    <t>Leone, Vincent</t>
  </si>
  <si>
    <t>Renewal Lease Approved</t>
  </si>
  <si>
    <t>11 months</t>
  </si>
  <si>
    <t>West-456</t>
  </si>
  <si>
    <t>1 Bed 1 Bath Loft</t>
  </si>
  <si>
    <t>Occupied No Notice</t>
  </si>
  <si>
    <t>Bilder, Scott</t>
  </si>
  <si>
    <t>Lease Approved</t>
  </si>
  <si>
    <t>13 months</t>
  </si>
  <si>
    <t>West-463</t>
  </si>
  <si>
    <t>1 Bed 1 Bath Loft</t>
  </si>
  <si>
    <t>Occupied No Notice</t>
  </si>
  <si>
    <t>Thomas, Andrew</t>
  </si>
  <si>
    <t>Lease Approved</t>
  </si>
  <si>
    <t>13 months</t>
  </si>
  <si>
    <t>Unit Type: 1 Bed 1 Bath w/ Den</t>
  </si>
  <si>
    <t>East-117</t>
  </si>
  <si>
    <t>1 Bed 1 Bath w/ Den</t>
  </si>
  <si>
    <t>Occupied No Notice</t>
  </si>
  <si>
    <t>Kressley, Andrea</t>
  </si>
  <si>
    <t>Renewal Lease Approved</t>
  </si>
  <si>
    <t>12 months</t>
  </si>
  <si>
    <t>East-128</t>
  </si>
  <si>
    <t>1 Bed 1 Bath w/ Den</t>
  </si>
  <si>
    <t>Occupied No Notice</t>
  </si>
  <si>
    <t>Owen, Kyle</t>
  </si>
  <si>
    <t>Renewal Lease Approved</t>
  </si>
  <si>
    <t>12 months</t>
  </si>
  <si>
    <t>East-322</t>
  </si>
  <si>
    <t>1 Bed 1 Bath w/ Den</t>
  </si>
  <si>
    <t>Occupied No Notice</t>
  </si>
  <si>
    <t>Overly, Brooke</t>
  </si>
  <si>
    <t>Renewal Lease Approved</t>
  </si>
  <si>
    <t>12 months</t>
  </si>
  <si>
    <t>West-103</t>
  </si>
  <si>
    <t>1 Bed 1 Bath w/ Den</t>
  </si>
  <si>
    <t>Occupied No Notice</t>
  </si>
  <si>
    <t>Musco, Carly</t>
  </si>
  <si>
    <t>Lease Approved</t>
  </si>
  <si>
    <t>15 months</t>
  </si>
  <si>
    <t>West-109</t>
  </si>
  <si>
    <t>1 Bed 1 Bath w/ Den</t>
  </si>
  <si>
    <t>Occupied No Notice</t>
  </si>
  <si>
    <t>Tye, Michael</t>
  </si>
  <si>
    <t>Renewal Lease Approved</t>
  </si>
  <si>
    <t>11 months</t>
  </si>
  <si>
    <t>West-126</t>
  </si>
  <si>
    <t>1 Bed 1 Bath w/ Den</t>
  </si>
  <si>
    <t>Occupied No Notice</t>
  </si>
  <si>
    <t>M Godino, Andrea</t>
  </si>
  <si>
    <t>Renewal Lease Approved</t>
  </si>
  <si>
    <t>12 months</t>
  </si>
  <si>
    <t>West-203</t>
  </si>
  <si>
    <t>1 Bed 1 Bath w/ Den</t>
  </si>
  <si>
    <t>Occupied No Notice</t>
  </si>
  <si>
    <t>Vergiza, Edward</t>
  </si>
  <si>
    <t>Renewal Lease Approved</t>
  </si>
  <si>
    <t>12 months</t>
  </si>
  <si>
    <t>West-207</t>
  </si>
  <si>
    <t>1 Bed 1 Bath w/ Den</t>
  </si>
  <si>
    <t>Occupied No Notice</t>
  </si>
  <si>
    <t>Eddinger, Ed</t>
  </si>
  <si>
    <t>Renewal Lease Approved</t>
  </si>
  <si>
    <t>15 months</t>
  </si>
  <si>
    <t>West-251</t>
  </si>
  <si>
    <t>1 Bed 1 Bath w/ Den</t>
  </si>
  <si>
    <t>Occupied No Notice</t>
  </si>
  <si>
    <t>Powell, Jessica</t>
  </si>
  <si>
    <t>Renewal Lease Approved</t>
  </si>
  <si>
    <t>12 months</t>
  </si>
  <si>
    <t>West-258</t>
  </si>
  <si>
    <t>1 Bed 1 Bath w/ Den</t>
  </si>
  <si>
    <t>Occupied No Notice</t>
  </si>
  <si>
    <t>Stokes, Dminia</t>
  </si>
  <si>
    <t>Renewal Lease Approved</t>
  </si>
  <si>
    <t>15 months</t>
  </si>
  <si>
    <t>West-307</t>
  </si>
  <si>
    <t>1 Bed 1 Bath w/ Den</t>
  </si>
  <si>
    <t>Occupied No Notice</t>
  </si>
  <si>
    <t>Eichner, Nathan</t>
  </si>
  <si>
    <t>Lease Approved</t>
  </si>
  <si>
    <t>13 months</t>
  </si>
  <si>
    <t>West-308</t>
  </si>
  <si>
    <t>1 Bed 1 Bath w/ Den</t>
  </si>
  <si>
    <t>Occupied No Notice</t>
  </si>
  <si>
    <t>Bluis, Katherine</t>
  </si>
  <si>
    <t>Renewal Lease Approved</t>
  </si>
  <si>
    <t>12 months</t>
  </si>
  <si>
    <t>West-309</t>
  </si>
  <si>
    <t>1 Bed 1 Bath w/ Den</t>
  </si>
  <si>
    <t>Occupied No Notice</t>
  </si>
  <si>
    <t>Kopala, Hermine</t>
  </si>
  <si>
    <t>Renewal Lease Approved</t>
  </si>
  <si>
    <t>12 months</t>
  </si>
  <si>
    <t>West-358</t>
  </si>
  <si>
    <t>1 Bed 1 Bath w/ Den</t>
  </si>
  <si>
    <t>Occupied No Notice</t>
  </si>
  <si>
    <t>McKinney, Kelsey</t>
  </si>
  <si>
    <t>Lease Approved</t>
  </si>
  <si>
    <t>12 months</t>
  </si>
  <si>
    <t>West-404</t>
  </si>
  <si>
    <t>1 Bed 1 Bath w/ Den</t>
  </si>
  <si>
    <t>Occupied No Notice</t>
  </si>
  <si>
    <t>Torres, Merary</t>
  </si>
  <si>
    <t>Renewal Lease Approved</t>
  </si>
  <si>
    <t>12 months</t>
  </si>
  <si>
    <t>West-451</t>
  </si>
  <si>
    <t>1 Bed 1 Bath w/ Den</t>
  </si>
  <si>
    <t>Occupied No Notice</t>
  </si>
  <si>
    <t>DeFeo, Kyle</t>
  </si>
  <si>
    <t>Renewal Lease Approved</t>
  </si>
  <si>
    <t>12 months</t>
  </si>
  <si>
    <t>Unit Type: 1Bed1.5 Bath w/ Den</t>
  </si>
  <si>
    <t>East-217</t>
  </si>
  <si>
    <t>1Bed1.5 Bath w/ Den</t>
  </si>
  <si>
    <t>Occupied No Notice</t>
  </si>
  <si>
    <t>Holzberg, Timothy</t>
  </si>
  <si>
    <t>Renewal Lease Approved</t>
  </si>
  <si>
    <t>15 months</t>
  </si>
  <si>
    <t>East-417</t>
  </si>
  <si>
    <t>1Bed1.5 Bath w/ Den</t>
  </si>
  <si>
    <t>Occupied No Notice</t>
  </si>
  <si>
    <t>Goldband, Jasmine</t>
  </si>
  <si>
    <t>Renewal Lease Approved</t>
  </si>
  <si>
    <t>12 months</t>
  </si>
  <si>
    <t>Unit Type: 2 Bed 2 Bath</t>
  </si>
  <si>
    <t>East-103</t>
  </si>
  <si>
    <t>2 Bed 2 Bath</t>
  </si>
  <si>
    <t>Occupied No Notice</t>
  </si>
  <si>
    <t>Sullivan, Ebony</t>
  </si>
  <si>
    <t>Lease Approved</t>
  </si>
  <si>
    <t>13 months</t>
  </si>
  <si>
    <t>East-112</t>
  </si>
  <si>
    <t>2 Bed 2 Bath</t>
  </si>
  <si>
    <t>Occupied No Notice</t>
  </si>
  <si>
    <t>Luidens, Camryn</t>
  </si>
  <si>
    <t>Lease Approved</t>
  </si>
  <si>
    <t>12 months</t>
  </si>
  <si>
    <t>East-202</t>
  </si>
  <si>
    <t>2 Bed 2 Bath</t>
  </si>
  <si>
    <t>Occupied No Notice</t>
  </si>
  <si>
    <t>TECSON, RICARDO</t>
  </si>
  <si>
    <t>Renewal Lease Approved</t>
  </si>
  <si>
    <t>12 months</t>
  </si>
  <si>
    <t>East-207</t>
  </si>
  <si>
    <t>2 Bed 2 Bath</t>
  </si>
  <si>
    <t>Occupied No Notice</t>
  </si>
  <si>
    <t>Barnes, Brett</t>
  </si>
  <si>
    <t>Renewal Lease Approved</t>
  </si>
  <si>
    <t>10 months</t>
  </si>
  <si>
    <t>East-208</t>
  </si>
  <si>
    <t>2 Bed 2 Bath</t>
  </si>
  <si>
    <t>Occupied No Notice</t>
  </si>
  <si>
    <t>Cook, Alicia</t>
  </si>
  <si>
    <t>Renewal Lease Approved</t>
  </si>
  <si>
    <t>12 months</t>
  </si>
  <si>
    <t>East-214</t>
  </si>
  <si>
    <t>2 Bed 2 Bath</t>
  </si>
  <si>
    <t>Occupied No Notice</t>
  </si>
  <si>
    <t>Phillips, Kathryn</t>
  </si>
  <si>
    <t>Renewal Lease Approved</t>
  </si>
  <si>
    <t>12 months</t>
  </si>
  <si>
    <t>East-220</t>
  </si>
  <si>
    <t>2 Bed 2 Bath</t>
  </si>
  <si>
    <t>Occupied No Notice</t>
  </si>
  <si>
    <t>Merkel, Scott</t>
  </si>
  <si>
    <t>Renewal Lease Approved</t>
  </si>
  <si>
    <t>10 months</t>
  </si>
  <si>
    <t>East-303</t>
  </si>
  <si>
    <t>2 Bed 2 Bath</t>
  </si>
  <si>
    <t>Occupied No Notice</t>
  </si>
  <si>
    <t>Dando, Owen</t>
  </si>
  <si>
    <t>Lease Approved</t>
  </si>
  <si>
    <t>12 months</t>
  </si>
  <si>
    <t>East-304</t>
  </si>
  <si>
    <t>2 Bed 2 Bath</t>
  </si>
  <si>
    <t>Occupied No Notice</t>
  </si>
  <si>
    <t>Wargo, Karla</t>
  </si>
  <si>
    <t>Renewal Lease Approved</t>
  </si>
  <si>
    <t>12 months</t>
  </si>
  <si>
    <t>East-321</t>
  </si>
  <si>
    <t>2 Bed 2 Bath</t>
  </si>
  <si>
    <t>Occupied No Notice</t>
  </si>
  <si>
    <t>Helderman, Alex</t>
  </si>
  <si>
    <t>Renewal Lease Completed</t>
  </si>
  <si>
    <t>9 months</t>
  </si>
  <si>
    <t>East-325</t>
  </si>
  <si>
    <t>2 Bed 2 Bath</t>
  </si>
  <si>
    <t>Occupied No Notice</t>
  </si>
  <si>
    <t>Banks, Andrew</t>
  </si>
  <si>
    <t>Lease Approved</t>
  </si>
  <si>
    <t>13 months</t>
  </si>
  <si>
    <t>East-328</t>
  </si>
  <si>
    <t>2 Bed 2 Bath</t>
  </si>
  <si>
    <t>Occupied No Notice</t>
  </si>
  <si>
    <t>Green, Brendan</t>
  </si>
  <si>
    <t>Renewal Lease Approved</t>
  </si>
  <si>
    <t>12 months</t>
  </si>
  <si>
    <t>East-404</t>
  </si>
  <si>
    <t>2 Bed 2 Bath</t>
  </si>
  <si>
    <t>Occupied No Notice</t>
  </si>
  <si>
    <t>Osinski, Katherine</t>
  </si>
  <si>
    <t>Renewal Lease Approved</t>
  </si>
  <si>
    <t>12 months</t>
  </si>
  <si>
    <t>East-414</t>
  </si>
  <si>
    <t>2 Bed 2 Bath</t>
  </si>
  <si>
    <t>Occupied No Notice</t>
  </si>
  <si>
    <t>Burns, Brian</t>
  </si>
  <si>
    <t>Renewal Lease Approved</t>
  </si>
  <si>
    <t>12 months</t>
  </si>
  <si>
    <t>East-420</t>
  </si>
  <si>
    <t>2 Bed 2 Bath</t>
  </si>
  <si>
    <t>Occupied No Notice</t>
  </si>
  <si>
    <t>Brace, Sandra</t>
  </si>
  <si>
    <t>Renewal Lease Approved</t>
  </si>
  <si>
    <t>11 months</t>
  </si>
  <si>
    <t>East-427</t>
  </si>
  <si>
    <t>2 Bed 2 Bath</t>
  </si>
  <si>
    <t>Occupied No Notice</t>
  </si>
  <si>
    <t>Dinnocenti, Matthew</t>
  </si>
  <si>
    <t>Renewal Lease Approved</t>
  </si>
  <si>
    <t>12 months</t>
  </si>
  <si>
    <t>West-105</t>
  </si>
  <si>
    <t>2 Bed 2 Bath</t>
  </si>
  <si>
    <t>Occupied No Notice</t>
  </si>
  <si>
    <t>Gares, Morgan</t>
  </si>
  <si>
    <t>Lease Approved</t>
  </si>
  <si>
    <t>12 months</t>
  </si>
  <si>
    <t>West-106</t>
  </si>
  <si>
    <t>2 Bed 2 Bath</t>
  </si>
  <si>
    <t>Occupied No Notice</t>
  </si>
  <si>
    <t>Peel, Shaun</t>
  </si>
  <si>
    <t>Lease Approved</t>
  </si>
  <si>
    <t>13 months</t>
  </si>
  <si>
    <t>West-162</t>
  </si>
  <si>
    <t>2 Bed 2 Bath</t>
  </si>
  <si>
    <t>Occupied No Notice</t>
  </si>
  <si>
    <t>MacCrory, Marisa</t>
  </si>
  <si>
    <t>Renewal Lease Approved</t>
  </si>
  <si>
    <t>12 months</t>
  </si>
  <si>
    <t>West-222</t>
  </si>
  <si>
    <t>2 Bed 2 Bath</t>
  </si>
  <si>
    <t>Occupied No Notice</t>
  </si>
  <si>
    <t>Brandon, Dylan</t>
  </si>
  <si>
    <t>Lease Approved</t>
  </si>
  <si>
    <t>13 months</t>
  </si>
  <si>
    <t>West-224</t>
  </si>
  <si>
    <t>2 Bed 2 Bath</t>
  </si>
  <si>
    <t>Occupied No Notice</t>
  </si>
  <si>
    <t>Weber, Dawn</t>
  </si>
  <si>
    <t>Renewal Lease Approved</t>
  </si>
  <si>
    <t>12 months</t>
  </si>
  <si>
    <t>West-230</t>
  </si>
  <si>
    <t>2 Bed 2 Bath</t>
  </si>
  <si>
    <t>Occupied No Notice</t>
  </si>
  <si>
    <t>Shah, Aayushi</t>
  </si>
  <si>
    <t>Renewal Lease Approved</t>
  </si>
  <si>
    <t>15 months</t>
  </si>
  <si>
    <t>West-233</t>
  </si>
  <si>
    <t>2 Bed 2 Bath</t>
  </si>
  <si>
    <t>Occupied No Notice</t>
  </si>
  <si>
    <t>Sayre, James</t>
  </si>
  <si>
    <t>Lease Approved</t>
  </si>
  <si>
    <t>11 months</t>
  </si>
  <si>
    <t>West-264</t>
  </si>
  <si>
    <t>2 Bed 2 Bath</t>
  </si>
  <si>
    <t>Occupied No Notice</t>
  </si>
  <si>
    <t>Cooper, Brandon</t>
  </si>
  <si>
    <t>Renewal Lease Approved</t>
  </si>
  <si>
    <t>11 months</t>
  </si>
  <si>
    <t>West-268</t>
  </si>
  <si>
    <t>2 Bed 2 Bath</t>
  </si>
  <si>
    <t>Occupied No Notice</t>
  </si>
  <si>
    <t>Parrish Jr., Matthew</t>
  </si>
  <si>
    <t>Renewal Lease Approved</t>
  </si>
  <si>
    <t>12 months</t>
  </si>
  <si>
    <t>West-269</t>
  </si>
  <si>
    <t>2 Bed 2 Bath</t>
  </si>
  <si>
    <t>Occupied No Notice</t>
  </si>
  <si>
    <t>Callaghan, Patrick</t>
  </si>
  <si>
    <t>Renewal Lease Approved</t>
  </si>
  <si>
    <t>12 months</t>
  </si>
  <si>
    <t>West-311</t>
  </si>
  <si>
    <t>2 Bed 2 Bath</t>
  </si>
  <si>
    <t>Occupied No Notice</t>
  </si>
  <si>
    <t>Walsh, Shannon</t>
  </si>
  <si>
    <t>Renewal Lease Approved</t>
  </si>
  <si>
    <t>11 months</t>
  </si>
  <si>
    <t>West-347</t>
  </si>
  <si>
    <t>2 Bed 2 Bath</t>
  </si>
  <si>
    <t>Occupied No Notice</t>
  </si>
  <si>
    <t>Dronson, Mary</t>
  </si>
  <si>
    <t>Lease Approved</t>
  </si>
  <si>
    <t>13 months</t>
  </si>
  <si>
    <t>West-406</t>
  </si>
  <si>
    <t>2 Bed 2 Bath</t>
  </si>
  <si>
    <t>Occupied No Notice</t>
  </si>
  <si>
    <t>DeStephanis, Lisa</t>
  </si>
  <si>
    <t>Renewal Lease Approved</t>
  </si>
  <si>
    <t>11 months</t>
  </si>
  <si>
    <t>West-424</t>
  </si>
  <si>
    <t>2 Bed 2 Bath</t>
  </si>
  <si>
    <t>Occupied No Notice</t>
  </si>
  <si>
    <t>Leopold, Ronald</t>
  </si>
  <si>
    <t>Lease Approved</t>
  </si>
  <si>
    <t>13 months</t>
  </si>
  <si>
    <t>West-433</t>
  </si>
  <si>
    <t>2 Bed 2 Bath</t>
  </si>
  <si>
    <t>Occupied No Notice</t>
  </si>
  <si>
    <t>Keller, Samuel</t>
  </si>
  <si>
    <t>Lease Approved</t>
  </si>
  <si>
    <t>13 months</t>
  </si>
  <si>
    <t>West-464</t>
  </si>
  <si>
    <t>2 Bed 2 Bath</t>
  </si>
  <si>
    <t>Occupied No Notice</t>
  </si>
  <si>
    <t>Minjarez, Angel</t>
  </si>
  <si>
    <t>Lease Approved</t>
  </si>
  <si>
    <t>15 months</t>
  </si>
  <si>
    <t>2 Bed 2 Bath</t>
  </si>
  <si>
    <t>Spahr, Jackson</t>
  </si>
  <si>
    <t>Lease Partially Completed</t>
  </si>
  <si>
    <t>13 months</t>
  </si>
  <si>
    <t>2 Bed 2 Bath</t>
  </si>
  <si>
    <t>Stavrakis, Dimitri</t>
  </si>
  <si>
    <t>Lease Approved</t>
  </si>
  <si>
    <t>15 months</t>
  </si>
  <si>
    <t>Unit Type: 2 Bed 2 Bath ADA</t>
  </si>
  <si>
    <t>West-215</t>
  </si>
  <si>
    <t>2 Bed 2 Bath ADA</t>
  </si>
  <si>
    <t>Occupied No Notice</t>
  </si>
  <si>
    <t>Broidrick, Linda</t>
  </si>
  <si>
    <t>Renewal Lease Approved</t>
  </si>
  <si>
    <t>15 months</t>
  </si>
  <si>
    <t>Unit Type: 2 Bed 2 Bath Loft</t>
  </si>
  <si>
    <t>West-444</t>
  </si>
  <si>
    <t>2 Bed 2 Bath Loft</t>
  </si>
  <si>
    <t>Occupied No Notice</t>
  </si>
  <si>
    <t>Swerdloff, Carlie</t>
  </si>
  <si>
    <t>Lease Approved</t>
  </si>
  <si>
    <t>14 months</t>
  </si>
  <si>
    <t>West-450</t>
  </si>
  <si>
    <t>2 Bed 2 Bath Loft</t>
  </si>
  <si>
    <t>Occupied No Notice</t>
  </si>
  <si>
    <t>Ashley, Thomas</t>
  </si>
  <si>
    <t>Renewal Lease Approved</t>
  </si>
  <si>
    <t>11 months</t>
  </si>
  <si>
    <t>West-469</t>
  </si>
  <si>
    <t>2 Bed 2 Bath Loft</t>
  </si>
  <si>
    <t>Occupied No Notice</t>
  </si>
  <si>
    <t>Nurick, Scott</t>
  </si>
  <si>
    <t>Renewal Lease Approved</t>
  </si>
  <si>
    <t>12 months</t>
  </si>
  <si>
    <t>Unit Type: 2 Bed 2 Bath w/ Den</t>
  </si>
  <si>
    <t>East-123</t>
  </si>
  <si>
    <t>2 Bed 2 Bath w/ Den</t>
  </si>
  <si>
    <t>Occupied No Notice</t>
  </si>
  <si>
    <t>Brown, Jael</t>
  </si>
  <si>
    <t>Renewal Lease Approved</t>
  </si>
  <si>
    <t>12 months</t>
  </si>
  <si>
    <t>East-201</t>
  </si>
  <si>
    <t>2 Bed 2 Bath w/ Den</t>
  </si>
  <si>
    <t>Occupied No Notice</t>
  </si>
  <si>
    <t>Steele, Jasmine</t>
  </si>
  <si>
    <t>Renewal Lease Approved</t>
  </si>
  <si>
    <t>12 months</t>
  </si>
  <si>
    <t>East-306</t>
  </si>
  <si>
    <t>2 Bed 2 Bath w/ Den</t>
  </si>
  <si>
    <t>Occupied No Notice</t>
  </si>
  <si>
    <t>Raeder, Jane</t>
  </si>
  <si>
    <t>Renewal Lease Approved</t>
  </si>
  <si>
    <t>12 months</t>
  </si>
  <si>
    <t>East-323</t>
  </si>
  <si>
    <t>2 Bed 2 Bath w/ Den</t>
  </si>
  <si>
    <t>Occupied No Notice</t>
  </si>
  <si>
    <t>Leflar, Joseph</t>
  </si>
  <si>
    <t>Renewal Lease Approved</t>
  </si>
  <si>
    <t>12 months</t>
  </si>
  <si>
    <t>West-259</t>
  </si>
  <si>
    <t>2 Bed 2 Bath w/ Den</t>
  </si>
  <si>
    <t>Occupied No Notice</t>
  </si>
  <si>
    <t>Highbloom, Eric</t>
  </si>
  <si>
    <t>Renewal Lease Approved</t>
  </si>
  <si>
    <t>15 months</t>
  </si>
  <si>
    <t>West-359</t>
  </si>
  <si>
    <t>2 Bed 2 Bath w/ Den</t>
  </si>
  <si>
    <t>Occupied No Notice</t>
  </si>
  <si>
    <t>Chattin, Mark</t>
  </si>
  <si>
    <t>Lease Approved</t>
  </si>
  <si>
    <t>12 months</t>
  </si>
  <si>
    <t>West-461</t>
  </si>
  <si>
    <t>2 Bed 2 Bath w/ Den</t>
  </si>
  <si>
    <t>Occupied No Notice</t>
  </si>
  <si>
    <t>Salerno-ODonnell, Dylan</t>
  </si>
  <si>
    <t>Renewal Lease Approved</t>
  </si>
  <si>
    <t>12 months</t>
  </si>
  <si>
    <t>Total/Average:</t>
  </si>
  <si>
    <t>Pre-Lease</t>
  </si>
  <si>
    <t>Shortbread Lofts</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</si>
  <si>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</si>
  <si>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</si>
  <si>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</si>
  <si>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</si>
  <si>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</si>
  <si>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</si>
  <si>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</si>
  <si>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</si>
  <si>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</si>
  <si>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</si>
  <si>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</si>
  <si>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</si>
  <si>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</si>
  <si>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</si>
  <si>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</si>
  <si>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</si>
  <si>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</si>
  <si>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</si>
  <si>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</si>
  <si>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</si>
  <si>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</si>
  <si>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</si>
  <si>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</si>
  <si>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</si>
  <si>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B1</t>
  </si>
  <si>
    <t>B2</t>
  </si>
  <si>
    <t>B3</t>
  </si>
  <si>
    <t>B4</t>
  </si>
  <si>
    <t>C1</t>
  </si>
  <si>
    <t>C2</t>
  </si>
  <si>
    <t>C3</t>
  </si>
  <si>
    <t>C4</t>
  </si>
  <si>
    <t>D1</t>
  </si>
  <si>
    <t>D2</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</si>
  <si>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</si>
  <si>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</si>
  <si>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</si>
  <si>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</si>
  <si>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</si>
  <si>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</si>
  <si>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</si>
  <si>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</si>
  <si>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</si>
  <si>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</si>
  <si>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</si>
  <si>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</si>
  <si>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</si>
  <si>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</si>
  <si>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</si>
  <si>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</si>
  <si>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</si>
  <si>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</si>
  <si>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</si>
  <si>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</si>
  <si>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</si>
  <si>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</si>
  <si>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B1</t>
  </si>
  <si>
    <t>310-A</t>
  </si>
  <si>
    <t>B1</t>
  </si>
  <si>
    <t>Occupied No Notice</t>
  </si>
  <si>
    <t>Cain, Joseph</t>
  </si>
  <si>
    <t>Renewal Lease Approved</t>
  </si>
  <si>
    <t>Annual (08/08/2025-07/24/2026)</t>
  </si>
  <si>
    <t>310-B</t>
  </si>
  <si>
    <t>B1</t>
  </si>
  <si>
    <t>Occupied No Notice</t>
  </si>
  <si>
    <t>Xu, Jiaxing</t>
  </si>
  <si>
    <t>Renewal Lease Approved</t>
  </si>
  <si>
    <t>Annual (08/08/2025-07/24/2026)</t>
  </si>
  <si>
    <t>315-A1</t>
  </si>
  <si>
    <t>B1</t>
  </si>
  <si>
    <t>Occupied No Notice</t>
  </si>
  <si>
    <t>MODEL A1, Shortbread Lofts</t>
  </si>
  <si>
    <t>Renewal Lease Approved</t>
  </si>
  <si>
    <t>Annual (08/08/2025-07/24/2026)</t>
  </si>
  <si>
    <t>315-A2</t>
  </si>
  <si>
    <t>B1</t>
  </si>
  <si>
    <t>Occupied No Notice</t>
  </si>
  <si>
    <t>MODEL A2, Shortbread Lofts</t>
  </si>
  <si>
    <t>Renewal Lease Approved</t>
  </si>
  <si>
    <t>Annual (08/08/2025-07/24/2026)</t>
  </si>
  <si>
    <t>315-B</t>
  </si>
  <si>
    <t>B1</t>
  </si>
  <si>
    <t>Occupied No Notice</t>
  </si>
  <si>
    <t>MODEL B, Shortbread Lofts</t>
  </si>
  <si>
    <t>Renewal Lease Approved</t>
  </si>
  <si>
    <t>Annual (08/08/2025-07/24/2026)</t>
  </si>
  <si>
    <t>507-A</t>
  </si>
  <si>
    <t>B1</t>
  </si>
  <si>
    <t>Occupied No Notice</t>
  </si>
  <si>
    <t>Ellington, Morgan (Morgan)</t>
  </si>
  <si>
    <t>Renewal Lease Approved</t>
  </si>
  <si>
    <t>Annual (08/08/2025-07/24/2026)</t>
  </si>
  <si>
    <t>507-B</t>
  </si>
  <si>
    <t>B1</t>
  </si>
  <si>
    <t>Occupied No Notice</t>
  </si>
  <si>
    <t>Ellington, Mary (Mary Catherine)</t>
  </si>
  <si>
    <t>Renewal Lease Approved</t>
  </si>
  <si>
    <t>Annual (08/08/2025-07/24/2026)</t>
  </si>
  <si>
    <t>B1</t>
  </si>
  <si>
    <t>Aubertine, Molly (Molly)</t>
  </si>
  <si>
    <t>Lease Approved</t>
  </si>
  <si>
    <t>Annual (08/08/2025-07/24/2026)</t>
  </si>
  <si>
    <t>B1</t>
  </si>
  <si>
    <t>Bradley, Erin</t>
  </si>
  <si>
    <t>Lease Approved</t>
  </si>
  <si>
    <t>Annual (08/08/2025-07/24/2026)</t>
  </si>
  <si>
    <t>B1</t>
  </si>
  <si>
    <t>Copsey, Alexa (Alex)</t>
  </si>
  <si>
    <t>Lease Approved</t>
  </si>
  <si>
    <t>Annual (08/08/2025-07/24/2026)</t>
  </si>
  <si>
    <t>B1</t>
  </si>
  <si>
    <t>Dorta, Daniella</t>
  </si>
  <si>
    <t>Lease Approved</t>
  </si>
  <si>
    <t>Annual (08/08/2025-07/24/2026)</t>
  </si>
  <si>
    <t>B1</t>
  </si>
  <si>
    <t>Dunne, Liam</t>
  </si>
  <si>
    <t>Lease Approved</t>
  </si>
  <si>
    <t>Annual (08/08/2025-07/24/2026)</t>
  </si>
  <si>
    <t>B1</t>
  </si>
  <si>
    <t>Emmart, Kathryn</t>
  </si>
  <si>
    <t>Lease Approved</t>
  </si>
  <si>
    <t>Annual (08/08/2025-07/24/2026)</t>
  </si>
  <si>
    <t>B1</t>
  </si>
  <si>
    <t>Griffith, Amanda (Amanda)</t>
  </si>
  <si>
    <t>Lease Approved</t>
  </si>
  <si>
    <t>Annual (08/08/2025-07/24/2026)</t>
  </si>
  <si>
    <t>B1</t>
  </si>
  <si>
    <t>Hedgepeth, Mallory (Mallory)</t>
  </si>
  <si>
    <t>Lease Approved</t>
  </si>
  <si>
    <t>Annual (08/08/2025-07/24/2026)</t>
  </si>
  <si>
    <t>B1</t>
  </si>
  <si>
    <t>Jones, Morgan</t>
  </si>
  <si>
    <t>Lease Approved</t>
  </si>
  <si>
    <t>Annual (08/08/2025-07/24/2026)</t>
  </si>
  <si>
    <t>B1</t>
  </si>
  <si>
    <t>Jones, Riley (Riley)</t>
  </si>
  <si>
    <t>Lease Approved</t>
  </si>
  <si>
    <t>Annual (08/08/2025-07/24/2026)</t>
  </si>
  <si>
    <t>B1</t>
  </si>
  <si>
    <t>Kenefick, Mary (Mary Katherine)</t>
  </si>
  <si>
    <t>Lease Approved</t>
  </si>
  <si>
    <t>Annual (08/08/2025-07/24/2026)</t>
  </si>
  <si>
    <t>B1</t>
  </si>
  <si>
    <t>King, Samantha</t>
  </si>
  <si>
    <t>Lease Approved</t>
  </si>
  <si>
    <t>Annual (08/08/2025-07/24/2026)</t>
  </si>
  <si>
    <t>B1</t>
  </si>
  <si>
    <t>Kleefield, Eden</t>
  </si>
  <si>
    <t>Lease Approved</t>
  </si>
  <si>
    <t>Annual (08/08/2025-07/24/2026)</t>
  </si>
  <si>
    <t>B1</t>
  </si>
  <si>
    <t>Marshall, Mckenzie (McKenzie Marshall)</t>
  </si>
  <si>
    <t>Lease Approved</t>
  </si>
  <si>
    <t>Annual (08/08/2025-07/24/2026)</t>
  </si>
  <si>
    <t>B1</t>
  </si>
  <si>
    <t>Meares, Mathis</t>
  </si>
  <si>
    <t>Lease Approved</t>
  </si>
  <si>
    <t>Annual (08/08/2025-07/24/2026)</t>
  </si>
  <si>
    <t>B1</t>
  </si>
  <si>
    <t>Mehra, Gayatri (Gayatri)</t>
  </si>
  <si>
    <t>Lease Approved</t>
  </si>
  <si>
    <t>Annual (08/08/2025-07/24/2026)</t>
  </si>
  <si>
    <t>B1</t>
  </si>
  <si>
    <t>Moran, Claire (Claire)</t>
  </si>
  <si>
    <t>Lease Approved</t>
  </si>
  <si>
    <t>Annual (08/08/2025-07/24/2026)</t>
  </si>
  <si>
    <t>B1</t>
  </si>
  <si>
    <t>Ohmstead, Judson (Judson)</t>
  </si>
  <si>
    <t>Lease Approved</t>
  </si>
  <si>
    <t>Annual (08/08/2025-07/24/2026)</t>
  </si>
  <si>
    <t>B1</t>
  </si>
  <si>
    <t>Oldson, Amanda (Amanda)</t>
  </si>
  <si>
    <t>Lease Approved</t>
  </si>
  <si>
    <t>Annual (08/08/2025-07/24/2026)</t>
  </si>
  <si>
    <t>B1</t>
  </si>
  <si>
    <t>Puri, Ambika (Ambika)</t>
  </si>
  <si>
    <t>Lease Approved</t>
  </si>
  <si>
    <t>Annual (08/08/2025-07/24/2026)</t>
  </si>
  <si>
    <t>B1</t>
  </si>
  <si>
    <t>Puri, Ambika (Ambika)</t>
  </si>
  <si>
    <t>Lease Approved</t>
  </si>
  <si>
    <t>Annual (08/08/2025-07/24/2026)</t>
  </si>
  <si>
    <t>B1</t>
  </si>
  <si>
    <t>Ricks, Charles</t>
  </si>
  <si>
    <t>Lease Partially Completed</t>
  </si>
  <si>
    <t>Annual (08/08/2025-07/24/2026)</t>
  </si>
  <si>
    <t>B1</t>
  </si>
  <si>
    <t>Shapiro, Hailey (Hailey)</t>
  </si>
  <si>
    <t>Lease Approved</t>
  </si>
  <si>
    <t>Annual (08/08/2025-07/24/2026)</t>
  </si>
  <si>
    <t>B1</t>
  </si>
  <si>
    <t>Taylor, Lawson (Lawson)</t>
  </si>
  <si>
    <t>Lease Approved</t>
  </si>
  <si>
    <t>Annual (08/08/2025-07/24/2026)</t>
  </si>
  <si>
    <t>B1</t>
  </si>
  <si>
    <t>Triplett, Lochlan (Lochlan)</t>
  </si>
  <si>
    <t>Lease Partially Completed</t>
  </si>
  <si>
    <t>Annual (08/08/2025-07/24/2026)</t>
  </si>
  <si>
    <t>B1</t>
  </si>
  <si>
    <t>Venkatesan, Gayatri</t>
  </si>
  <si>
    <t>Lease Approved</t>
  </si>
  <si>
    <t>Annual (08/08/2025-07/24/2026)</t>
  </si>
  <si>
    <t>Unit Type: B2</t>
  </si>
  <si>
    <t>B2</t>
  </si>
  <si>
    <t>Grieves, Ashleigh</t>
  </si>
  <si>
    <t>Lease Approved</t>
  </si>
  <si>
    <t>Annual (08/08/2025-07/24/2026)</t>
  </si>
  <si>
    <t>B2</t>
  </si>
  <si>
    <t>Harmon, John</t>
  </si>
  <si>
    <t>Lease Approved</t>
  </si>
  <si>
    <t>Annual (08/08/2025-07/24/2026)</t>
  </si>
  <si>
    <t>B2</t>
  </si>
  <si>
    <t>Johnson, Josephine (Josie)</t>
  </si>
  <si>
    <t>Lease Approved</t>
  </si>
  <si>
    <t>Annual (08/08/2025-07/24/2026)</t>
  </si>
  <si>
    <t>B2</t>
  </si>
  <si>
    <t>Johnson, Lynlee</t>
  </si>
  <si>
    <t>Lease Approved</t>
  </si>
  <si>
    <t>Annual (08/08/2025-07/24/2026)</t>
  </si>
  <si>
    <t>B2</t>
  </si>
  <si>
    <t>Lane, Annaleigh (Annie)</t>
  </si>
  <si>
    <t>Lease Approved</t>
  </si>
  <si>
    <t>Annual (08/08/2025-07/24/2026)</t>
  </si>
  <si>
    <t>B2</t>
  </si>
  <si>
    <t>Saunders, Jason</t>
  </si>
  <si>
    <t>Lease Approved</t>
  </si>
  <si>
    <t>Annual (08/08/2025-07/24/2026)</t>
  </si>
  <si>
    <t>Unit Type: B3</t>
  </si>
  <si>
    <t>202-A</t>
  </si>
  <si>
    <t>B3</t>
  </si>
  <si>
    <t>Occupied No Notice</t>
  </si>
  <si>
    <t>Hair, Jasmine (Jasmine)</t>
  </si>
  <si>
    <t>Renewal Lease Approved</t>
  </si>
  <si>
    <t>Annual (08/08/2025-07/24/2026)</t>
  </si>
  <si>
    <t>202-B</t>
  </si>
  <si>
    <t>B3</t>
  </si>
  <si>
    <t>Occupied No Notice</t>
  </si>
  <si>
    <t>Mittan, Kaitlyn</t>
  </si>
  <si>
    <t>Renewal Lease Approved</t>
  </si>
  <si>
    <t>Annual (08/08/2025-07/24/2026)</t>
  </si>
  <si>
    <t>Unit Type: B4</t>
  </si>
  <si>
    <t>B4</t>
  </si>
  <si>
    <t>Bartley, Amber (Amber)</t>
  </si>
  <si>
    <t>Renewal Lease Approved</t>
  </si>
  <si>
    <t>Annual (08/08/2025-07/24/2026)</t>
  </si>
  <si>
    <t>B4</t>
  </si>
  <si>
    <t>Lin, Jennie</t>
  </si>
  <si>
    <t>Renewal Lease Approved</t>
  </si>
  <si>
    <t>Annual (08/08/2025-07/24/2026)</t>
  </si>
  <si>
    <t>Unit Type: C1</t>
  </si>
  <si>
    <t>401-B</t>
  </si>
  <si>
    <t>C1</t>
  </si>
  <si>
    <t>Occupied No Notice</t>
  </si>
  <si>
    <t>Craig, Katherine (Kat)</t>
  </si>
  <si>
    <t>Renewal Lease Approved</t>
  </si>
  <si>
    <t>Annual (08/08/2025-07/24/2026)</t>
  </si>
  <si>
    <t>408-A</t>
  </si>
  <si>
    <t>C1</t>
  </si>
  <si>
    <t>Occupied No Notice</t>
  </si>
  <si>
    <t>Hunter, Katelyn</t>
  </si>
  <si>
    <t>Renewal Lease Approved</t>
  </si>
  <si>
    <t>Annual (08/08/2025-07/24/2026)</t>
  </si>
  <si>
    <t>408-B</t>
  </si>
  <si>
    <t>C1</t>
  </si>
  <si>
    <t>Occupied No Notice</t>
  </si>
  <si>
    <t>Atkinson, Maci (Maci)</t>
  </si>
  <si>
    <t>Renewal Lease Approved</t>
  </si>
  <si>
    <t>Annual (08/08/2025-07/24/2026)</t>
  </si>
  <si>
    <t>408-C</t>
  </si>
  <si>
    <t>C1</t>
  </si>
  <si>
    <t>Occupied No Notice</t>
  </si>
  <si>
    <t>Bohnert, Emma (Emma)</t>
  </si>
  <si>
    <t>Renewal Lease Approved</t>
  </si>
  <si>
    <t>Annual (08/08/2025-07/24/2026)</t>
  </si>
  <si>
    <t>409-A</t>
  </si>
  <si>
    <t>C1</t>
  </si>
  <si>
    <t>Occupied No Notice</t>
  </si>
  <si>
    <t>Hansmann, Vanessa</t>
  </si>
  <si>
    <t>Renewal Lease Approved</t>
  </si>
  <si>
    <t>Annual (08/08/2025-07/24/2026)</t>
  </si>
  <si>
    <t>616-B</t>
  </si>
  <si>
    <t>C1</t>
  </si>
  <si>
    <t>Occupied No Notice</t>
  </si>
  <si>
    <t>Llewellyn, Virginia</t>
  </si>
  <si>
    <t>Renewal Lease Approved</t>
  </si>
  <si>
    <t>Annual (08/08/2025-07/24/2026)</t>
  </si>
  <si>
    <t>C1</t>
  </si>
  <si>
    <t>Arthur, Emma</t>
  </si>
  <si>
    <t>Lease Approved</t>
  </si>
  <si>
    <t>Annual (08/08/2025-07/24/2026)</t>
  </si>
  <si>
    <t>C1</t>
  </si>
  <si>
    <t>Barnes, Mary (Millie)</t>
  </si>
  <si>
    <t>Lease Partially Completed</t>
  </si>
  <si>
    <t>Annual (08/08/2025-07/24/2026)</t>
  </si>
  <si>
    <t>C1</t>
  </si>
  <si>
    <t>Browne, Alyssa (Alyssa)</t>
  </si>
  <si>
    <t>Lease Partially Completed</t>
  </si>
  <si>
    <t>Annual (08/08/2025-07/24/2026)</t>
  </si>
  <si>
    <t>C1</t>
  </si>
  <si>
    <t>Chadwick, Caroline (Claire)</t>
  </si>
  <si>
    <t>Lease Approved</t>
  </si>
  <si>
    <t>Annual (08/08/2025-07/24/2026)</t>
  </si>
  <si>
    <t>C1</t>
  </si>
  <si>
    <t>Clay, Megan</t>
  </si>
  <si>
    <t>Lease Approved</t>
  </si>
  <si>
    <t>Annual (08/08/2025-07/24/2026)</t>
  </si>
  <si>
    <t>C1</t>
  </si>
  <si>
    <t>Comer, Kyleigh</t>
  </si>
  <si>
    <t>Lease Approved</t>
  </si>
  <si>
    <t>Annual (08/08/2025-07/24/2026)</t>
  </si>
  <si>
    <t>C1</t>
  </si>
  <si>
    <t>Conklin, Mary (Taylor)</t>
  </si>
  <si>
    <t>Lease Approved</t>
  </si>
  <si>
    <t>Annual (08/08/2025-07/24/2026)</t>
  </si>
  <si>
    <t>C1</t>
  </si>
  <si>
    <t>Davis, Catherine (Cate)</t>
  </si>
  <si>
    <t>Lease Completed</t>
  </si>
  <si>
    <t>Annual (08/08/2025-07/24/2026)</t>
  </si>
  <si>
    <t>C1</t>
  </si>
  <si>
    <t>Duncan, Addison (Addie)</t>
  </si>
  <si>
    <t>Lease Partially Completed</t>
  </si>
  <si>
    <t>Annual (08/08/2025-07/24/2026)</t>
  </si>
  <si>
    <t>C1</t>
  </si>
  <si>
    <t>Firestein, Talya (Talya)</t>
  </si>
  <si>
    <t>Lease Approved</t>
  </si>
  <si>
    <t>Annual (08/08/2025-07/24/2026)</t>
  </si>
  <si>
    <t>C1</t>
  </si>
  <si>
    <t>Fu, Helen</t>
  </si>
  <si>
    <t>Lease Approved</t>
  </si>
  <si>
    <t>Annual (08/08/2025-07/24/2026)</t>
  </si>
  <si>
    <t>C1</t>
  </si>
  <si>
    <t>Gaylord, Mary Haven</t>
  </si>
  <si>
    <t>Lease Approved</t>
  </si>
  <si>
    <t>Annual (08/08/2025-07/24/2026)</t>
  </si>
  <si>
    <t>C1</t>
  </si>
  <si>
    <t>Hendrix, Emma (Emma)</t>
  </si>
  <si>
    <t>Lease Completed</t>
  </si>
  <si>
    <t>Annual (08/08/2025-07/24/2026)</t>
  </si>
  <si>
    <t>C1</t>
  </si>
  <si>
    <t>Hodges, Kennedy (Kennedy)</t>
  </si>
  <si>
    <t>Lease Approved</t>
  </si>
  <si>
    <t>Annual (08/08/2025-07/24/2026)</t>
  </si>
  <si>
    <t>C1</t>
  </si>
  <si>
    <t>Horowitz, Lindsay (Lindsay)</t>
  </si>
  <si>
    <t>Lease Approved</t>
  </si>
  <si>
    <t>Annual (08/08/2025-07/24/2026)</t>
  </si>
  <si>
    <t>C1</t>
  </si>
  <si>
    <t>Hunter, Katherine (Kate)</t>
  </si>
  <si>
    <t>Lease Approved</t>
  </si>
  <si>
    <t>Annual (08/08/2025-07/24/2026)</t>
  </si>
  <si>
    <t>C1</t>
  </si>
  <si>
    <t>Hyland, Carys</t>
  </si>
  <si>
    <t>Lease Partially Completed</t>
  </si>
  <si>
    <t>Annual (08/08/2025-07/24/2026)</t>
  </si>
  <si>
    <t>C1</t>
  </si>
  <si>
    <t>Jo, Eun-Suh</t>
  </si>
  <si>
    <t>Lease Approved</t>
  </si>
  <si>
    <t>Annual (08/08/2025-07/24/2026)</t>
  </si>
  <si>
    <t>C1</t>
  </si>
  <si>
    <t>Kirshen, Dylan</t>
  </si>
  <si>
    <t>Lease Partially Completed</t>
  </si>
  <si>
    <t>Annual (08/08/2025-07/24/2026)</t>
  </si>
  <si>
    <t>C1</t>
  </si>
  <si>
    <t>Klawitter, Alice (Alice)</t>
  </si>
  <si>
    <t>Lease Approved</t>
  </si>
  <si>
    <t>Annual (08/08/2025-07/24/2026)</t>
  </si>
  <si>
    <t>C1</t>
  </si>
  <si>
    <t>Kline, Scarlett (Scarlett)</t>
  </si>
  <si>
    <t>Lease Approved</t>
  </si>
  <si>
    <t>Annual (08/08/2025-07/24/2026)</t>
  </si>
  <si>
    <t>C1</t>
  </si>
  <si>
    <t>Lipman, Avery (Avery)</t>
  </si>
  <si>
    <t>Lease Approved</t>
  </si>
  <si>
    <t>Annual (08/08/2025-07/24/2026)</t>
  </si>
  <si>
    <t>C1</t>
  </si>
  <si>
    <t>Mcconnell, Anna (Kate)</t>
  </si>
  <si>
    <t>Lease Approved</t>
  </si>
  <si>
    <t>Annual (08/08/2025-07/24/2026)</t>
  </si>
  <si>
    <t>C1</t>
  </si>
  <si>
    <t>Mun, Jaryung (Erin)</t>
  </si>
  <si>
    <t>Lease Approved</t>
  </si>
  <si>
    <t>Annual (08/08/2025-07/24/2026)</t>
  </si>
  <si>
    <t>C1</t>
  </si>
  <si>
    <t>Pandich, Sophia</t>
  </si>
  <si>
    <t>Lease Approved</t>
  </si>
  <si>
    <t>Annual (08/08/2025-07/24/2026)</t>
  </si>
  <si>
    <t>C1</t>
  </si>
  <si>
    <t>Parsons, Gabriella (Gabby)</t>
  </si>
  <si>
    <t>Lease Approved</t>
  </si>
  <si>
    <t>Annual (08/08/2025-07/24/2026)</t>
  </si>
  <si>
    <t>C1</t>
  </si>
  <si>
    <t>Patt, Olivia</t>
  </si>
  <si>
    <t>Lease Approved</t>
  </si>
  <si>
    <t>Annual (08/08/2025-07/24/2026)</t>
  </si>
  <si>
    <t>C1</t>
  </si>
  <si>
    <t>Pinder, Graysen (Graysen)</t>
  </si>
  <si>
    <t>Lease Approved</t>
  </si>
  <si>
    <t>Annual (08/08/2025-07/24/2026)</t>
  </si>
  <si>
    <t>C1</t>
  </si>
  <si>
    <t>Reed, Skye (Skye)</t>
  </si>
  <si>
    <t>Lease Approved</t>
  </si>
  <si>
    <t>Annual (08/08/2025-07/24/2026)</t>
  </si>
  <si>
    <t>C1</t>
  </si>
  <si>
    <t>Robinson, Elise (Elise)</t>
  </si>
  <si>
    <t>Lease Approved</t>
  </si>
  <si>
    <t>Annual (08/08/2025-07/24/2026)</t>
  </si>
  <si>
    <t>C1</t>
  </si>
  <si>
    <t>Robinson, Mary (Mary)</t>
  </si>
  <si>
    <t>Lease Approved</t>
  </si>
  <si>
    <t>Annual (08/08/2025-07/24/2026)</t>
  </si>
  <si>
    <t>C1</t>
  </si>
  <si>
    <t>Robitaille, Kelsie</t>
  </si>
  <si>
    <t>Lease Partially Completed</t>
  </si>
  <si>
    <t>Annual (08/08/2025-07/24/2026)</t>
  </si>
  <si>
    <t>C1</t>
  </si>
  <si>
    <t>Ross, Georgia (Georgia)</t>
  </si>
  <si>
    <t>Lease Approved</t>
  </si>
  <si>
    <t>Annual (08/08/2025-07/24/2026)</t>
  </si>
  <si>
    <t>C1</t>
  </si>
  <si>
    <t>Spain, Mila</t>
  </si>
  <si>
    <t>Lease Partially Completed</t>
  </si>
  <si>
    <t>Annual (08/08/2025-07/24/2026)</t>
  </si>
  <si>
    <t>C1</t>
  </si>
  <si>
    <t>Stern, Ella</t>
  </si>
  <si>
    <t>Lease Partially Completed</t>
  </si>
  <si>
    <t>Annual (08/08/2025-07/24/2026)</t>
  </si>
  <si>
    <t>C1</t>
  </si>
  <si>
    <t>Thompson, Gabriella (Gabby)</t>
  </si>
  <si>
    <t>Lease Approved</t>
  </si>
  <si>
    <t>Annual (08/08/2025-07/24/2026)</t>
  </si>
  <si>
    <t>C1</t>
  </si>
  <si>
    <t>Turner, Walker (Walker)</t>
  </si>
  <si>
    <t>Lease Approved</t>
  </si>
  <si>
    <t>Annual (08/08/2025-07/24/2026)</t>
  </si>
  <si>
    <t>C1</t>
  </si>
  <si>
    <t>Underhill, Helen (Helen)</t>
  </si>
  <si>
    <t>Lease Approved</t>
  </si>
  <si>
    <t>Annual (08/08/2025-07/24/2026)</t>
  </si>
  <si>
    <t>C1</t>
  </si>
  <si>
    <t>Wade, Chloe (Chloe)</t>
  </si>
  <si>
    <t>Lease Approved</t>
  </si>
  <si>
    <t>Annual (08/08/2025-07/24/2026)</t>
  </si>
  <si>
    <t>C1</t>
  </si>
  <si>
    <t>Willers, Isabel (Izzy)</t>
  </si>
  <si>
    <t>Lease Approved</t>
  </si>
  <si>
    <t>Annual (08/08/2025-07/24/2026)</t>
  </si>
  <si>
    <t>C1</t>
  </si>
  <si>
    <t>Xhangoli, Kiara</t>
  </si>
  <si>
    <t>Lease Approved</t>
  </si>
  <si>
    <t>Annual (08/08/2025-07/24/2026)</t>
  </si>
  <si>
    <t>C1</t>
  </si>
  <si>
    <t>Zmuda, Elizabeth (Lizzie)</t>
  </si>
  <si>
    <t>Lease Approved</t>
  </si>
  <si>
    <t>Annual (08/08/2025-07/24/2026)</t>
  </si>
  <si>
    <t>Unit Type: C2</t>
  </si>
  <si>
    <t>C2</t>
  </si>
  <si>
    <t>Davis, Allison (Ally)</t>
  </si>
  <si>
    <t>Lease Approved</t>
  </si>
  <si>
    <t>Annual (08/08/2025-07/24/2026)</t>
  </si>
  <si>
    <t>C2</t>
  </si>
  <si>
    <t>Marriott, Camilla</t>
  </si>
  <si>
    <t>Lease Approved</t>
  </si>
  <si>
    <t>Annual (08/08/2025-07/24/2026)</t>
  </si>
  <si>
    <t>C2</t>
  </si>
  <si>
    <t>Midgette, Makaila (Kailee)</t>
  </si>
  <si>
    <t>Lease Approved</t>
  </si>
  <si>
    <t>Annual (08/08/2025-07/24/2026)</t>
  </si>
  <si>
    <t>C2</t>
  </si>
  <si>
    <t>Stutts, Emily (Emily Stutts)</t>
  </si>
  <si>
    <t>Lease Approved</t>
  </si>
  <si>
    <t>Annual (08/08/2025-07/24/2026)</t>
  </si>
  <si>
    <t>C2</t>
  </si>
  <si>
    <t>Thailer, Sophie (Sophie)</t>
  </si>
  <si>
    <t>Lease Approved</t>
  </si>
  <si>
    <t>Annual (08/08/2025-07/24/2026)</t>
  </si>
  <si>
    <t>C2</t>
  </si>
  <si>
    <t>Tonnessen, Georgia</t>
  </si>
  <si>
    <t>Lease Approved</t>
  </si>
  <si>
    <t>Annual (08/08/2025-07/24/2026)</t>
  </si>
  <si>
    <t>Unit Type: C3</t>
  </si>
  <si>
    <t>C3</t>
  </si>
  <si>
    <t>Ayers, Samantha (Samantha)</t>
  </si>
  <si>
    <t>Lease Approved</t>
  </si>
  <si>
    <t>Annual (08/08/2025-07/24/2026)</t>
  </si>
  <si>
    <t>C3</t>
  </si>
  <si>
    <t>Back, Mackenzie (Mackenzie)</t>
  </si>
  <si>
    <t>Lease Approved</t>
  </si>
  <si>
    <t>Annual (08/08/2025-07/24/2026)</t>
  </si>
  <si>
    <t>C3</t>
  </si>
  <si>
    <t>Beacham, Tyler (Tyler)</t>
  </si>
  <si>
    <t>Lease Approved</t>
  </si>
  <si>
    <t>Annual (08/08/2025-07/24/2026)</t>
  </si>
  <si>
    <t>C3</t>
  </si>
  <si>
    <t>Bourbeau, Catherine (Cate)</t>
  </si>
  <si>
    <t>Lease Approved</t>
  </si>
  <si>
    <t>Annual (08/08/2025-07/24/2026)</t>
  </si>
  <si>
    <t>C3</t>
  </si>
  <si>
    <t>Bray, Katherine (Katherine)</t>
  </si>
  <si>
    <t>Lease Approved</t>
  </si>
  <si>
    <t>Annual (08/08/2025-07/24/2026)</t>
  </si>
  <si>
    <t>C3</t>
  </si>
  <si>
    <t>Cappelmann, Kiera</t>
  </si>
  <si>
    <t>Lease Approved</t>
  </si>
  <si>
    <t>Annual (08/08/2025-07/24/2026)</t>
  </si>
  <si>
    <t>C3</t>
  </si>
  <si>
    <t>Cardenas Payro, Natalia</t>
  </si>
  <si>
    <t>Lease Approved</t>
  </si>
  <si>
    <t>Annual (08/08/2025-07/24/2026)</t>
  </si>
  <si>
    <t>C3</t>
  </si>
  <si>
    <t>Dapuzzo, Ryder (Allegra)</t>
  </si>
  <si>
    <t>Lease Approved</t>
  </si>
  <si>
    <t>Annual (08/08/2025-07/24/2026)</t>
  </si>
  <si>
    <t>C3</t>
  </si>
  <si>
    <t>Edmunds, Eugenia (Sullivan)</t>
  </si>
  <si>
    <t>Lease Approved</t>
  </si>
  <si>
    <t>Annual (08/08/2025-07/24/2026)</t>
  </si>
  <si>
    <t>C3</t>
  </si>
  <si>
    <t>Frank, Alexandra (Ally)</t>
  </si>
  <si>
    <t>Lease Approved</t>
  </si>
  <si>
    <t>Annual (08/08/2025-07/24/2026)</t>
  </si>
  <si>
    <t>C3</t>
  </si>
  <si>
    <t>Gajan, Audrey</t>
  </si>
  <si>
    <t>Lease Approved</t>
  </si>
  <si>
    <t>Annual (08/08/2025-07/24/2026)</t>
  </si>
  <si>
    <t>C3</t>
  </si>
  <si>
    <t>Hawk, Allison</t>
  </si>
  <si>
    <t>Lease Approved</t>
  </si>
  <si>
    <t>Annual (08/08/2025-07/24/2026)</t>
  </si>
  <si>
    <t>C3</t>
  </si>
  <si>
    <t>Ingalls, Sarah (Sarah)</t>
  </si>
  <si>
    <t>Lease Approved</t>
  </si>
  <si>
    <t>Annual (08/08/2025-07/24/2026)</t>
  </si>
  <si>
    <t>C3</t>
  </si>
  <si>
    <t>Lewis, Frances (Elizabeth)</t>
  </si>
  <si>
    <t>Lease Approved</t>
  </si>
  <si>
    <t>Annual (08/08/2025-07/24/2026)</t>
  </si>
  <si>
    <t>C3</t>
  </si>
  <si>
    <t>Montgomery, Madison (Maddie)</t>
  </si>
  <si>
    <t>Lease Approved</t>
  </si>
  <si>
    <t>Annual (08/08/2025-07/24/2026)</t>
  </si>
  <si>
    <t>C3</t>
  </si>
  <si>
    <t>Morrison, Caroline</t>
  </si>
  <si>
    <t>Lease Approved</t>
  </si>
  <si>
    <t>Annual (08/08/2025-07/24/2026)</t>
  </si>
  <si>
    <t>C3</t>
  </si>
  <si>
    <t>Preyer, Margaret (Lacy)</t>
  </si>
  <si>
    <t>Lease Approved</t>
  </si>
  <si>
    <t>Annual (08/08/2025-07/24/2026)</t>
  </si>
  <si>
    <t>C3</t>
  </si>
  <si>
    <t>Sarkis, Ava</t>
  </si>
  <si>
    <t>Lease Approved</t>
  </si>
  <si>
    <t>Annual (08/08/2025-07/24/2026)</t>
  </si>
  <si>
    <t>C3</t>
  </si>
  <si>
    <t>Wall, Tessa (Tessa)</t>
  </si>
  <si>
    <t>Lease Approved</t>
  </si>
  <si>
    <t>Annual (08/08/2025-07/24/2026)</t>
  </si>
  <si>
    <t>Unit Type: C4</t>
  </si>
  <si>
    <t>506-A</t>
  </si>
  <si>
    <t>C4</t>
  </si>
  <si>
    <t>Occupied No Notice</t>
  </si>
  <si>
    <t>Getten, Kendall</t>
  </si>
  <si>
    <t>Renewal Lease Approved</t>
  </si>
  <si>
    <t>Annual (08/08/2025-07/24/2026)</t>
  </si>
  <si>
    <t>506-C</t>
  </si>
  <si>
    <t>C4</t>
  </si>
  <si>
    <t>Occupied No Notice</t>
  </si>
  <si>
    <t>Rasina, Sofiya</t>
  </si>
  <si>
    <t>Renewal Lease Approved</t>
  </si>
  <si>
    <t>Annual (08/08/2025-07/24/2026)</t>
  </si>
  <si>
    <t>C4</t>
  </si>
  <si>
    <t>Bahr, Addison (Addie)</t>
  </si>
  <si>
    <t>Lease Approved</t>
  </si>
  <si>
    <t>Annual (08/08/2025-07/24/2026)</t>
  </si>
  <si>
    <t>C4</t>
  </si>
  <si>
    <t>Clark, Margaret (Maggie)</t>
  </si>
  <si>
    <t>Lease Approved</t>
  </si>
  <si>
    <t>Annual (08/08/2025-07/24/2026)</t>
  </si>
  <si>
    <t>C4</t>
  </si>
  <si>
    <t>Dascal, Mary (Mary Linda)</t>
  </si>
  <si>
    <t>Lease Approved</t>
  </si>
  <si>
    <t>Annual (08/08/2025-07/24/2026)</t>
  </si>
  <si>
    <t>C4</t>
  </si>
  <si>
    <t>Gilliam, Anna (Anna)</t>
  </si>
  <si>
    <t>Lease Approved</t>
  </si>
  <si>
    <t>Annual (08/08/2025-07/24/2026)</t>
  </si>
  <si>
    <t>C4</t>
  </si>
  <si>
    <t>Grimes, Redding (Redding)</t>
  </si>
  <si>
    <t>Lease Approved</t>
  </si>
  <si>
    <t>Annual (08/08/2025-07/24/2026)</t>
  </si>
  <si>
    <t>C4</t>
  </si>
  <si>
    <t>Higgins, Martha</t>
  </si>
  <si>
    <t>Lease Approved</t>
  </si>
  <si>
    <t>Annual (08/08/2025-07/24/2026)</t>
  </si>
  <si>
    <t>C4</t>
  </si>
  <si>
    <t>Johnston, Olivia (Olivia)</t>
  </si>
  <si>
    <t>Lease Approved</t>
  </si>
  <si>
    <t>Annual (08/08/2025-07/24/2026)</t>
  </si>
  <si>
    <t>C4</t>
  </si>
  <si>
    <t>Jones, Aida</t>
  </si>
  <si>
    <t>Lease Approved</t>
  </si>
  <si>
    <t>Annual (08/08/2025-07/24/2026)</t>
  </si>
  <si>
    <t>C4</t>
  </si>
  <si>
    <t>Jones, Arden</t>
  </si>
  <si>
    <t>Lease Approved</t>
  </si>
  <si>
    <t>Annual (08/08/2025-07/24/2026)</t>
  </si>
  <si>
    <t>C4</t>
  </si>
  <si>
    <t>Kistner, Jordan (Jordan)</t>
  </si>
  <si>
    <t>Lease Approved</t>
  </si>
  <si>
    <t>Annual (08/08/2025-07/24/2026)</t>
  </si>
  <si>
    <t>C4</t>
  </si>
  <si>
    <t>Mcardle, Katherine (Kate)</t>
  </si>
  <si>
    <t>Lease Partially Completed</t>
  </si>
  <si>
    <t>Annual (08/08/2025-07/24/2026)</t>
  </si>
  <si>
    <t>C4</t>
  </si>
  <si>
    <t>Meyer, Sutton</t>
  </si>
  <si>
    <t>Lease Approved</t>
  </si>
  <si>
    <t>Annual (08/08/2025-07/24/2026)</t>
  </si>
  <si>
    <t>C4</t>
  </si>
  <si>
    <t>Ross, Mercer (Scout)</t>
  </si>
  <si>
    <t>Lease Approved</t>
  </si>
  <si>
    <t>Annual (08/08/2025-07/24/2026)</t>
  </si>
  <si>
    <t>C4</t>
  </si>
  <si>
    <t>Serre, Natalia</t>
  </si>
  <si>
    <t>Lease Partially Completed</t>
  </si>
  <si>
    <t>Annual (08/08/2025-07/24/2026)</t>
  </si>
  <si>
    <t>C4</t>
  </si>
  <si>
    <t>Shehadeh, Beesan</t>
  </si>
  <si>
    <t>Lease Partially Completed</t>
  </si>
  <si>
    <t>Annual (08/08/2025-07/24/2026)</t>
  </si>
  <si>
    <t>C4</t>
  </si>
  <si>
    <t>Tilley, Addison (Addison)</t>
  </si>
  <si>
    <t>Lease Approved</t>
  </si>
  <si>
    <t>Annual (08/08/2025-07/24/2026)</t>
  </si>
  <si>
    <t>C4</t>
  </si>
  <si>
    <t>Uronis, Hailey</t>
  </si>
  <si>
    <t>Lease Approved</t>
  </si>
  <si>
    <t>Annual (08/08/2025-07/24/2026)</t>
  </si>
  <si>
    <t>C4</t>
  </si>
  <si>
    <t>Wardlaw, Grayson</t>
  </si>
  <si>
    <t>Lease Approved</t>
  </si>
  <si>
    <t>Annual (08/08/2025-07/24/2026)</t>
  </si>
  <si>
    <t>C4</t>
  </si>
  <si>
    <t>Whiteley, Charlotte</t>
  </si>
  <si>
    <t>Lease Approved</t>
  </si>
  <si>
    <t>Annual (08/08/2025-07/24/2026)</t>
  </si>
  <si>
    <t>Unit Type: D1</t>
  </si>
  <si>
    <t>D1</t>
  </si>
  <si>
    <t>Aggarwal, Isha (Isha)</t>
  </si>
  <si>
    <t>Renewal Lease Approved</t>
  </si>
  <si>
    <t>Annual (08/08/2025-07/24/2026)</t>
  </si>
  <si>
    <t>D1</t>
  </si>
  <si>
    <t>Ahdieh, Isabelle (Isabelle)</t>
  </si>
  <si>
    <t>Lease Approved</t>
  </si>
  <si>
    <t>Annual (08/08/2025-07/24/2026)</t>
  </si>
  <si>
    <t>D1</t>
  </si>
  <si>
    <t>Allen, Bailey (Bailey)</t>
  </si>
  <si>
    <t>Lease Approved</t>
  </si>
  <si>
    <t>Annual (08/08/2025-07/24/2026)</t>
  </si>
  <si>
    <t>D1</t>
  </si>
  <si>
    <t>Anton, Arden (Arden)</t>
  </si>
  <si>
    <t>Lease Approved</t>
  </si>
  <si>
    <t>Annual (08/08/2025-07/24/2026)</t>
  </si>
  <si>
    <t>D1</t>
  </si>
  <si>
    <t>Attar, Emily</t>
  </si>
  <si>
    <t>Lease Approved</t>
  </si>
  <si>
    <t>Annual (08/08/2025-07/24/2026)</t>
  </si>
  <si>
    <t>D1</t>
  </si>
  <si>
    <t>Baddour, Anne</t>
  </si>
  <si>
    <t>Lease Approved</t>
  </si>
  <si>
    <t>Annual (08/08/2025-07/24/2026)</t>
  </si>
  <si>
    <t>D1</t>
  </si>
  <si>
    <t>Barnes, Mary (Elizabeth)</t>
  </si>
  <si>
    <t>Lease Approved</t>
  </si>
  <si>
    <t>Annual (08/08/2025-07/24/2026)</t>
  </si>
  <si>
    <t>D1</t>
  </si>
  <si>
    <t>Beauchemin, Sarah (Sarah Grace)</t>
  </si>
  <si>
    <t>Lease Partially Completed</t>
  </si>
  <si>
    <t>Annual (08/08/2025-07/24/2026)</t>
  </si>
  <si>
    <t>D1</t>
  </si>
  <si>
    <t>Beekman, Anice (Annie)</t>
  </si>
  <si>
    <t>Lease Approved</t>
  </si>
  <si>
    <t>Annual (08/08/2025-07/24/2026)</t>
  </si>
  <si>
    <t>D1</t>
  </si>
  <si>
    <t>Bennington, Helen</t>
  </si>
  <si>
    <t>Lease Approved</t>
  </si>
  <si>
    <t>Annual (08/08/2025-07/24/2026)</t>
  </si>
  <si>
    <t>D1</t>
  </si>
  <si>
    <t>Berens, Catherine</t>
  </si>
  <si>
    <t>Lease Approved</t>
  </si>
  <si>
    <t>Annual (08/08/2025-07/24/2026)</t>
  </si>
  <si>
    <t>D1</t>
  </si>
  <si>
    <t>Bernath, Ava</t>
  </si>
  <si>
    <t>Lease Approved</t>
  </si>
  <si>
    <t>Annual (08/08/2025-07/24/2026)</t>
  </si>
  <si>
    <t>D1</t>
  </si>
  <si>
    <t>Bluhm, Mackenzie</t>
  </si>
  <si>
    <t>Lease Partially Completed</t>
  </si>
  <si>
    <t>Annual (08/08/2025-07/24/2026)</t>
  </si>
  <si>
    <t>D1</t>
  </si>
  <si>
    <t>Braithwaite, Faith (Faith)</t>
  </si>
  <si>
    <t>Lease Approved</t>
  </si>
  <si>
    <t>Annual (08/08/2025-07/24/2026)</t>
  </si>
  <si>
    <t>D1</t>
  </si>
  <si>
    <t>Britt, Payton</t>
  </si>
  <si>
    <t>Lease Approved</t>
  </si>
  <si>
    <t>Annual (08/08/2025-07/24/2026)</t>
  </si>
  <si>
    <t>D1</t>
  </si>
  <si>
    <t>Bunch, Madison (Madison Bunch)</t>
  </si>
  <si>
    <t>Lease Approved</t>
  </si>
  <si>
    <t>Annual (08/08/2025-07/24/2026)</t>
  </si>
  <si>
    <t>D1</t>
  </si>
  <si>
    <t>Bunn, Cappa (Cappa)</t>
  </si>
  <si>
    <t>Lease Approved</t>
  </si>
  <si>
    <t>Annual (08/08/2025-07/24/2026)</t>
  </si>
  <si>
    <t>D1</t>
  </si>
  <si>
    <t>Busby, Kathryn</t>
  </si>
  <si>
    <t>Lease Approved</t>
  </si>
  <si>
    <t>Annual (08/08/2025-07/24/2026)</t>
  </si>
  <si>
    <t>D1</t>
  </si>
  <si>
    <t>Bynum, Kate</t>
  </si>
  <si>
    <t>Lease Approved</t>
  </si>
  <si>
    <t>Annual (08/08/2025-07/24/2026)</t>
  </si>
  <si>
    <t>D1</t>
  </si>
  <si>
    <t>Calabrese, Magdalena</t>
  </si>
  <si>
    <t>Lease Approved</t>
  </si>
  <si>
    <t>Annual (08/08/2025-07/24/2026)</t>
  </si>
  <si>
    <t>D1</t>
  </si>
  <si>
    <t>Carver, Riley (Riley)</t>
  </si>
  <si>
    <t>Lease Approved</t>
  </si>
  <si>
    <t>Annual (08/08/2025-07/24/2026)</t>
  </si>
  <si>
    <t>D1</t>
  </si>
  <si>
    <t>Christian, Mary</t>
  </si>
  <si>
    <t>Lease Approved</t>
  </si>
  <si>
    <t>Annual (08/08/2025-07/24/2026)</t>
  </si>
  <si>
    <t>D1</t>
  </si>
  <si>
    <t>Clark, Caroline</t>
  </si>
  <si>
    <t>Lease Approved</t>
  </si>
  <si>
    <t>Annual (08/08/2025-07/24/2026)</t>
  </si>
  <si>
    <t>D1</t>
  </si>
  <si>
    <t>Climer, Evelyn (Evie)</t>
  </si>
  <si>
    <t>Lease Partially Completed</t>
  </si>
  <si>
    <t>Annual (08/08/2025-07/24/2026)</t>
  </si>
  <si>
    <t>D1</t>
  </si>
  <si>
    <t>Coble, Sloan</t>
  </si>
  <si>
    <t>Lease Approved</t>
  </si>
  <si>
    <t>Annual (08/08/2025-07/24/2026)</t>
  </si>
  <si>
    <t>D1</t>
  </si>
  <si>
    <t>Coker, Sienna</t>
  </si>
  <si>
    <t>Lease Approved</t>
  </si>
  <si>
    <t>Annual (08/08/2025-07/24/2026)</t>
  </si>
  <si>
    <t>D1</t>
  </si>
  <si>
    <t>Crowder, Katherine (Kate)</t>
  </si>
  <si>
    <t>Lease Approved</t>
  </si>
  <si>
    <t>Annual (08/08/2025-07/24/2026)</t>
  </si>
  <si>
    <t>D1</t>
  </si>
  <si>
    <t>Cummings, Sydney (Sydney Cummings)</t>
  </si>
  <si>
    <t>Lease Approved</t>
  </si>
  <si>
    <t>Annual (08/08/2025-07/24/2026)</t>
  </si>
  <si>
    <t>D1</t>
  </si>
  <si>
    <t>Curtice, Barrett</t>
  </si>
  <si>
    <t>Lease Approved</t>
  </si>
  <si>
    <t>Annual (08/08/2025-07/24/2026)</t>
  </si>
  <si>
    <t>D1</t>
  </si>
  <si>
    <t>Deal, Victoria</t>
  </si>
  <si>
    <t>Lease Approved</t>
  </si>
  <si>
    <t>Annual (08/08/2025-07/24/2026)</t>
  </si>
  <si>
    <t>D1</t>
  </si>
  <si>
    <t>Dhillon, Siena</t>
  </si>
  <si>
    <t>Lease Approved</t>
  </si>
  <si>
    <t>Annual (08/08/2025-07/24/2026)</t>
  </si>
  <si>
    <t>D1</t>
  </si>
  <si>
    <t>Dimock, Lucille (Lucy)</t>
  </si>
  <si>
    <t>Lease Approved</t>
  </si>
  <si>
    <t>Annual (08/08/2025-07/24/2026)</t>
  </si>
  <si>
    <t>D1</t>
  </si>
  <si>
    <t>Dooley, Hayden</t>
  </si>
  <si>
    <t>Lease Approved</t>
  </si>
  <si>
    <t>Annual (08/08/2025-07/24/2026)</t>
  </si>
  <si>
    <t>D1</t>
  </si>
  <si>
    <t>Dorf, Alexis (Alexis)</t>
  </si>
  <si>
    <t>Lease Approved</t>
  </si>
  <si>
    <t>Annual (08/08/2025-07/24/2026)</t>
  </si>
  <si>
    <t>D1</t>
  </si>
  <si>
    <t>Duncan, Lucille (Lucy)</t>
  </si>
  <si>
    <t>Lease Approved</t>
  </si>
  <si>
    <t>Annual (08/08/2025-07/24/2026)</t>
  </si>
  <si>
    <t>D1</t>
  </si>
  <si>
    <t>Easley, Natalie</t>
  </si>
  <si>
    <t>Lease Approved</t>
  </si>
  <si>
    <t>Annual (08/08/2025-07/24/2026)</t>
  </si>
  <si>
    <t>D1</t>
  </si>
  <si>
    <t>Eckard, Afton (Afton)</t>
  </si>
  <si>
    <t>Lease Approved</t>
  </si>
  <si>
    <t>Annual (08/08/2025-07/24/2026)</t>
  </si>
  <si>
    <t>D1</t>
  </si>
  <si>
    <t>Edmundson, Mary</t>
  </si>
  <si>
    <t>Lease Approved</t>
  </si>
  <si>
    <t>Annual (08/08/2025-07/24/2026)</t>
  </si>
  <si>
    <t>D1</t>
  </si>
  <si>
    <t>Farer, Lya</t>
  </si>
  <si>
    <t>Lease Approved</t>
  </si>
  <si>
    <t>Annual (08/08/2025-07/24/2026)</t>
  </si>
  <si>
    <t>D1</t>
  </si>
  <si>
    <t>Fleming, Harriet</t>
  </si>
  <si>
    <t>Lease Approved</t>
  </si>
  <si>
    <t>Annual (08/08/2025-07/24/2026)</t>
  </si>
  <si>
    <t>D1</t>
  </si>
  <si>
    <t>Fleury-Mendible, Sofia</t>
  </si>
  <si>
    <t>Lease Approved</t>
  </si>
  <si>
    <t>Annual (08/08/2025-07/24/2026)</t>
  </si>
  <si>
    <t>D1</t>
  </si>
  <si>
    <t>Gamache, Ella</t>
  </si>
  <si>
    <t>Lease Approved</t>
  </si>
  <si>
    <t>Annual (08/08/2025-07/24/2026)</t>
  </si>
  <si>
    <t>D1</t>
  </si>
  <si>
    <t>Geldbach, Heidi (Heidi)</t>
  </si>
  <si>
    <t>Lease Approved</t>
  </si>
  <si>
    <t>Annual (08/08/2025-07/24/2026)</t>
  </si>
  <si>
    <t>D1</t>
  </si>
  <si>
    <t>Gentle, Addison (Addi)</t>
  </si>
  <si>
    <t>Lease Approved</t>
  </si>
  <si>
    <t>Annual (08/08/2025-07/24/2026)</t>
  </si>
  <si>
    <t>D1</t>
  </si>
  <si>
    <t>Ghiselli, Bianca (bebe ghiselli)</t>
  </si>
  <si>
    <t>Lease Completed</t>
  </si>
  <si>
    <t>Annual (08/08/2025-07/24/2026)</t>
  </si>
  <si>
    <t>D1</t>
  </si>
  <si>
    <t>Goodyear, Alexandra (Lexie)</t>
  </si>
  <si>
    <t>Lease Approved</t>
  </si>
  <si>
    <t>Annual (08/08/2025-07/24/2026)</t>
  </si>
  <si>
    <t>D1</t>
  </si>
  <si>
    <t>Gould, Elizabeth (Rhodes)</t>
  </si>
  <si>
    <t>Lease Approved</t>
  </si>
  <si>
    <t>Annual (08/08/2025-07/24/2026)</t>
  </si>
  <si>
    <t>D1</t>
  </si>
  <si>
    <t>Granot, Olivia</t>
  </si>
  <si>
    <t>Lease Approved</t>
  </si>
  <si>
    <t>Annual (08/08/2025-07/24/2026)</t>
  </si>
  <si>
    <t>D1</t>
  </si>
  <si>
    <t>Grgurevic, Ava (Ava Grgurevic)</t>
  </si>
  <si>
    <t>Lease Approved</t>
  </si>
  <si>
    <t>Annual (08/08/2025-07/24/2026)</t>
  </si>
  <si>
    <t>D1</t>
  </si>
  <si>
    <t>Grinan, Addison (Addie)</t>
  </si>
  <si>
    <t>Lease Approved</t>
  </si>
  <si>
    <t>Annual (08/08/2025-07/24/2026)</t>
  </si>
  <si>
    <t>D1</t>
  </si>
  <si>
    <t>Grubb, Abigale</t>
  </si>
  <si>
    <t>Lease Approved</t>
  </si>
  <si>
    <t>Annual (08/08/2025-07/24/2026)</t>
  </si>
  <si>
    <t>D1</t>
  </si>
  <si>
    <t>Guns, Foster (Foster)</t>
  </si>
  <si>
    <t>Lease Approved</t>
  </si>
  <si>
    <t>Annual (08/08/2025-07/24/2026)</t>
  </si>
  <si>
    <t>D1</t>
  </si>
  <si>
    <t>Gurley, Avery (Avery)</t>
  </si>
  <si>
    <t>Lease Approved</t>
  </si>
  <si>
    <t>Annual (08/08/2025-07/24/2026)</t>
  </si>
  <si>
    <t>D1</t>
  </si>
  <si>
    <t>Gutierrez, Grace (Grace)</t>
  </si>
  <si>
    <t>Lease Approved</t>
  </si>
  <si>
    <t>Annual (08/08/2025-07/24/2026)</t>
  </si>
  <si>
    <t>D1</t>
  </si>
  <si>
    <t>Gwinnett, Abigail (Abby)</t>
  </si>
  <si>
    <t>Lease Approved</t>
  </si>
  <si>
    <t>Annual (08/08/2025-07/24/2026)</t>
  </si>
  <si>
    <t>D1</t>
  </si>
  <si>
    <t>Hammett, Madison (Madison)</t>
  </si>
  <si>
    <t>Lease Approved</t>
  </si>
  <si>
    <t>Annual (08/08/2025-07/24/2026)</t>
  </si>
  <si>
    <t>D1</t>
  </si>
  <si>
    <t>Hardy, Katherine (Kate)</t>
  </si>
  <si>
    <t>Lease Partially Completed</t>
  </si>
  <si>
    <t>Annual (08/08/2025-07/24/2026)</t>
  </si>
  <si>
    <t>D1</t>
  </si>
  <si>
    <t>Hass, Drew</t>
  </si>
  <si>
    <t>Lease Approved</t>
  </si>
  <si>
    <t>Annual (08/08/2025-07/24/2026)</t>
  </si>
  <si>
    <t>D1</t>
  </si>
  <si>
    <t>Haywood, Anna (Anna)</t>
  </si>
  <si>
    <t>Lease Approved</t>
  </si>
  <si>
    <t>Annual (08/08/2025-07/24/2026)</t>
  </si>
  <si>
    <t>D1</t>
  </si>
  <si>
    <t>Hege, Abigail (Abbie)</t>
  </si>
  <si>
    <t>Lease Approved</t>
  </si>
  <si>
    <t>Annual (08/08/2025-07/24/2026)</t>
  </si>
  <si>
    <t>D1</t>
  </si>
  <si>
    <t>Henderson, Allana</t>
  </si>
  <si>
    <t>Lease Approved</t>
  </si>
  <si>
    <t>Annual (08/08/2025-07/24/2026)</t>
  </si>
  <si>
    <t>D1</t>
  </si>
  <si>
    <t>Herb, Katelyn (Katie)</t>
  </si>
  <si>
    <t>Lease Approved</t>
  </si>
  <si>
    <t>Annual (08/08/2025-07/24/2026)</t>
  </si>
  <si>
    <t>D1</t>
  </si>
  <si>
    <t>Herman, Ivie</t>
  </si>
  <si>
    <t>Lease Approved</t>
  </si>
  <si>
    <t>Annual (08/08/2025-07/24/2026)</t>
  </si>
  <si>
    <t>D1</t>
  </si>
  <si>
    <t>Hey, Ella</t>
  </si>
  <si>
    <t>Lease Approved</t>
  </si>
  <si>
    <t>Annual (08/08/2025-07/24/2026)</t>
  </si>
  <si>
    <t>D1</t>
  </si>
  <si>
    <t>Hinshaw, Haley (Haley)</t>
  </si>
  <si>
    <t>Lease Approved</t>
  </si>
  <si>
    <t>Annual (08/08/2025-07/24/2026)</t>
  </si>
  <si>
    <t>D1</t>
  </si>
  <si>
    <t>Hodges, Margaret (Stewart)</t>
  </si>
  <si>
    <t>Lease Approved</t>
  </si>
  <si>
    <t>Annual (08/08/2025-07/24/2026)</t>
  </si>
  <si>
    <t>D1</t>
  </si>
  <si>
    <t>Hosseinzadeh, Sarah (Sarah)</t>
  </si>
  <si>
    <t>Lease Approved</t>
  </si>
  <si>
    <t>Annual (08/08/2025-07/24/2026)</t>
  </si>
  <si>
    <t>D1</t>
  </si>
  <si>
    <t>Huda, Arissa</t>
  </si>
  <si>
    <t>Lease Approved</t>
  </si>
  <si>
    <t>Annual (08/08/2025-07/24/2026)</t>
  </si>
  <si>
    <t>D1</t>
  </si>
  <si>
    <t>Hudson, Khaki (Khaki)</t>
  </si>
  <si>
    <t>Lease Approved</t>
  </si>
  <si>
    <t>Annual (08/08/2025-07/24/2026)</t>
  </si>
  <si>
    <t>D1</t>
  </si>
  <si>
    <t>Hughes, Sophie</t>
  </si>
  <si>
    <t>Lease Approved</t>
  </si>
  <si>
    <t>Annual (08/08/2025-07/24/2026)</t>
  </si>
  <si>
    <t>D1</t>
  </si>
  <si>
    <t>Izod, Julianne</t>
  </si>
  <si>
    <t>Lease Approved</t>
  </si>
  <si>
    <t>Annual (08/08/2025-07/24/2026)</t>
  </si>
  <si>
    <t>D1</t>
  </si>
  <si>
    <t>Jain, Alexa</t>
  </si>
  <si>
    <t>Lease Approved</t>
  </si>
  <si>
    <t>Annual (08/08/2025-07/24/2026)</t>
  </si>
  <si>
    <t>D1</t>
  </si>
  <si>
    <t>Jester, Margaret (Margaret)</t>
  </si>
  <si>
    <t>Lease Partially Completed</t>
  </si>
  <si>
    <t>Annual (08/08/2025-07/24/2026)</t>
  </si>
  <si>
    <t>D1</t>
  </si>
  <si>
    <t>Johnson, Ava (Ava)</t>
  </si>
  <si>
    <t>Lease Approved</t>
  </si>
  <si>
    <t>Annual (08/08/2025-07/24/2026)</t>
  </si>
  <si>
    <t>D1</t>
  </si>
  <si>
    <t>Jones, Anna</t>
  </si>
  <si>
    <t>Lease Approved</t>
  </si>
  <si>
    <t>Annual (08/08/2025-07/24/2026)</t>
  </si>
  <si>
    <t>D1</t>
  </si>
  <si>
    <t>Kelly, Helen (Helen)</t>
  </si>
  <si>
    <t>Lease Approved</t>
  </si>
  <si>
    <t>Annual (08/08/2025-07/24/2026)</t>
  </si>
  <si>
    <t>D1</t>
  </si>
  <si>
    <t>Kilpatrick, Estelle (Estelle)</t>
  </si>
  <si>
    <t>Lease Approved</t>
  </si>
  <si>
    <t>Annual (08/08/2025-07/24/2026)</t>
  </si>
  <si>
    <t>D1</t>
  </si>
  <si>
    <t>Kirkby, Reygan (Reygan)</t>
  </si>
  <si>
    <t>Lease Approved</t>
  </si>
  <si>
    <t>Annual (08/08/2025-07/24/2026)</t>
  </si>
  <si>
    <t>D1</t>
  </si>
  <si>
    <t>Klingler, Margaret (Margaret)</t>
  </si>
  <si>
    <t>Lease Partially Completed</t>
  </si>
  <si>
    <t>Annual (08/08/2025-07/24/2026)</t>
  </si>
  <si>
    <t>D1</t>
  </si>
  <si>
    <t>Knudsen, Matthew</t>
  </si>
  <si>
    <t>Lease Approved</t>
  </si>
  <si>
    <t>Annual (08/08/2025-07/24/2026)</t>
  </si>
  <si>
    <t>D1</t>
  </si>
  <si>
    <t>Komorner, Kathryn</t>
  </si>
  <si>
    <t>Lease Approved</t>
  </si>
  <si>
    <t>Annual (08/08/2025-07/24/2026)</t>
  </si>
  <si>
    <t>D1</t>
  </si>
  <si>
    <t>Kornchankul, Warintawn (Nina)</t>
  </si>
  <si>
    <t>Lease Completed</t>
  </si>
  <si>
    <t>Annual (08/08/2025-07/24/2026)</t>
  </si>
  <si>
    <t>D1</t>
  </si>
  <si>
    <t>Kornegay, Linna (Linna)</t>
  </si>
  <si>
    <t>Lease Partially Completed</t>
  </si>
  <si>
    <t>Annual (08/08/2025-07/24/2026)</t>
  </si>
  <si>
    <t>D1</t>
  </si>
  <si>
    <t>Lakey, Caroline</t>
  </si>
  <si>
    <t>Lease Approved</t>
  </si>
  <si>
    <t>Annual (08/08/2025-07/24/2026)</t>
  </si>
  <si>
    <t>D1</t>
  </si>
  <si>
    <t>Lane, Sophia</t>
  </si>
  <si>
    <t>Lease Approved</t>
  </si>
  <si>
    <t>Annual (08/08/2025-07/24/2026)</t>
  </si>
  <si>
    <t>D1</t>
  </si>
  <si>
    <t>Lanzas, Ava</t>
  </si>
  <si>
    <t>Lease Approved</t>
  </si>
  <si>
    <t>Annual (08/08/2025-07/24/2026)</t>
  </si>
  <si>
    <t>D1</t>
  </si>
  <si>
    <t>Lapham, Caroline</t>
  </si>
  <si>
    <t>Lease Approved</t>
  </si>
  <si>
    <t>Annual (08/08/2025-07/24/2026)</t>
  </si>
  <si>
    <t>D1</t>
  </si>
  <si>
    <t>Lassiter, Laura</t>
  </si>
  <si>
    <t>Lease Approved</t>
  </si>
  <si>
    <t>Annual (08/08/2025-07/24/2026)</t>
  </si>
  <si>
    <t>D1</t>
  </si>
  <si>
    <t>Lehrich, Anika (Ani Lehrich)</t>
  </si>
  <si>
    <t>Lease Partially Completed</t>
  </si>
  <si>
    <t>Annual (08/08/2025-07/24/2026)</t>
  </si>
  <si>
    <t>D1</t>
  </si>
  <si>
    <t>Lewis, Madeline</t>
  </si>
  <si>
    <t>Lease Approved</t>
  </si>
  <si>
    <t>Annual (08/08/2025-07/24/2026)</t>
  </si>
  <si>
    <t>D1</t>
  </si>
  <si>
    <t>Linkner, Marlie</t>
  </si>
  <si>
    <t>Lease Approved</t>
  </si>
  <si>
    <t>Annual (08/08/2025-07/24/2026)</t>
  </si>
  <si>
    <t>D1</t>
  </si>
  <si>
    <t>Litke, Karoline</t>
  </si>
  <si>
    <t>Lease Approved</t>
  </si>
  <si>
    <t>Annual (08/08/2025-07/24/2026)</t>
  </si>
  <si>
    <t>D1</t>
  </si>
  <si>
    <t>Logan, Caitlin (Cate)</t>
  </si>
  <si>
    <t>Lease Approved</t>
  </si>
  <si>
    <t>Annual (08/08/2025-07/24/2026)</t>
  </si>
  <si>
    <t>D1</t>
  </si>
  <si>
    <t>Lowery, Ava (Caroline)</t>
  </si>
  <si>
    <t>Lease Approved</t>
  </si>
  <si>
    <t>Annual (08/08/2025-07/24/2026)</t>
  </si>
  <si>
    <t>D1</t>
  </si>
  <si>
    <t>Lyon, Margaret (Margaret)</t>
  </si>
  <si>
    <t>Lease Approved</t>
  </si>
  <si>
    <t>Annual (08/08/2025-07/24/2026)</t>
  </si>
  <si>
    <t>D1</t>
  </si>
  <si>
    <t>Malmberg, Madeline</t>
  </si>
  <si>
    <t>Lease Approved</t>
  </si>
  <si>
    <t>Annual (08/08/2025-07/24/2026)</t>
  </si>
  <si>
    <t>D1</t>
  </si>
  <si>
    <t>Mann, Susanna</t>
  </si>
  <si>
    <t>Lease Approved</t>
  </si>
  <si>
    <t>Annual (08/08/2025-07/24/2026)</t>
  </si>
  <si>
    <t>D1</t>
  </si>
  <si>
    <t>Marinello, Mary (Mary)</t>
  </si>
  <si>
    <t>Lease Approved</t>
  </si>
  <si>
    <t>Annual (08/08/2025-07/24/2026)</t>
  </si>
  <si>
    <t>D1</t>
  </si>
  <si>
    <t>Marshall, Sadler</t>
  </si>
  <si>
    <t>Lease Approved</t>
  </si>
  <si>
    <t>Annual (08/08/2025-07/24/2026)</t>
  </si>
  <si>
    <t>D1</t>
  </si>
  <si>
    <t>McConnell, Helen (Liza)</t>
  </si>
  <si>
    <t>Lease Approved</t>
  </si>
  <si>
    <t>Annual (08/08/2025-07/24/2026)</t>
  </si>
  <si>
    <t>D1</t>
  </si>
  <si>
    <t>Mehta, Aarush</t>
  </si>
  <si>
    <t>Lease Approved</t>
  </si>
  <si>
    <t>Annual (08/08/2025-07/24/2026)</t>
  </si>
  <si>
    <t>D1</t>
  </si>
  <si>
    <t>Michaels, Megan</t>
  </si>
  <si>
    <t>Lease Approved</t>
  </si>
  <si>
    <t>Annual (08/08/2025-07/24/2026)</t>
  </si>
  <si>
    <t>D1</t>
  </si>
  <si>
    <t>Miller, Delaney</t>
  </si>
  <si>
    <t>Lease Partially Completed</t>
  </si>
  <si>
    <t>Annual (08/08/2025-07/24/2026)</t>
  </si>
  <si>
    <t>D1</t>
  </si>
  <si>
    <t>Miller, Paige</t>
  </si>
  <si>
    <t>Lease Approved</t>
  </si>
  <si>
    <t>Annual (08/08/2025-07/24/2026)</t>
  </si>
  <si>
    <t>D1</t>
  </si>
  <si>
    <t>Morita, Victoria (Vicky)</t>
  </si>
  <si>
    <t>Lease Approved</t>
  </si>
  <si>
    <t>Annual (08/08/2025-07/24/2026)</t>
  </si>
  <si>
    <t>D1</t>
  </si>
  <si>
    <t>Morris, Kathryn (Morris)</t>
  </si>
  <si>
    <t>Lease Approved</t>
  </si>
  <si>
    <t>Annual (08/08/2025-07/24/2026)</t>
  </si>
  <si>
    <t>D1</t>
  </si>
  <si>
    <t>Mueller, Emily</t>
  </si>
  <si>
    <t>Lease Approved</t>
  </si>
  <si>
    <t>Annual (08/08/2025-07/24/2026)</t>
  </si>
  <si>
    <t>D1</t>
  </si>
  <si>
    <t>Mulligan, Ann (Annie)</t>
  </si>
  <si>
    <t>Lease Approved</t>
  </si>
  <si>
    <t>Annual (08/08/2025-07/24/2026)</t>
  </si>
  <si>
    <t>D1</t>
  </si>
  <si>
    <t>Mullinix, Tucker (Tucker)</t>
  </si>
  <si>
    <t>Lease Approved</t>
  </si>
  <si>
    <t>Annual (08/08/2025-07/24/2026)</t>
  </si>
  <si>
    <t>D1</t>
  </si>
  <si>
    <t>Murr, Tatum</t>
  </si>
  <si>
    <t>Lease Approved</t>
  </si>
  <si>
    <t>Annual (08/08/2025-07/24/2026)</t>
  </si>
  <si>
    <t>D1</t>
  </si>
  <si>
    <t>Nadella, Sushma</t>
  </si>
  <si>
    <t>Lease Approved</t>
  </si>
  <si>
    <t>Annual (08/08/2025-07/24/2026)</t>
  </si>
  <si>
    <t>D1</t>
  </si>
  <si>
    <t>Nery, Olivia (Olivia Nery)</t>
  </si>
  <si>
    <t>Lease Approved</t>
  </si>
  <si>
    <t>Annual (08/08/2025-07/24/2026)</t>
  </si>
  <si>
    <t>D1</t>
  </si>
  <si>
    <t>Newman, Emma</t>
  </si>
  <si>
    <t>Lease Approved</t>
  </si>
  <si>
    <t>Annual (08/08/2025-07/24/2026)</t>
  </si>
  <si>
    <t>D1</t>
  </si>
  <si>
    <t>Nguyen, Kayla</t>
  </si>
  <si>
    <t>Lease Completed</t>
  </si>
  <si>
    <t>Annual (08/08/2025-07/24/2026)</t>
  </si>
  <si>
    <t>D1</t>
  </si>
  <si>
    <t>Norton, Lilly</t>
  </si>
  <si>
    <t>Lease Approved</t>
  </si>
  <si>
    <t>Annual (08/08/2025-07/24/2026)</t>
  </si>
  <si>
    <t>D1</t>
  </si>
  <si>
    <t>Oconnor, Lauren</t>
  </si>
  <si>
    <t>Lease Approved</t>
  </si>
  <si>
    <t>Annual (08/08/2025-07/24/2026)</t>
  </si>
  <si>
    <t>D1</t>
  </si>
  <si>
    <t>O'halloran, Amelia</t>
  </si>
  <si>
    <t>Lease Partially Completed</t>
  </si>
  <si>
    <t>Annual (08/08/2025-07/24/2026)</t>
  </si>
  <si>
    <t>D1</t>
  </si>
  <si>
    <t>O'Keefe, Paige</t>
  </si>
  <si>
    <t>Lease Approved</t>
  </si>
  <si>
    <t>Annual (08/08/2025-07/24/2026)</t>
  </si>
  <si>
    <t>D1</t>
  </si>
  <si>
    <t>Oztanir, Aryah (Aryah)</t>
  </si>
  <si>
    <t>Lease Approved</t>
  </si>
  <si>
    <t>Annual (08/08/2025-07/24/2026)</t>
  </si>
  <si>
    <t>D1</t>
  </si>
  <si>
    <t>Palacios, Isabel (Isabel)</t>
  </si>
  <si>
    <t>Lease Approved</t>
  </si>
  <si>
    <t>Annual (08/08/2025-07/24/2026)</t>
  </si>
  <si>
    <t>D1</t>
  </si>
  <si>
    <t>Palmer, Lorelai (Lorelai)</t>
  </si>
  <si>
    <t>Lease Approved</t>
  </si>
  <si>
    <t>Annual (08/08/2025-07/24/2026)</t>
  </si>
  <si>
    <t>D1</t>
  </si>
  <si>
    <t>Palumbo, Lily (Lily)</t>
  </si>
  <si>
    <t>Lease Approved</t>
  </si>
  <si>
    <t>Annual (08/08/2025-07/24/2026)</t>
  </si>
  <si>
    <t>D1</t>
  </si>
  <si>
    <t>Patricot, Juliette</t>
  </si>
  <si>
    <t>Lease Approved</t>
  </si>
  <si>
    <t>Annual (08/08/2025-07/24/2026)</t>
  </si>
  <si>
    <t>D1</t>
  </si>
  <si>
    <t>Perce, Taylor (Taylor)</t>
  </si>
  <si>
    <t>Lease Approved</t>
  </si>
  <si>
    <t>Annual (08/08/2025-07/24/2026)</t>
  </si>
  <si>
    <t>D1</t>
  </si>
  <si>
    <t>Peters, Mckenzie</t>
  </si>
  <si>
    <t>Lease Approved</t>
  </si>
  <si>
    <t>Annual (08/08/2025-07/24/2026)</t>
  </si>
  <si>
    <t>D1</t>
  </si>
  <si>
    <t>Phadke, Eliana</t>
  </si>
  <si>
    <t>Lease Partially Completed</t>
  </si>
  <si>
    <t>Annual (08/08/2025-07/24/2026)</t>
  </si>
  <si>
    <t>D1</t>
  </si>
  <si>
    <t>Pugh, Katherine</t>
  </si>
  <si>
    <t>Lease Approved</t>
  </si>
  <si>
    <t>Annual (08/08/2025-07/24/2026)</t>
  </si>
  <si>
    <t>D1</t>
  </si>
  <si>
    <t>Ransom, Katherine</t>
  </si>
  <si>
    <t>Lease Approved</t>
  </si>
  <si>
    <t>Annual (08/08/2025-07/24/2026)</t>
  </si>
  <si>
    <t>D1</t>
  </si>
  <si>
    <t>Reid, Katherine (Katherine)</t>
  </si>
  <si>
    <t>Lease Approved</t>
  </si>
  <si>
    <t>Annual (08/08/2025-07/24/2026)</t>
  </si>
  <si>
    <t>D1</t>
  </si>
  <si>
    <t>Richards, Ava</t>
  </si>
  <si>
    <t>Lease Approved</t>
  </si>
  <si>
    <t>Annual (08/08/2025-07/24/2026)</t>
  </si>
  <si>
    <t>D1</t>
  </si>
  <si>
    <t>Romanowski, Ella</t>
  </si>
  <si>
    <t>Lease Approved</t>
  </si>
  <si>
    <t>Annual (08/08/2025-07/24/2026)</t>
  </si>
  <si>
    <t>D1</t>
  </si>
  <si>
    <t>Rosen, Kate (Kate)</t>
  </si>
  <si>
    <t>Lease Partially Completed</t>
  </si>
  <si>
    <t>Annual (08/08/2025-07/24/2026)</t>
  </si>
  <si>
    <t>D1</t>
  </si>
  <si>
    <t>Rupp, Meredith (Meredith)</t>
  </si>
  <si>
    <t>Lease Approved</t>
  </si>
  <si>
    <t>Annual (08/08/2025-07/24/2026)</t>
  </si>
  <si>
    <t>D1</t>
  </si>
  <si>
    <t>Russell, Ashleigh</t>
  </si>
  <si>
    <t>Lease Approved</t>
  </si>
  <si>
    <t>Annual (08/08/2025-07/24/2026)</t>
  </si>
  <si>
    <t>D1</t>
  </si>
  <si>
    <t>Samples, Harper</t>
  </si>
  <si>
    <t>Lease Approved</t>
  </si>
  <si>
    <t>Annual (08/08/2025-07/24/2026)</t>
  </si>
  <si>
    <t>D1</t>
  </si>
  <si>
    <t>Saunders, Ashley (Ashley)</t>
  </si>
  <si>
    <t>Lease Approved</t>
  </si>
  <si>
    <t>Annual (08/08/2025-07/24/2026)</t>
  </si>
  <si>
    <t>D1</t>
  </si>
  <si>
    <t>Scherock, Ella (Ella)</t>
  </si>
  <si>
    <t>Lease Partially Completed</t>
  </si>
  <si>
    <t>Annual (08/08/2025-07/24/2026)</t>
  </si>
  <si>
    <t>D1</t>
  </si>
  <si>
    <t>Scott, Ella (Ella)</t>
  </si>
  <si>
    <t>Lease Approved</t>
  </si>
  <si>
    <t>Annual (08/08/2025-07/24/2026)</t>
  </si>
  <si>
    <t>D1</t>
  </si>
  <si>
    <t>Seifert, Camille</t>
  </si>
  <si>
    <t>Lease Approved</t>
  </si>
  <si>
    <t>Annual (08/08/2025-07/24/2026)</t>
  </si>
  <si>
    <t>D1</t>
  </si>
  <si>
    <t>Shetzler, Lillian (Lily)</t>
  </si>
  <si>
    <t>Lease Approved</t>
  </si>
  <si>
    <t>Annual (08/08/2025-07/24/2026)</t>
  </si>
  <si>
    <t>D1</t>
  </si>
  <si>
    <t>Shook, Emma (Emma)</t>
  </si>
  <si>
    <t>Lease Approved</t>
  </si>
  <si>
    <t>Annual (08/08/2025-07/24/2026)</t>
  </si>
  <si>
    <t>D1</t>
  </si>
  <si>
    <t>Shyshkova, Alissa</t>
  </si>
  <si>
    <t>Lease Approved</t>
  </si>
  <si>
    <t>Annual (08/08/2025-07/24/2026)</t>
  </si>
  <si>
    <t>D1</t>
  </si>
  <si>
    <t>Sinha, Kate</t>
  </si>
  <si>
    <t>Lease Approved</t>
  </si>
  <si>
    <t>Annual (08/08/2025-07/24/2026)</t>
  </si>
  <si>
    <t>D1</t>
  </si>
  <si>
    <t>Smith, Josslyn (Josie)</t>
  </si>
  <si>
    <t>Lease Approved</t>
  </si>
  <si>
    <t>Annual (08/08/2025-07/24/2026)</t>
  </si>
  <si>
    <t>D1</t>
  </si>
  <si>
    <t>Smith, Margaret (Maggie)</t>
  </si>
  <si>
    <t>Lease Approved</t>
  </si>
  <si>
    <t>Annual (08/08/2025-07/24/2026)</t>
  </si>
  <si>
    <t>D1</t>
  </si>
  <si>
    <t>Smith, Sofia (Sofia)</t>
  </si>
  <si>
    <t>Lease Approved</t>
  </si>
  <si>
    <t>Annual (08/08/2025-07/24/2026)</t>
  </si>
  <si>
    <t>D1</t>
  </si>
  <si>
    <t>Snyder, Lillian (Reid)</t>
  </si>
  <si>
    <t>Lease Approved</t>
  </si>
  <si>
    <t>Annual (08/08/2025-07/24/2026)</t>
  </si>
  <si>
    <t>D1</t>
  </si>
  <si>
    <t>Solvsberg, Addison (Addy)</t>
  </si>
  <si>
    <t>Lease Approved</t>
  </si>
  <si>
    <t>Annual (08/08/2025-07/24/2026)</t>
  </si>
  <si>
    <t>D1</t>
  </si>
  <si>
    <t>Sri, Grace (Grace)</t>
  </si>
  <si>
    <t>Lease Partially Completed</t>
  </si>
  <si>
    <t>Annual (08/08/2025-07/24/2026)</t>
  </si>
  <si>
    <t>D1</t>
  </si>
  <si>
    <t>Stallings, Lucy (Dillon)</t>
  </si>
  <si>
    <t>Lease Approved</t>
  </si>
  <si>
    <t>Annual (08/08/2025-07/24/2026)</t>
  </si>
  <si>
    <t>D1</t>
  </si>
  <si>
    <t>Stanley, Whitney</t>
  </si>
  <si>
    <t>Lease Approved</t>
  </si>
  <si>
    <t>Annual (08/08/2025-07/24/2026)</t>
  </si>
  <si>
    <t>D1</t>
  </si>
  <si>
    <t>Stevens, Grace (Gracie)</t>
  </si>
  <si>
    <t>Lease Approved</t>
  </si>
  <si>
    <t>Annual (08/08/2025-07/24/2026)</t>
  </si>
  <si>
    <t>D1</t>
  </si>
  <si>
    <t>Sullivan, Emily</t>
  </si>
  <si>
    <t>Lease Approved</t>
  </si>
  <si>
    <t>Annual (08/08/2025-07/24/2026)</t>
  </si>
  <si>
    <t>D1</t>
  </si>
  <si>
    <t>Taylor, Alden (Alden)</t>
  </si>
  <si>
    <t>Lease Approved</t>
  </si>
  <si>
    <t>Annual (08/08/2025-07/24/2026)</t>
  </si>
  <si>
    <t>D1</t>
  </si>
  <si>
    <t>Teegarden, Ella (Ella)</t>
  </si>
  <si>
    <t>Lease Approved</t>
  </si>
  <si>
    <t>Annual (08/08/2025-07/24/2026)</t>
  </si>
  <si>
    <t>D1</t>
  </si>
  <si>
    <t>Thulasidas, Tanisha</t>
  </si>
  <si>
    <t>Lease Approved</t>
  </si>
  <si>
    <t>Annual (08/08/2025-07/24/2026)</t>
  </si>
  <si>
    <t>D1</t>
  </si>
  <si>
    <t>Tolson, Alissa (Alissa)</t>
  </si>
  <si>
    <t>Lease Approved</t>
  </si>
  <si>
    <t>Annual (08/08/2025-07/24/2026)</t>
  </si>
  <si>
    <t>D1</t>
  </si>
  <si>
    <t>Turner, Sloan</t>
  </si>
  <si>
    <t>Lease Approved</t>
  </si>
  <si>
    <t>Annual (08/08/2025-07/24/2026)</t>
  </si>
  <si>
    <t>D1</t>
  </si>
  <si>
    <t>Tuschong, Grace (Grace)</t>
  </si>
  <si>
    <t>Lease Approved</t>
  </si>
  <si>
    <t>Annual (08/08/2025-07/24/2026)</t>
  </si>
  <si>
    <t>D1</t>
  </si>
  <si>
    <t>Tysinger, Avery (Avery)</t>
  </si>
  <si>
    <t>Lease Partially Completed</t>
  </si>
  <si>
    <t>Annual (08/08/2025-07/24/2026)</t>
  </si>
  <si>
    <t>D1</t>
  </si>
  <si>
    <t>Vaca, Ava</t>
  </si>
  <si>
    <t>Lease Approved</t>
  </si>
  <si>
    <t>Annual (08/08/2025-07/24/2026)</t>
  </si>
  <si>
    <t>D1</t>
  </si>
  <si>
    <t>Van Arnam, Sophia (Sophie)</t>
  </si>
  <si>
    <t>Lease Approved</t>
  </si>
  <si>
    <t>Annual (08/08/2025-07/24/2026)</t>
  </si>
  <si>
    <t>D1</t>
  </si>
  <si>
    <t>Vaughn, Greyson</t>
  </si>
  <si>
    <t>Lease Approved</t>
  </si>
  <si>
    <t>Annual (08/08/2025-07/24/2026)</t>
  </si>
  <si>
    <t>D1</t>
  </si>
  <si>
    <t>Viele, Ava</t>
  </si>
  <si>
    <t>Lease Approved</t>
  </si>
  <si>
    <t>Annual (08/08/2025-07/24/2026)</t>
  </si>
  <si>
    <t>D1</t>
  </si>
  <si>
    <t>Weiss, Brooklyn</t>
  </si>
  <si>
    <t>Lease Approved</t>
  </si>
  <si>
    <t>Annual (08/08/2025-07/24/2026)</t>
  </si>
  <si>
    <t>D1</t>
  </si>
  <si>
    <t>Welsh, Sarah (Sarah)</t>
  </si>
  <si>
    <t>Lease Approved</t>
  </si>
  <si>
    <t>Annual (08/08/2025-07/24/2026)</t>
  </si>
  <si>
    <t>D1</t>
  </si>
  <si>
    <t>West, Emma</t>
  </si>
  <si>
    <t>Lease Approved</t>
  </si>
  <si>
    <t>Annual (08/08/2025-07/24/2026)</t>
  </si>
  <si>
    <t>D1</t>
  </si>
  <si>
    <t>West, Olivia</t>
  </si>
  <si>
    <t>Lease Approved</t>
  </si>
  <si>
    <t>Annual (08/08/2025-07/24/2026)</t>
  </si>
  <si>
    <t>D1</t>
  </si>
  <si>
    <t>White, Samantha (McKenzie White)</t>
  </si>
  <si>
    <t>Renewal Lease Approved</t>
  </si>
  <si>
    <t>Annual (08/08/2025-07/24/2026)</t>
  </si>
  <si>
    <t>D1</t>
  </si>
  <si>
    <t>Wigent, Madeline (Madeline)</t>
  </si>
  <si>
    <t>Lease Approved</t>
  </si>
  <si>
    <t>Annual (08/08/2025-07/24/2026)</t>
  </si>
  <si>
    <t>D1</t>
  </si>
  <si>
    <t>Williams, Jacqueline (Jackie)</t>
  </si>
  <si>
    <t>Lease Approved</t>
  </si>
  <si>
    <t>Annual (08/08/2025-07/24/2026)</t>
  </si>
  <si>
    <t>D1</t>
  </si>
  <si>
    <t>Williams, Marion (Marion)</t>
  </si>
  <si>
    <t>Lease Approved</t>
  </si>
  <si>
    <t>Annual (08/08/2025-07/24/2026)</t>
  </si>
  <si>
    <t>D1</t>
  </si>
  <si>
    <t>Wise, Gracen (Gracen)</t>
  </si>
  <si>
    <t>Lease Approved</t>
  </si>
  <si>
    <t>Annual (08/08/2025-07/24/2026)</t>
  </si>
  <si>
    <t>D1</t>
  </si>
  <si>
    <t>Yaun, Eliot</t>
  </si>
  <si>
    <t>Lease Partially Completed</t>
  </si>
  <si>
    <t>Annual (08/08/2025-07/24/2026)</t>
  </si>
  <si>
    <t>D1</t>
  </si>
  <si>
    <t>Zikmund, Paige</t>
  </si>
  <si>
    <t>Lease Partially Completed</t>
  </si>
  <si>
    <t>Annual (08/08/2025-07/24/2026)</t>
  </si>
  <si>
    <t>Unit Type: D2</t>
  </si>
  <si>
    <t>D2</t>
  </si>
  <si>
    <t>Angelillo, Amber</t>
  </si>
  <si>
    <t>Renewal Lease Approved</t>
  </si>
  <si>
    <t>Annual (08/08/2025-07/24/2026)</t>
  </si>
  <si>
    <t>D2</t>
  </si>
  <si>
    <t>Eklund, Kaitlyn (Kaitlyn)</t>
  </si>
  <si>
    <t>Lease Approved</t>
  </si>
  <si>
    <t>Annual (08/08/2025-07/24/2026)</t>
  </si>
  <si>
    <t>D2</t>
  </si>
  <si>
    <t>Ferrario, Isabella</t>
  </si>
  <si>
    <t>Lease Approved</t>
  </si>
  <si>
    <t>Annual (08/08/2025-07/24/2026)</t>
  </si>
  <si>
    <t>D2</t>
  </si>
  <si>
    <t>Finn, Madalyn</t>
  </si>
  <si>
    <t>Renewal Lease Approved</t>
  </si>
  <si>
    <t>Annual (08/08/2025-07/24/2026)</t>
  </si>
  <si>
    <t>D2</t>
  </si>
  <si>
    <t>Huynh, Sara</t>
  </si>
  <si>
    <t>Lease Approved</t>
  </si>
  <si>
    <t>Annual (08/08/2025-07/24/2026)</t>
  </si>
  <si>
    <t>D2</t>
  </si>
  <si>
    <t>Mothershed, Elyssa</t>
  </si>
  <si>
    <t>Lease Approved</t>
  </si>
  <si>
    <t>Annual (08/08/2025-07/24/2026)</t>
  </si>
  <si>
    <t>D2</t>
  </si>
  <si>
    <t>Reynolds, Elise (Ellie)</t>
  </si>
  <si>
    <t>Lease Approved</t>
  </si>
  <si>
    <t>Annual (08/08/2025-07/24/2026)</t>
  </si>
  <si>
    <t>D2</t>
  </si>
  <si>
    <t>Vanderveer, Brooke (Brooke)</t>
  </si>
  <si>
    <t>Lease Approved</t>
  </si>
  <si>
    <t>Annual (08/08/2025-07/24/2026)</t>
  </si>
  <si>
    <t>D2</t>
  </si>
  <si>
    <t>Van Houten, Hannah</t>
  </si>
  <si>
    <t>Lease Approved</t>
  </si>
  <si>
    <t>Annual (08/08/2025-07/24/2026)</t>
  </si>
  <si>
    <t>Total/Average:</t>
  </si>
  <si>
    <t>Pre-Lease</t>
  </si>
  <si>
    <t>SOVA</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</si>
  <si>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</si>
  <si>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</si>
  <si>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</si>
  <si>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</si>
  <si>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</si>
  <si>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</si>
  <si>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</si>
  <si>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</si>
  <si>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</si>
  <si>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</si>
  <si>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</si>
  <si>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</si>
  <si>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</si>
  <si>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</si>
  <si>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</si>
  <si>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</si>
  <si>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</si>
  <si>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</si>
  <si>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</si>
  <si>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</si>
  <si>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</si>
  <si>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</si>
  <si>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</si>
  <si>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</si>
  <si>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</si>
  <si>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</si>
  <si>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B1 ALT</t>
  </si>
  <si>
    <t>C1</t>
  </si>
  <si>
    <t>D1</t>
  </si>
  <si>
    <t>D2</t>
  </si>
  <si>
    <t>D3</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</si>
  <si>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</si>
  <si>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</si>
  <si>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</si>
  <si>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</si>
  <si>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</si>
  <si>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</si>
  <si>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</si>
  <si>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</si>
  <si>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</si>
  <si>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</si>
  <si>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</si>
  <si>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</si>
  <si>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</si>
  <si>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</si>
  <si>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</si>
  <si>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</si>
  <si>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</si>
  <si>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</si>
  <si>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</si>
  <si>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</si>
  <si>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</si>
  <si>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</si>
  <si>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</si>
  <si>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Building 100-1213</t>
  </si>
  <si>
    <t>A1</t>
  </si>
  <si>
    <t>Occupied No Notice</t>
  </si>
  <si>
    <t>Marshall, Brenton (Brenton Marshall)</t>
  </si>
  <si>
    <t>Renewal Lease Approved</t>
  </si>
  <si>
    <t>Annual (08/10/2025-07/26/2026)</t>
  </si>
  <si>
    <t>Building 100-1220</t>
  </si>
  <si>
    <t>A1</t>
  </si>
  <si>
    <t>Occupied No Notice</t>
  </si>
  <si>
    <t>Glasco, James</t>
  </si>
  <si>
    <t>Renewal Lease Approved</t>
  </si>
  <si>
    <t>Annual (08/10/2025-07/26/2026)</t>
  </si>
  <si>
    <t>Building 100-1404</t>
  </si>
  <si>
    <t>A1</t>
  </si>
  <si>
    <t>Occupied No Notice</t>
  </si>
  <si>
    <t>Pender, Alia</t>
  </si>
  <si>
    <t>Renewal Lease Approved</t>
  </si>
  <si>
    <t>Annual (08/10/2025-07/26/2026)</t>
  </si>
  <si>
    <t>Building 100-1420</t>
  </si>
  <si>
    <t>A1</t>
  </si>
  <si>
    <t>Occupied No Notice</t>
  </si>
  <si>
    <t>Carroll, Taylor</t>
  </si>
  <si>
    <t>Renewal Lease Approved</t>
  </si>
  <si>
    <t>Annual (08/10/2025-07/26/2026)</t>
  </si>
  <si>
    <t>Building 100-1503</t>
  </si>
  <si>
    <t>A1</t>
  </si>
  <si>
    <t>Occupied No Notice</t>
  </si>
  <si>
    <t>Bell, Kelsey</t>
  </si>
  <si>
    <t>Renewal Lease Approved</t>
  </si>
  <si>
    <t>Annual (08/10/2025-07/26/2026)</t>
  </si>
  <si>
    <t>Building 100-1512</t>
  </si>
  <si>
    <t>A1</t>
  </si>
  <si>
    <t>Occupied No Notice</t>
  </si>
  <si>
    <t>Jackson-Jones, Racquel</t>
  </si>
  <si>
    <t>Renewal Lease Approved</t>
  </si>
  <si>
    <t>Annual (08/10/2025-07/26/2026)</t>
  </si>
  <si>
    <t>Building 100-1513</t>
  </si>
  <si>
    <t>A1</t>
  </si>
  <si>
    <t>Occupied No Notice</t>
  </si>
  <si>
    <t>Sherman, Melanie</t>
  </si>
  <si>
    <t>Renewal Lease Approved</t>
  </si>
  <si>
    <t>Annual (08/10/2025-07/26/2026)</t>
  </si>
  <si>
    <t>Building 100-1520</t>
  </si>
  <si>
    <t>A1</t>
  </si>
  <si>
    <t>Occupied No Notice</t>
  </si>
  <si>
    <t>Bowen, Hannah</t>
  </si>
  <si>
    <t>Renewal Lease Approved</t>
  </si>
  <si>
    <t>Annual (08/10/2025-07/26/2026)</t>
  </si>
  <si>
    <t>A1</t>
  </si>
  <si>
    <t>Alhatemi, Maria</t>
  </si>
  <si>
    <t>Renewal Lease Approved</t>
  </si>
  <si>
    <t>Annual (08/10/2025-07/26/2026)</t>
  </si>
  <si>
    <t>A1</t>
  </si>
  <si>
    <t>Buffalo, Genesis</t>
  </si>
  <si>
    <t>Lease Approved</t>
  </si>
  <si>
    <t>Annual (08/10/2025-07/26/2026)</t>
  </si>
  <si>
    <t>A1</t>
  </si>
  <si>
    <t>Gilet, Herton</t>
  </si>
  <si>
    <t>Lease Approved</t>
  </si>
  <si>
    <t>Annual (08/10/2025-07/26/2026)</t>
  </si>
  <si>
    <t>A1</t>
  </si>
  <si>
    <t>Jackson, Curstin</t>
  </si>
  <si>
    <t>Lease Approved</t>
  </si>
  <si>
    <t>Annual (08/10/2025-07/26/2026)</t>
  </si>
  <si>
    <t>A1</t>
  </si>
  <si>
    <t>Mugalu, Denise (denise)</t>
  </si>
  <si>
    <t>Renewal Lease Approved</t>
  </si>
  <si>
    <t>Annual (08/10/2025-07/26/2026)</t>
  </si>
  <si>
    <t>A1</t>
  </si>
  <si>
    <t>Patel, Serenity</t>
  </si>
  <si>
    <t>Renewal Lease Approved</t>
  </si>
  <si>
    <t>Annual (08/10/2025-07/26/2026)</t>
  </si>
  <si>
    <t>A1</t>
  </si>
  <si>
    <t>Prather, Amirah</t>
  </si>
  <si>
    <t>Renewal Lease Approved</t>
  </si>
  <si>
    <t>Annual (08/10/2025-07/26/2026)</t>
  </si>
  <si>
    <t>A1</t>
  </si>
  <si>
    <t>Provitt, Kaylyn (KP)</t>
  </si>
  <si>
    <t>Renewal Lease Approved</t>
  </si>
  <si>
    <t>Annual (08/10/2025-07/26/2026)</t>
  </si>
  <si>
    <t>A1</t>
  </si>
  <si>
    <t>Smith, Stephanie</t>
  </si>
  <si>
    <t>Renewal Lease Approved</t>
  </si>
  <si>
    <t>Annual (08/10/2025-07/26/2026)</t>
  </si>
  <si>
    <t>A1</t>
  </si>
  <si>
    <t>Tessier, Zackery</t>
  </si>
  <si>
    <t>Lease Approved</t>
  </si>
  <si>
    <t>Annual (08/10/2025-07/26/2026)</t>
  </si>
  <si>
    <t>A1</t>
  </si>
  <si>
    <t>Vincent, Arieyuonna</t>
  </si>
  <si>
    <t>Renewal Lease Approved</t>
  </si>
  <si>
    <t>Annual (08/10/2025-07/26/2026)</t>
  </si>
  <si>
    <t>A1</t>
  </si>
  <si>
    <t>White, Kenyatta</t>
  </si>
  <si>
    <t>Renewal Lease Approved</t>
  </si>
  <si>
    <t>MOMI (08/10/2025-07/26/2026)</t>
  </si>
  <si>
    <t>Unit Type: B1</t>
  </si>
  <si>
    <t>Building 100-1116-A</t>
  </si>
  <si>
    <t>B1</t>
  </si>
  <si>
    <t>Occupied No Notice</t>
  </si>
  <si>
    <t>Thomas, E'Myia</t>
  </si>
  <si>
    <t>Renewal Lease Approved</t>
  </si>
  <si>
    <t>Annual (08/10/2025-07/26/2026)</t>
  </si>
  <si>
    <t>Building 100-1116-B</t>
  </si>
  <si>
    <t>B1</t>
  </si>
  <si>
    <t>Occupied No Notice</t>
  </si>
  <si>
    <t>Brantley, DeMarya</t>
  </si>
  <si>
    <t>Renewal Lease Approved</t>
  </si>
  <si>
    <t>Annual (08/10/2025-07/26/2026)</t>
  </si>
  <si>
    <t>Building 100-1208-A</t>
  </si>
  <si>
    <t>B1</t>
  </si>
  <si>
    <t>Occupied No Notice</t>
  </si>
  <si>
    <t>Howard, Olivia (I would like an apartment with courtyard view!)</t>
  </si>
  <si>
    <t>Renewal Lease Approved</t>
  </si>
  <si>
    <t>Annual (08/10/2025-07/26/2026)</t>
  </si>
  <si>
    <t>Building 100-1208-B</t>
  </si>
  <si>
    <t>B1</t>
  </si>
  <si>
    <t>Occupied No Notice</t>
  </si>
  <si>
    <t>Taylor, Lynesse (Lynesse)</t>
  </si>
  <si>
    <t>Renewal Lease Approved</t>
  </si>
  <si>
    <t>Annual (08/10/2025-07/26/2026)</t>
  </si>
  <si>
    <t>Building 100-1316-B</t>
  </si>
  <si>
    <t>B1</t>
  </si>
  <si>
    <t>Occupied No Notice</t>
  </si>
  <si>
    <t>Jennings, Tayjah</t>
  </si>
  <si>
    <t>Renewal Lease Approved</t>
  </si>
  <si>
    <t>Annual (08/10/2025-07/26/2026)</t>
  </si>
  <si>
    <t>Building 100-1508-B</t>
  </si>
  <si>
    <t>B1</t>
  </si>
  <si>
    <t>Occupied No Notice</t>
  </si>
  <si>
    <t>Alexis, Leonard (Leo)</t>
  </si>
  <si>
    <t>Renewal Lease Approved</t>
  </si>
  <si>
    <t>Annual (08/10/2025-07/26/2026)</t>
  </si>
  <si>
    <t>Building 200-2404-B</t>
  </si>
  <si>
    <t>B1</t>
  </si>
  <si>
    <t>Occupied No Notice</t>
  </si>
  <si>
    <t>Peaks, Xavier (Xavier)</t>
  </si>
  <si>
    <t>Renewal Lease Approved</t>
  </si>
  <si>
    <t>Annual (08/10/2025-07/26/2026)</t>
  </si>
  <si>
    <t>Building 200-2503-A</t>
  </si>
  <si>
    <t>B1</t>
  </si>
  <si>
    <t>Occupied No Notice</t>
  </si>
  <si>
    <t>Phillips, Avery</t>
  </si>
  <si>
    <t>Renewal Lease Approved</t>
  </si>
  <si>
    <t>Annual (08/10/2025-07/26/2026)</t>
  </si>
  <si>
    <t>Building 200-2504-B</t>
  </si>
  <si>
    <t>B1</t>
  </si>
  <si>
    <t>Occupied No Notice</t>
  </si>
  <si>
    <t>Moore, Amir</t>
  </si>
  <si>
    <t>Renewal Lease Approved</t>
  </si>
  <si>
    <t>Annual (08/10/2025-07/26/2026)</t>
  </si>
  <si>
    <t>Building 200-2518-A</t>
  </si>
  <si>
    <t>B1</t>
  </si>
  <si>
    <t>Occupied No Notice</t>
  </si>
  <si>
    <t>Davis, Mekaila</t>
  </si>
  <si>
    <t>Renewal Lease Approved</t>
  </si>
  <si>
    <t>Annual (08/10/2025-07/26/2026)</t>
  </si>
  <si>
    <t>Building 200-2518-B</t>
  </si>
  <si>
    <t>B1</t>
  </si>
  <si>
    <t>Occupied No Notice</t>
  </si>
  <si>
    <t>Haynes, Alexis</t>
  </si>
  <si>
    <t>Renewal Lease Approved</t>
  </si>
  <si>
    <t>Annual (08/10/2025-07/26/2026)</t>
  </si>
  <si>
    <t>Building 200-2604-A</t>
  </si>
  <si>
    <t>B1</t>
  </si>
  <si>
    <t>Occupied No Notice</t>
  </si>
  <si>
    <t>Castaneda, Emma (Emma)</t>
  </si>
  <si>
    <t>Renewal Lease Approved</t>
  </si>
  <si>
    <t>Annual (08/10/2025-07/26/2026)</t>
  </si>
  <si>
    <t>Building 200-2619-A</t>
  </si>
  <si>
    <t>B1</t>
  </si>
  <si>
    <t>Occupied No Notice</t>
  </si>
  <si>
    <t>Ebel, Jenna (Jenna)</t>
  </si>
  <si>
    <t>Renewal Lease Approved</t>
  </si>
  <si>
    <t>Annual (08/10/2025-07/26/2026)</t>
  </si>
  <si>
    <t>B1</t>
  </si>
  <si>
    <t>Antoine, Yayela</t>
  </si>
  <si>
    <t>Renewal Lease Approved</t>
  </si>
  <si>
    <t>Annual (08/10/2025-07/26/2026)</t>
  </si>
  <si>
    <t>B1</t>
  </si>
  <si>
    <t>Bradford, Breanna (Breanna)</t>
  </si>
  <si>
    <t>Renewal Lease Approved</t>
  </si>
  <si>
    <t>Annual (08/10/2025-07/26/2026)</t>
  </si>
  <si>
    <t>B1</t>
  </si>
  <si>
    <t>Calixte, Lela</t>
  </si>
  <si>
    <t>Renewal Lease Approved</t>
  </si>
  <si>
    <t>Annual (08/10/2025-07/26/2026)</t>
  </si>
  <si>
    <t>B1</t>
  </si>
  <si>
    <t>Campbell, Kayla</t>
  </si>
  <si>
    <t>Renewal Lease Approved</t>
  </si>
  <si>
    <t>Annual (08/10/2025-07/26/2026)</t>
  </si>
  <si>
    <t>B1</t>
  </si>
  <si>
    <t>Corcino, Gabriela</t>
  </si>
  <si>
    <t>Renewal Lease Approved</t>
  </si>
  <si>
    <t>Annual (08/10/2025-07/26/2026)</t>
  </si>
  <si>
    <t>B1</t>
  </si>
  <si>
    <t>Cowan, DeAndre (Dre)</t>
  </si>
  <si>
    <t>Renewal Lease Approved</t>
  </si>
  <si>
    <t>Annual (08/10/2025-07/26/2026)</t>
  </si>
  <si>
    <t>B1</t>
  </si>
  <si>
    <t>Cowan, Jana (Jana)</t>
  </si>
  <si>
    <t>Renewal Lease Approved</t>
  </si>
  <si>
    <t>Annual (08/10/2025-07/26/2026)</t>
  </si>
  <si>
    <t>B1</t>
  </si>
  <si>
    <t>Drye, Zaibrion (Zoot)</t>
  </si>
  <si>
    <t>Renewal Lease Approved</t>
  </si>
  <si>
    <t>Annual (08/10/2025-07/26/2026)</t>
  </si>
  <si>
    <t>B1</t>
  </si>
  <si>
    <t>Garner, Jayden (Jayden)</t>
  </si>
  <si>
    <t>Renewal Lease Approved</t>
  </si>
  <si>
    <t>Annual (08/10/2025-07/26/2026)</t>
  </si>
  <si>
    <t>B1</t>
  </si>
  <si>
    <t>Guendulain, Elizabeth</t>
  </si>
  <si>
    <t>Renewal Lease Approved</t>
  </si>
  <si>
    <t>Annual (08/10/2025-07/26/2026)</t>
  </si>
  <si>
    <t>B1</t>
  </si>
  <si>
    <t>Johnson, Asha-Kaye (Asha)</t>
  </si>
  <si>
    <t>Renewal Lease Approved</t>
  </si>
  <si>
    <t>Annual (08/10/2025-07/26/2026)</t>
  </si>
  <si>
    <t>B1</t>
  </si>
  <si>
    <t>Lee, Janiya</t>
  </si>
  <si>
    <t>Renewal Lease Approved</t>
  </si>
  <si>
    <t>Annual (08/10/2025-07/26/2026)</t>
  </si>
  <si>
    <t>B1</t>
  </si>
  <si>
    <t>Maben, Kevin</t>
  </si>
  <si>
    <t>Renewal Lease Approved</t>
  </si>
  <si>
    <t>MOMI (08/10/2025-07/26/2026)</t>
  </si>
  <si>
    <t>B1</t>
  </si>
  <si>
    <t>Marcano, Zahara</t>
  </si>
  <si>
    <t>Renewal Lease Approved</t>
  </si>
  <si>
    <t>Annual (08/10/2025-07/26/2026)</t>
  </si>
  <si>
    <t>B1</t>
  </si>
  <si>
    <t>Mcclendon, Katelin (Katelin)</t>
  </si>
  <si>
    <t>Renewal Lease Approved</t>
  </si>
  <si>
    <t>Annual (08/10/2025-07/26/2026)</t>
  </si>
  <si>
    <t>B1</t>
  </si>
  <si>
    <t>Peaks, Evan (Evan)</t>
  </si>
  <si>
    <t>Lease Approved</t>
  </si>
  <si>
    <t>Annual (08/10/2025-07/26/2026)</t>
  </si>
  <si>
    <t>B1</t>
  </si>
  <si>
    <t>Singleton, Charli</t>
  </si>
  <si>
    <t>Renewal Lease Approved</t>
  </si>
  <si>
    <t>Annual (08/10/2025-07/26/2026)</t>
  </si>
  <si>
    <t>B1</t>
  </si>
  <si>
    <t>Sylla, Aissa</t>
  </si>
  <si>
    <t>Renewal Lease Approved</t>
  </si>
  <si>
    <t>Annual (08/10/2025-07/26/2026)</t>
  </si>
  <si>
    <t>B1</t>
  </si>
  <si>
    <t>Thomas, Anaya</t>
  </si>
  <si>
    <t>Renewal Lease Approved</t>
  </si>
  <si>
    <t>Annual (08/10/2025-07/26/2026)</t>
  </si>
  <si>
    <t>B1</t>
  </si>
  <si>
    <t>Tinnon, Jada</t>
  </si>
  <si>
    <t>Renewal Lease Approved</t>
  </si>
  <si>
    <t>Annual (08/10/2025-07/26/2026)</t>
  </si>
  <si>
    <t>Unit Type: B1 ALT</t>
  </si>
  <si>
    <t>Building 100-1205-B</t>
  </si>
  <si>
    <t>B1 ALT</t>
  </si>
  <si>
    <t>Occupied No Notice</t>
  </si>
  <si>
    <t>Norman, Miciah</t>
  </si>
  <si>
    <t>Renewal Lease Approved</t>
  </si>
  <si>
    <t>Annual (08/10/2025-07/26/2026)</t>
  </si>
  <si>
    <t>Building 100-1305-A</t>
  </si>
  <si>
    <t>B1 ALT</t>
  </si>
  <si>
    <t>Occupied No Notice</t>
  </si>
  <si>
    <t>Curtiss, Maxwell (Max)</t>
  </si>
  <si>
    <t>Renewal Lease Approved</t>
  </si>
  <si>
    <t>Annual (08/10/2025-07/26/2026)</t>
  </si>
  <si>
    <t>Building 100-1305-B</t>
  </si>
  <si>
    <t>B1 ALT</t>
  </si>
  <si>
    <t>Occupied No Notice</t>
  </si>
  <si>
    <t>Tyson, Zander</t>
  </si>
  <si>
    <t>Renewal Lease Approved</t>
  </si>
  <si>
    <t>Annual (08/10/2025-07/26/2026)</t>
  </si>
  <si>
    <t>Building 200-2205-A</t>
  </si>
  <si>
    <t>B1 ALT</t>
  </si>
  <si>
    <t>Occupied No Notice</t>
  </si>
  <si>
    <t>Hassan, Hamida</t>
  </si>
  <si>
    <t>Renewal Lease Approved</t>
  </si>
  <si>
    <t>Annual (08/10/2025-07/26/2026)</t>
  </si>
  <si>
    <t>Building 200-2205-B</t>
  </si>
  <si>
    <t>B1 ALT</t>
  </si>
  <si>
    <t>Occupied No Notice</t>
  </si>
  <si>
    <t>Bamidele, Adebimpe</t>
  </si>
  <si>
    <t>Renewal Lease Approved</t>
  </si>
  <si>
    <t>Annual (08/10/2025-07/26/2026)</t>
  </si>
  <si>
    <t>Building 200-2605-B</t>
  </si>
  <si>
    <t>B1 ALT</t>
  </si>
  <si>
    <t>Occupied No Notice</t>
  </si>
  <si>
    <t>Williams, Janiya (Janiya)</t>
  </si>
  <si>
    <t>Renewal Lease Approved</t>
  </si>
  <si>
    <t>Annual (08/10/2025-07/26/2026)</t>
  </si>
  <si>
    <t>Building 200-2617-A</t>
  </si>
  <si>
    <t>B1 ALT</t>
  </si>
  <si>
    <t>Occupied No Notice</t>
  </si>
  <si>
    <t>Knight, Kelandrius (Kelo)</t>
  </si>
  <si>
    <t>Renewal Lease Approved</t>
  </si>
  <si>
    <t>Annual (08/10/2025-07/26/2026)</t>
  </si>
  <si>
    <t>Building 200-2617-B</t>
  </si>
  <si>
    <t>B1 ALT</t>
  </si>
  <si>
    <t>Occupied No Notice</t>
  </si>
  <si>
    <t>Hamilton-Paige, Jordan</t>
  </si>
  <si>
    <t>Renewal Lease Approved</t>
  </si>
  <si>
    <t>Annual (08/10/2025-07/26/2026)</t>
  </si>
  <si>
    <t>Unit Type: C1</t>
  </si>
  <si>
    <t>Building 100-1111-C</t>
  </si>
  <si>
    <t>C1</t>
  </si>
  <si>
    <t>Occupied No Notice</t>
  </si>
  <si>
    <t>Dallas, Zaniah</t>
  </si>
  <si>
    <t>Renewal Lease Approved</t>
  </si>
  <si>
    <t>Annual (08/10/2025-07/26/2026)</t>
  </si>
  <si>
    <t>Building 100-1115-A</t>
  </si>
  <si>
    <t>C1</t>
  </si>
  <si>
    <t>Occupied No Notice</t>
  </si>
  <si>
    <t>Whitfield, Morgan</t>
  </si>
  <si>
    <t>Renewal Lease Approved</t>
  </si>
  <si>
    <t>Annual (08/10/2025-07/26/2026)</t>
  </si>
  <si>
    <t>Building 100-1115-B</t>
  </si>
  <si>
    <t>C1</t>
  </si>
  <si>
    <t>Occupied No Notice</t>
  </si>
  <si>
    <t>Wilkins, Jordyn</t>
  </si>
  <si>
    <t>Renewal Lease Approved</t>
  </si>
  <si>
    <t>Annual (08/10/2025-07/26/2026)</t>
  </si>
  <si>
    <t>Building 100-1211-A</t>
  </si>
  <si>
    <t>C1</t>
  </si>
  <si>
    <t>Occupied No Notice</t>
  </si>
  <si>
    <t>Vattelana, Anthony</t>
  </si>
  <si>
    <t>Renewal Lease Approved</t>
  </si>
  <si>
    <t>Annual (08/10/2025-07/26/2026)</t>
  </si>
  <si>
    <t>Building 100-1211-B</t>
  </si>
  <si>
    <t>C1</t>
  </si>
  <si>
    <t>Occupied No Notice</t>
  </si>
  <si>
    <t>Waltz, Steven (Steven)</t>
  </si>
  <si>
    <t>Renewal Lease Approved</t>
  </si>
  <si>
    <t>Annual (08/10/2025-07/26/2026)</t>
  </si>
  <si>
    <t>Building 100-1211-C</t>
  </si>
  <si>
    <t>C1</t>
  </si>
  <si>
    <t>Occupied No Notice</t>
  </si>
  <si>
    <t>Holzman, Raleigh (Raleigh)</t>
  </si>
  <si>
    <t>Renewal Lease Approved</t>
  </si>
  <si>
    <t>Annual (08/10/2025-07/26/2026)</t>
  </si>
  <si>
    <t>Building 100-1215-A</t>
  </si>
  <si>
    <t>C1</t>
  </si>
  <si>
    <t>Occupied No Notice</t>
  </si>
  <si>
    <t>Smith, Monica</t>
  </si>
  <si>
    <t>Renewal Lease Approved</t>
  </si>
  <si>
    <t>Annual (08/10/2025-07/26/2026)</t>
  </si>
  <si>
    <t>Building 100-1215-B</t>
  </si>
  <si>
    <t>C1</t>
  </si>
  <si>
    <t>Occupied No Notice</t>
  </si>
  <si>
    <t>Jeter, Cymone (Cymone Jeter)</t>
  </si>
  <si>
    <t>Renewal Lease Approved</t>
  </si>
  <si>
    <t>Annual (08/10/2025-07/26/2026)</t>
  </si>
  <si>
    <t>Building 100-1215-C</t>
  </si>
  <si>
    <t>C1</t>
  </si>
  <si>
    <t>Occupied No Notice</t>
  </si>
  <si>
    <t>Mack, Keyvia (Keyvia)</t>
  </si>
  <si>
    <t>Renewal Lease Approved</t>
  </si>
  <si>
    <t>Annual (08/10/2025-07/26/2026)</t>
  </si>
  <si>
    <t>Building 100-1411-B</t>
  </si>
  <si>
    <t>C1</t>
  </si>
  <si>
    <t>Occupied No Notice</t>
  </si>
  <si>
    <t>Rodriguez, Gabriela (Gabi)</t>
  </si>
  <si>
    <t>Renewal Lease Approved</t>
  </si>
  <si>
    <t>Annual (08/10/2025-07/26/2026)</t>
  </si>
  <si>
    <t>Building 100-1411-C</t>
  </si>
  <si>
    <t>C1</t>
  </si>
  <si>
    <t>Occupied No Notice</t>
  </si>
  <si>
    <t>Ridley, Sarah (Sarah)</t>
  </si>
  <si>
    <t>Renewal Lease Approved</t>
  </si>
  <si>
    <t>Annual (08/10/2025-07/26/2026)</t>
  </si>
  <si>
    <t>Building 100-1415-B</t>
  </si>
  <si>
    <t>C1</t>
  </si>
  <si>
    <t>Occupied No Notice</t>
  </si>
  <si>
    <t>Wheeler, Kevin</t>
  </si>
  <si>
    <t>Renewal Lease Approved</t>
  </si>
  <si>
    <t>Annual (08/10/2025-07/26/2026)</t>
  </si>
  <si>
    <t>Building 100-1415-C</t>
  </si>
  <si>
    <t>C1</t>
  </si>
  <si>
    <t>Occupied No Notice</t>
  </si>
  <si>
    <t>Rutherford, Xavier (Zaye)</t>
  </si>
  <si>
    <t>Renewal Lease Approved</t>
  </si>
  <si>
    <t>Annual (08/10/2025-07/26/2026)</t>
  </si>
  <si>
    <t>Building 200-2309-A</t>
  </si>
  <si>
    <t>C1</t>
  </si>
  <si>
    <t>Occupied No Notice</t>
  </si>
  <si>
    <t>Davis, Jorden</t>
  </si>
  <si>
    <t>Renewal Lease Approved</t>
  </si>
  <si>
    <t>Annual (08/10/2025-07/26/2026)</t>
  </si>
  <si>
    <t>Building 200-2309-C</t>
  </si>
  <si>
    <t>C1</t>
  </si>
  <si>
    <t>Occupied No Notice</t>
  </si>
  <si>
    <t>Hall, Kayla</t>
  </si>
  <si>
    <t>Renewal Lease Approved</t>
  </si>
  <si>
    <t>Annual (08/10/2025-07/26/2026)</t>
  </si>
  <si>
    <t>Building 200-2509-B</t>
  </si>
  <si>
    <t>C1</t>
  </si>
  <si>
    <t>Occupied No Notice</t>
  </si>
  <si>
    <t>Mitchell, Morgan</t>
  </si>
  <si>
    <t>Renewal Lease Approved</t>
  </si>
  <si>
    <t>Annual (08/10/2025-07/26/2026)</t>
  </si>
  <si>
    <t>C1</t>
  </si>
  <si>
    <t>Abrams, Haley</t>
  </si>
  <si>
    <t>Renewal Lease Approved</t>
  </si>
  <si>
    <t>Annual (08/10/2025-07/26/2026)</t>
  </si>
  <si>
    <t>C1</t>
  </si>
  <si>
    <t>Elam, Mya (Mya)</t>
  </si>
  <si>
    <t>Lease Approved</t>
  </si>
  <si>
    <t>Annual (08/10/2025-07/26/2026)</t>
  </si>
  <si>
    <t>C1</t>
  </si>
  <si>
    <t>Freeze, Ellen</t>
  </si>
  <si>
    <t>Lease Approved</t>
  </si>
  <si>
    <t>Annual (08/10/2025-07/26/2026)</t>
  </si>
  <si>
    <t>C1</t>
  </si>
  <si>
    <t>Griffith, Janelle (Janelle)</t>
  </si>
  <si>
    <t>Renewal Lease Approved</t>
  </si>
  <si>
    <t>MOMI (08/10/2025-07/26/2026)</t>
  </si>
  <si>
    <t>C1</t>
  </si>
  <si>
    <t>Kim, Ester (Esther)</t>
  </si>
  <si>
    <t>Lease Approved</t>
  </si>
  <si>
    <t>Annual (08/10/2025-07/26/2026)</t>
  </si>
  <si>
    <t>C1</t>
  </si>
  <si>
    <t>Liles, Sandy (Morgan)</t>
  </si>
  <si>
    <t>Lease Approved</t>
  </si>
  <si>
    <t>Annual (08/10/2025-07/26/2026)</t>
  </si>
  <si>
    <t>C1</t>
  </si>
  <si>
    <t>Luchenbill, Allison</t>
  </si>
  <si>
    <t>Lease Approved</t>
  </si>
  <si>
    <t>Annual (08/10/2025-07/26/2026)</t>
  </si>
  <si>
    <t>C1</t>
  </si>
  <si>
    <t>Rice, Randy (Randy)</t>
  </si>
  <si>
    <t>Renewal Lease Approved</t>
  </si>
  <si>
    <t>Annual (08/10/2025-07/26/2026)</t>
  </si>
  <si>
    <t>C1</t>
  </si>
  <si>
    <t>Rivas, Kylee</t>
  </si>
  <si>
    <t>Lease Approved</t>
  </si>
  <si>
    <t>Annual (08/10/2025-07/26/2026)</t>
  </si>
  <si>
    <t>C1</t>
  </si>
  <si>
    <t>Secka, Anna</t>
  </si>
  <si>
    <t>Renewal Lease Approved</t>
  </si>
  <si>
    <t>MOMI (08/10/2025-07/26/2026)</t>
  </si>
  <si>
    <t>C1</t>
  </si>
  <si>
    <t>Soria, Lauren</t>
  </si>
  <si>
    <t>Lease Approved</t>
  </si>
  <si>
    <t>Annual (08/10/2025-07/26/2026)</t>
  </si>
  <si>
    <t>Unit Type: D1</t>
  </si>
  <si>
    <t>Building 100-1009-B</t>
  </si>
  <si>
    <t>D1</t>
  </si>
  <si>
    <t>Occupied No Notice</t>
  </si>
  <si>
    <t>Griffin, Lacie</t>
  </si>
  <si>
    <t>Renewal Lease Approved</t>
  </si>
  <si>
    <t>Annual (08/10/2025-07/26/2026)</t>
  </si>
  <si>
    <t>Building 100-1009-C</t>
  </si>
  <si>
    <t>D1</t>
  </si>
  <si>
    <t>Occupied No Notice</t>
  </si>
  <si>
    <t>Njie, Mamkumba (Mamkumba)</t>
  </si>
  <si>
    <t>Renewal Lease Approved</t>
  </si>
  <si>
    <t>Annual (08/10/2025-07/26/2026)</t>
  </si>
  <si>
    <t>Building 100-1009-D</t>
  </si>
  <si>
    <t>D1</t>
  </si>
  <si>
    <t>Occupied No Notice</t>
  </si>
  <si>
    <t>Kakeeto, Alice</t>
  </si>
  <si>
    <t>Renewal Lease Approved</t>
  </si>
  <si>
    <t>Annual (08/10/2025-07/26/2026)</t>
  </si>
  <si>
    <t>Building 100-1017-C</t>
  </si>
  <si>
    <t>D1</t>
  </si>
  <si>
    <t>Occupied No Notice</t>
  </si>
  <si>
    <t>Aduhene, Michelle</t>
  </si>
  <si>
    <t>Renewal Lease Approved</t>
  </si>
  <si>
    <t>Annual (08/10/2025-07/26/2026)</t>
  </si>
  <si>
    <t>Building 100-1101-A</t>
  </si>
  <si>
    <t>D1</t>
  </si>
  <si>
    <t>Occupied No Notice</t>
  </si>
  <si>
    <t>Fletcher, Tiffani</t>
  </si>
  <si>
    <t>Renewal Lease Approved</t>
  </si>
  <si>
    <t>Annual (08/10/2025-07/26/2026)</t>
  </si>
  <si>
    <t>Building 100-1101-C</t>
  </si>
  <si>
    <t>D1</t>
  </si>
  <si>
    <t>Occupied No Notice</t>
  </si>
  <si>
    <t>Mcgill, Sierra</t>
  </si>
  <si>
    <t>Renewal Lease Approved</t>
  </si>
  <si>
    <t>Annual (08/10/2025-07/26/2026)</t>
  </si>
  <si>
    <t>Building 100-1101-D</t>
  </si>
  <si>
    <t>D1</t>
  </si>
  <si>
    <t>Occupied No Notice</t>
  </si>
  <si>
    <t>Burford, Mia</t>
  </si>
  <si>
    <t>Renewal Lease Approved</t>
  </si>
  <si>
    <t>Annual (08/10/2025-07/26/2026)</t>
  </si>
  <si>
    <t>Building 100-1109-D</t>
  </si>
  <si>
    <t>D1</t>
  </si>
  <si>
    <t>Occupied No Notice</t>
  </si>
  <si>
    <t>Stuchel, Alexander (Alex)</t>
  </si>
  <si>
    <t>Renewal Lease Approved</t>
  </si>
  <si>
    <t>Annual (08/10/2025-07/26/2026)</t>
  </si>
  <si>
    <t>Building 100-1117-A</t>
  </si>
  <si>
    <t>D1</t>
  </si>
  <si>
    <t>Occupied No Notice</t>
  </si>
  <si>
    <t>Anthony, Alasha (Alasha)</t>
  </si>
  <si>
    <t>Renewal Lease Approved</t>
  </si>
  <si>
    <t>Annual (08/10/2025-07/26/2026)</t>
  </si>
  <si>
    <t>Building 100-1117-C</t>
  </si>
  <si>
    <t>D1</t>
  </si>
  <si>
    <t>Occupied No Notice</t>
  </si>
  <si>
    <t>Richardson, Zoey (Zoey)</t>
  </si>
  <si>
    <t>Renewal Lease Approved</t>
  </si>
  <si>
    <t>Annual (08/10/2025-07/26/2026)</t>
  </si>
  <si>
    <t>Building 100-1117-D</t>
  </si>
  <si>
    <t>D1</t>
  </si>
  <si>
    <t>Occupied No Notice</t>
  </si>
  <si>
    <t>Sesay, Malika</t>
  </si>
  <si>
    <t>Renewal Lease Approved</t>
  </si>
  <si>
    <t>Annual (08/10/2025-07/26/2026)</t>
  </si>
  <si>
    <t>Building 100-1121-A</t>
  </si>
  <si>
    <t>D1</t>
  </si>
  <si>
    <t>Occupied No Notice</t>
  </si>
  <si>
    <t>Patterson, Inaya</t>
  </si>
  <si>
    <t>Renewal Lease Approved</t>
  </si>
  <si>
    <t>Annual (08/10/2025-07/26/2026)</t>
  </si>
  <si>
    <t>Building 100-1121-B</t>
  </si>
  <si>
    <t>D1</t>
  </si>
  <si>
    <t>Occupied No Notice</t>
  </si>
  <si>
    <t>Fuller, Kiyah</t>
  </si>
  <si>
    <t>Renewal Lease Approved</t>
  </si>
  <si>
    <t>Annual (08/10/2025-07/26/2026)</t>
  </si>
  <si>
    <t>Building 100-1121-C</t>
  </si>
  <si>
    <t>D1</t>
  </si>
  <si>
    <t>Occupied No Notice</t>
  </si>
  <si>
    <t>Grant, Jaylynn</t>
  </si>
  <si>
    <t>Renewal Lease Approved</t>
  </si>
  <si>
    <t>Annual (08/10/2025-07/26/2026)</t>
  </si>
  <si>
    <t>Building 100-1123-C</t>
  </si>
  <si>
    <t>D1</t>
  </si>
  <si>
    <t>Occupied No Notice</t>
  </si>
  <si>
    <t>Mcpherson, Aaliyah</t>
  </si>
  <si>
    <t>Renewal Lease Approved</t>
  </si>
  <si>
    <t>Annual (08/10/2025-07/26/2026)</t>
  </si>
  <si>
    <t>Building 100-1201-A</t>
  </si>
  <si>
    <t>D1</t>
  </si>
  <si>
    <t>Occupied No Notice</t>
  </si>
  <si>
    <t>Stokes, Kayla</t>
  </si>
  <si>
    <t>Renewal Lease Approved</t>
  </si>
  <si>
    <t>Annual (08/10/2025-07/26/2026)</t>
  </si>
  <si>
    <t>Building 100-1217-A</t>
  </si>
  <si>
    <t>D1</t>
  </si>
  <si>
    <t>Occupied No Notice</t>
  </si>
  <si>
    <t>Rollen, Daijah</t>
  </si>
  <si>
    <t>Renewal Lease Approved</t>
  </si>
  <si>
    <t>Annual (08/10/2025-07/26/2026)</t>
  </si>
  <si>
    <t>Building 100-1217-D</t>
  </si>
  <si>
    <t>D1</t>
  </si>
  <si>
    <t>Occupied No Notice</t>
  </si>
  <si>
    <t>Hunter, Aniya</t>
  </si>
  <si>
    <t>Renewal Lease Approved</t>
  </si>
  <si>
    <t>Annual (08/10/2025-07/26/2026)</t>
  </si>
  <si>
    <t>Building 100-1309-A</t>
  </si>
  <si>
    <t>D1</t>
  </si>
  <si>
    <t>Occupied No Notice</t>
  </si>
  <si>
    <t>Campbell, Reina</t>
  </si>
  <si>
    <t>Renewal Lease Approved</t>
  </si>
  <si>
    <t>Annual (08/10/2025-07/26/2026)</t>
  </si>
  <si>
    <t>Building 100-1309-B</t>
  </si>
  <si>
    <t>D1</t>
  </si>
  <si>
    <t>Occupied No Notice</t>
  </si>
  <si>
    <t>Stubbs, Reagan (Reagan)</t>
  </si>
  <si>
    <t>Renewal Lease Approved</t>
  </si>
  <si>
    <t>Annual (08/10/2025-07/26/2026)</t>
  </si>
  <si>
    <t>Building 100-1317-B</t>
  </si>
  <si>
    <t>D1</t>
  </si>
  <si>
    <t>Occupied No Notice</t>
  </si>
  <si>
    <t>Burke, Lakaida</t>
  </si>
  <si>
    <t>Renewal Lease Approved</t>
  </si>
  <si>
    <t>Annual (08/10/2025-07/26/2026)</t>
  </si>
  <si>
    <t>Building 100-1317-D</t>
  </si>
  <si>
    <t>D1</t>
  </si>
  <si>
    <t>Occupied No Notice</t>
  </si>
  <si>
    <t>Campbell, Brianna</t>
  </si>
  <si>
    <t>Renewal Lease Approved</t>
  </si>
  <si>
    <t>Annual (08/10/2025-07/26/2026)</t>
  </si>
  <si>
    <t>Building 100-1323-D</t>
  </si>
  <si>
    <t>D1</t>
  </si>
  <si>
    <t>Occupied No Notice</t>
  </si>
  <si>
    <t>Boone, Naya (Nayaski)</t>
  </si>
  <si>
    <t>Renewal Lease Approved</t>
  </si>
  <si>
    <t>Annual (08/10/2025-07/26/2026)</t>
  </si>
  <si>
    <t>Building 100-1401-D</t>
  </si>
  <si>
    <t>D1</t>
  </si>
  <si>
    <t>Occupied No Notice</t>
  </si>
  <si>
    <t>Holley, Jasmine (Emon)</t>
  </si>
  <si>
    <t>Renewal Lease Approved</t>
  </si>
  <si>
    <t>Annual (08/10/2025-07/26/2026)</t>
  </si>
  <si>
    <t>Building 100-1409-A</t>
  </si>
  <si>
    <t>D1</t>
  </si>
  <si>
    <t>Occupied No Notice</t>
  </si>
  <si>
    <t>Spencer, Trenton</t>
  </si>
  <si>
    <t>Renewal Lease Approved</t>
  </si>
  <si>
    <t>Annual (08/10/2025-07/26/2026)</t>
  </si>
  <si>
    <t>Building 100-1409-C</t>
  </si>
  <si>
    <t>D1</t>
  </si>
  <si>
    <t>Occupied No Notice</t>
  </si>
  <si>
    <t>Rogers, Kaseem</t>
  </si>
  <si>
    <t>Renewal Lease Approved</t>
  </si>
  <si>
    <t>Annual (08/10/2025-07/26/2026)</t>
  </si>
  <si>
    <t>Building 100-1417-B</t>
  </si>
  <si>
    <t>D1</t>
  </si>
  <si>
    <t>Occupied No Notice</t>
  </si>
  <si>
    <t>Tucker, Emani</t>
  </si>
  <si>
    <t>Renewal Lease Approved</t>
  </si>
  <si>
    <t>Annual (08/10/2025-07/26/2026)</t>
  </si>
  <si>
    <t>Building 100-1417-D</t>
  </si>
  <si>
    <t>D1</t>
  </si>
  <si>
    <t>Occupied No Notice</t>
  </si>
  <si>
    <t>Lamidi, Kehinde</t>
  </si>
  <si>
    <t>Renewal Lease Approved</t>
  </si>
  <si>
    <t>Annual (08/10/2025-07/26/2026)</t>
  </si>
  <si>
    <t>Building 100-1421-A</t>
  </si>
  <si>
    <t>D1</t>
  </si>
  <si>
    <t>Occupied No Notice</t>
  </si>
  <si>
    <t>Udom, Emmanuel (Eman)</t>
  </si>
  <si>
    <t>Renewal Lease Approved</t>
  </si>
  <si>
    <t>Annual (08/10/2025-07/26/2026)</t>
  </si>
  <si>
    <t>Building 100-1421-B</t>
  </si>
  <si>
    <t>D1</t>
  </si>
  <si>
    <t>Occupied No Notice</t>
  </si>
  <si>
    <t>Iginla, Hakeem (hakeem)</t>
  </si>
  <si>
    <t>Renewal Lease Approved</t>
  </si>
  <si>
    <t>Annual (08/10/2025-07/26/2026)</t>
  </si>
  <si>
    <t>Building 100-1421-C</t>
  </si>
  <si>
    <t>D1</t>
  </si>
  <si>
    <t>Occupied No Notice</t>
  </si>
  <si>
    <t>Cotson, Trent</t>
  </si>
  <si>
    <t>Renewal Lease Approved</t>
  </si>
  <si>
    <t>Annual (08/10/2025-07/26/2026)</t>
  </si>
  <si>
    <t>Building 100-1421-D</t>
  </si>
  <si>
    <t>D1</t>
  </si>
  <si>
    <t>Occupied No Notice</t>
  </si>
  <si>
    <t>Fall, Mohamed</t>
  </si>
  <si>
    <t>Renewal Lease Approved</t>
  </si>
  <si>
    <t>Annual (08/10/2025-07/26/2026)</t>
  </si>
  <si>
    <t>Building 100-1509-B</t>
  </si>
  <si>
    <t>D1</t>
  </si>
  <si>
    <t>Occupied No Notice</t>
  </si>
  <si>
    <t>Johnson, Lauren</t>
  </si>
  <si>
    <t>Renewal Lease Approved</t>
  </si>
  <si>
    <t>Annual (08/10/2025-07/26/2026)</t>
  </si>
  <si>
    <t>Building 100-1509-C</t>
  </si>
  <si>
    <t>D1</t>
  </si>
  <si>
    <t>Occupied No Notice</t>
  </si>
  <si>
    <t>Smith, Nicole</t>
  </si>
  <si>
    <t>Renewal Lease Approved</t>
  </si>
  <si>
    <t>Annual (08/10/2025-07/26/2026)</t>
  </si>
  <si>
    <t>Building 100-1517-D</t>
  </si>
  <si>
    <t>D1</t>
  </si>
  <si>
    <t>Occupied No Notice</t>
  </si>
  <si>
    <t>Seye, Adja</t>
  </si>
  <si>
    <t>Renewal Lease Approved</t>
  </si>
  <si>
    <t>Annual (08/10/2025-07/26/2026)</t>
  </si>
  <si>
    <t>Building 100-1523-A</t>
  </si>
  <si>
    <t>D1</t>
  </si>
  <si>
    <t>Occupied No Notice</t>
  </si>
  <si>
    <t>Hayes, Brittney</t>
  </si>
  <si>
    <t>Renewal Lease Approved</t>
  </si>
  <si>
    <t>Annual (08/10/2025-07/26/2026)</t>
  </si>
  <si>
    <t>Building 100-1523-C</t>
  </si>
  <si>
    <t>D1</t>
  </si>
  <si>
    <t>Occupied No Notice</t>
  </si>
  <si>
    <t>Cheeks, Chase (chase)</t>
  </si>
  <si>
    <t>Renewal Lease Approved</t>
  </si>
  <si>
    <t>Annual (08/10/2025-07/26/2026)</t>
  </si>
  <si>
    <t>Building 100-1523-D</t>
  </si>
  <si>
    <t>D1</t>
  </si>
  <si>
    <t>Occupied No Notice</t>
  </si>
  <si>
    <t>Okere, Nneka (Nneka Okere)</t>
  </si>
  <si>
    <t>Renewal Lease Approved</t>
  </si>
  <si>
    <t>Annual (08/10/2025-07/26/2026)</t>
  </si>
  <si>
    <t>Building 200-2201-A</t>
  </si>
  <si>
    <t>D1</t>
  </si>
  <si>
    <t>Occupied No Notice</t>
  </si>
  <si>
    <t>Welsh, Ethan</t>
  </si>
  <si>
    <t>Renewal Lease Approved</t>
  </si>
  <si>
    <t>Annual (08/10/2025-07/26/2026)</t>
  </si>
  <si>
    <t>Building 200-2213-A</t>
  </si>
  <si>
    <t>D1</t>
  </si>
  <si>
    <t>Occupied No Notice</t>
  </si>
  <si>
    <t>Speights-Rivens, Cameryn</t>
  </si>
  <si>
    <t>Renewal Lease Approved</t>
  </si>
  <si>
    <t>Annual (08/10/2025-07/26/2026)</t>
  </si>
  <si>
    <t>Building 200-2213-C</t>
  </si>
  <si>
    <t>D1</t>
  </si>
  <si>
    <t>Occupied No Notice</t>
  </si>
  <si>
    <t>Morris, Christopher (Cee)</t>
  </si>
  <si>
    <t>Renewal Lease Approved</t>
  </si>
  <si>
    <t>Annual (08/10/2025-07/26/2026)</t>
  </si>
  <si>
    <t>Building 200-2213-D</t>
  </si>
  <si>
    <t>D1</t>
  </si>
  <si>
    <t>Occupied No Notice</t>
  </si>
  <si>
    <t>Ifenatuorah, Kosisochukwu (Kosi)</t>
  </si>
  <si>
    <t>Renewal Lease Approved</t>
  </si>
  <si>
    <t>Annual (08/10/2025-07/26/2026)</t>
  </si>
  <si>
    <t>Building 200-2222-C</t>
  </si>
  <si>
    <t>D1</t>
  </si>
  <si>
    <t>Occupied No Notice</t>
  </si>
  <si>
    <t>Kelly, Aarionna</t>
  </si>
  <si>
    <t>Renewal Lease Approved</t>
  </si>
  <si>
    <t>Annual (08/10/2025-07/26/2026)</t>
  </si>
  <si>
    <t>Building 200-2223-A</t>
  </si>
  <si>
    <t>D1</t>
  </si>
  <si>
    <t>Occupied No Notice</t>
  </si>
  <si>
    <t>Silas, Caleb (Caleb)</t>
  </si>
  <si>
    <t>Renewal Lease Approved</t>
  </si>
  <si>
    <t>Annual (08/10/2025-07/26/2026)</t>
  </si>
  <si>
    <t>Building 200-2223-C</t>
  </si>
  <si>
    <t>D1</t>
  </si>
  <si>
    <t>Occupied No Notice</t>
  </si>
  <si>
    <t>Varner, Korey (Korey)</t>
  </si>
  <si>
    <t>Renewal Lease Approved</t>
  </si>
  <si>
    <t>Annual (08/10/2025-07/26/2026)</t>
  </si>
  <si>
    <t>Building 200-2223-D</t>
  </si>
  <si>
    <t>D1</t>
  </si>
  <si>
    <t>Occupied No Notice</t>
  </si>
  <si>
    <t>Hunte, Stephen (Johnathan Hunte)</t>
  </si>
  <si>
    <t>Renewal Lease Approved</t>
  </si>
  <si>
    <t>Annual (08/10/2025-07/26/2026)</t>
  </si>
  <si>
    <t>Building 200-2310-B</t>
  </si>
  <si>
    <t>D1</t>
  </si>
  <si>
    <t>Occupied No Notice</t>
  </si>
  <si>
    <t>Kearns, Sloan (Sloan)</t>
  </si>
  <si>
    <t>Renewal Lease Approved</t>
  </si>
  <si>
    <t>Annual (08/10/2025-07/26/2026)</t>
  </si>
  <si>
    <t>Building 200-2312-A</t>
  </si>
  <si>
    <t>D1</t>
  </si>
  <si>
    <t>Occupied No Notice</t>
  </si>
  <si>
    <t>Yang, Jason</t>
  </si>
  <si>
    <t>Renewal Lease Approved</t>
  </si>
  <si>
    <t>Annual (08/10/2025-07/26/2026)</t>
  </si>
  <si>
    <t>Building 200-2312-B</t>
  </si>
  <si>
    <t>D1</t>
  </si>
  <si>
    <t>Occupied No Notice</t>
  </si>
  <si>
    <t>Rolfe, Ronell</t>
  </si>
  <si>
    <t>Renewal Lease Approved</t>
  </si>
  <si>
    <t>Annual (08/10/2025-07/26/2026)</t>
  </si>
  <si>
    <t>Building 200-2313-A</t>
  </si>
  <si>
    <t>D1</t>
  </si>
  <si>
    <t>Occupied No Notice</t>
  </si>
  <si>
    <t>Lannes, Frederico (Freddy)</t>
  </si>
  <si>
    <t>Renewal Lease Approved</t>
  </si>
  <si>
    <t>Annual (08/10/2025-07/26/2026)</t>
  </si>
  <si>
    <t>Building 200-2313-B</t>
  </si>
  <si>
    <t>D1</t>
  </si>
  <si>
    <t>Occupied No Notice</t>
  </si>
  <si>
    <t>Sobol, Ian</t>
  </si>
  <si>
    <t>Renewal Lease Approved</t>
  </si>
  <si>
    <t>Annual (08/10/2025-07/26/2026)</t>
  </si>
  <si>
    <t>Building 200-2321-A</t>
  </si>
  <si>
    <t>D1</t>
  </si>
  <si>
    <t>Occupied No Notice</t>
  </si>
  <si>
    <t>Miller, Keyonna</t>
  </si>
  <si>
    <t>Renewal Lease Approved</t>
  </si>
  <si>
    <t>Annual (08/10/2025-07/26/2026)</t>
  </si>
  <si>
    <t>Building 200-2321-B</t>
  </si>
  <si>
    <t>D1</t>
  </si>
  <si>
    <t>Occupied No Notice</t>
  </si>
  <si>
    <t>Sillah, Khadijatou</t>
  </si>
  <si>
    <t>Renewal Lease Approved</t>
  </si>
  <si>
    <t>Annual (08/10/2025-07/26/2026)</t>
  </si>
  <si>
    <t>Building 200-2322-B</t>
  </si>
  <si>
    <t>D1</t>
  </si>
  <si>
    <t>Occupied No Notice</t>
  </si>
  <si>
    <t>Mahoney, Nicholas (Maliah)</t>
  </si>
  <si>
    <t>Renewal Lease Approved</t>
  </si>
  <si>
    <t>Annual (08/10/2025-07/26/2026)</t>
  </si>
  <si>
    <t>Building 200-2323-A</t>
  </si>
  <si>
    <t>D1</t>
  </si>
  <si>
    <t>Occupied No Notice</t>
  </si>
  <si>
    <t>Spencer, Demi</t>
  </si>
  <si>
    <t>Renewal Lease Approved</t>
  </si>
  <si>
    <t>Annual (08/10/2025-07/26/2026)</t>
  </si>
  <si>
    <t>Building 200-2323-B</t>
  </si>
  <si>
    <t>D1</t>
  </si>
  <si>
    <t>Occupied No Notice</t>
  </si>
  <si>
    <t>Hubbard, Maeve (Quinn)</t>
  </si>
  <si>
    <t>Renewal Lease Approved</t>
  </si>
  <si>
    <t>Annual (08/10/2025-07/26/2026)</t>
  </si>
  <si>
    <t>Building 200-2324-C</t>
  </si>
  <si>
    <t>D1</t>
  </si>
  <si>
    <t>Occupied No Notice</t>
  </si>
  <si>
    <t>Bell, Amir</t>
  </si>
  <si>
    <t>Renewal Lease Approved</t>
  </si>
  <si>
    <t>Annual (08/10/2025-07/26/2026)</t>
  </si>
  <si>
    <t>Building 200-2401-A</t>
  </si>
  <si>
    <t>D1</t>
  </si>
  <si>
    <t>Occupied No Notice</t>
  </si>
  <si>
    <t>Lockridge, Cooper</t>
  </si>
  <si>
    <t>Renewal Lease Approved</t>
  </si>
  <si>
    <t>Annual (08/10/2025-07/26/2026)</t>
  </si>
  <si>
    <t>Building 200-2401-C</t>
  </si>
  <si>
    <t>D1</t>
  </si>
  <si>
    <t>Occupied No Notice</t>
  </si>
  <si>
    <t>Bowers, Brady</t>
  </si>
  <si>
    <t>Renewal Lease Approved</t>
  </si>
  <si>
    <t>Annual (08/10/2025-07/26/2026)</t>
  </si>
  <si>
    <t>Building 200-2408-C</t>
  </si>
  <si>
    <t>D1</t>
  </si>
  <si>
    <t>Occupied No Notice</t>
  </si>
  <si>
    <t>Skurpski, Quinn</t>
  </si>
  <si>
    <t>Renewal Lease Approved</t>
  </si>
  <si>
    <t>Annual (08/10/2025-07/26/2026)</t>
  </si>
  <si>
    <t>Building 200-2412-B</t>
  </si>
  <si>
    <t>D1</t>
  </si>
  <si>
    <t>Occupied No Notice</t>
  </si>
  <si>
    <t>Consoli, Morgan</t>
  </si>
  <si>
    <t>Renewal Lease Approved</t>
  </si>
  <si>
    <t>Annual (08/10/2025-07/26/2026)</t>
  </si>
  <si>
    <t>Building 200-2413-A</t>
  </si>
  <si>
    <t>D1</t>
  </si>
  <si>
    <t>Occupied No Notice</t>
  </si>
  <si>
    <t>Kim, Chelsea</t>
  </si>
  <si>
    <t>Renewal Lease Approved</t>
  </si>
  <si>
    <t>Annual (08/10/2025-07/26/2026)</t>
  </si>
  <si>
    <t>Building 200-2413-C</t>
  </si>
  <si>
    <t>D1</t>
  </si>
  <si>
    <t>Occupied No Notice</t>
  </si>
  <si>
    <t>Enderle, Chloe (Chloe)</t>
  </si>
  <si>
    <t>Renewal Lease Approved</t>
  </si>
  <si>
    <t>Annual (08/10/2025-07/26/2026)</t>
  </si>
  <si>
    <t>Building 200-2413-D</t>
  </si>
  <si>
    <t>D1</t>
  </si>
  <si>
    <t>Occupied No Notice</t>
  </si>
  <si>
    <t>Jones, Elizabeth (Lizzy)</t>
  </si>
  <si>
    <t>Renewal Lease Approved</t>
  </si>
  <si>
    <t>Annual (08/10/2025-07/26/2026)</t>
  </si>
  <si>
    <t>Building 200-2414-A</t>
  </si>
  <si>
    <t>D1</t>
  </si>
  <si>
    <t>Occupied No Notice</t>
  </si>
  <si>
    <t>Moser, Jordan</t>
  </si>
  <si>
    <t>Renewal Lease Approved</t>
  </si>
  <si>
    <t>Annual (08/10/2025-07/26/2026)</t>
  </si>
  <si>
    <t>Building 200-2414-C</t>
  </si>
  <si>
    <t>D1</t>
  </si>
  <si>
    <t>Occupied No Notice</t>
  </si>
  <si>
    <t>Olonade, Oluwatobiloba (Tobi)</t>
  </si>
  <si>
    <t>Renewal Lease Approved</t>
  </si>
  <si>
    <t>Annual (08/10/2025-07/26/2026)</t>
  </si>
  <si>
    <t>Building 200-2422-B</t>
  </si>
  <si>
    <t>D1</t>
  </si>
  <si>
    <t>Occupied No Notice</t>
  </si>
  <si>
    <t>Scott, Parker</t>
  </si>
  <si>
    <t>Renewal Lease Approved</t>
  </si>
  <si>
    <t>Annual (08/10/2025-07/26/2026)</t>
  </si>
  <si>
    <t>Building 200-2422-C</t>
  </si>
  <si>
    <t>D1</t>
  </si>
  <si>
    <t>Occupied No Notice</t>
  </si>
  <si>
    <t>Townsend, Aniya (Aniya Townsend)</t>
  </si>
  <si>
    <t>Renewal Lease Approved</t>
  </si>
  <si>
    <t>Annual (08/10/2025-07/26/2026)</t>
  </si>
  <si>
    <t>Building 200-2423-B</t>
  </si>
  <si>
    <t>D1</t>
  </si>
  <si>
    <t>Occupied No Notice</t>
  </si>
  <si>
    <t>Washington, Jordan (Jordan)</t>
  </si>
  <si>
    <t>Renewal Lease Completed</t>
  </si>
  <si>
    <t>Annual (08/10/2025-07/26/2026)</t>
  </si>
  <si>
    <t>Building 200-2423-C</t>
  </si>
  <si>
    <t>D1</t>
  </si>
  <si>
    <t>Occupied No Notice</t>
  </si>
  <si>
    <t>Wilbert, Nysia</t>
  </si>
  <si>
    <t>Renewal Lease Approved</t>
  </si>
  <si>
    <t>Annual (08/10/2025-07/26/2026)</t>
  </si>
  <si>
    <t>Building 200-2423-D</t>
  </si>
  <si>
    <t>D1</t>
  </si>
  <si>
    <t>Occupied No Notice</t>
  </si>
  <si>
    <t>Hood, Carolyn (Nakevia)</t>
  </si>
  <si>
    <t>Renewal Lease Approved</t>
  </si>
  <si>
    <t>Annual (08/10/2025-07/26/2026)</t>
  </si>
  <si>
    <t>Building 200-2424-B</t>
  </si>
  <si>
    <t>D1</t>
  </si>
  <si>
    <t>Occupied No Notice</t>
  </si>
  <si>
    <t>Brundidge, Mariyhanna (Mariy)</t>
  </si>
  <si>
    <t>Renewal Lease Approved</t>
  </si>
  <si>
    <t>Annual (08/10/2025-07/26/2026)</t>
  </si>
  <si>
    <t>Building 200-2424-D</t>
  </si>
  <si>
    <t>D1</t>
  </si>
  <si>
    <t>Occupied No Notice</t>
  </si>
  <si>
    <t>Jones, Tra'nyce</t>
  </si>
  <si>
    <t>Renewal Lease Approved</t>
  </si>
  <si>
    <t>Annual (08/10/2025-07/26/2026)</t>
  </si>
  <si>
    <t>Building 200-2501-A</t>
  </si>
  <si>
    <t>D1</t>
  </si>
  <si>
    <t>Occupied No Notice</t>
  </si>
  <si>
    <t>Moerschel, Sarah (Sophia)</t>
  </si>
  <si>
    <t>Renewal Lease Approved</t>
  </si>
  <si>
    <t>Annual (08/10/2025-07/26/2026)</t>
  </si>
  <si>
    <t>Building 200-2501-B</t>
  </si>
  <si>
    <t>D1</t>
  </si>
  <si>
    <t>Occupied No Notice</t>
  </si>
  <si>
    <t>Bello, Rafat (Rafat)</t>
  </si>
  <si>
    <t>Renewal Lease Approved</t>
  </si>
  <si>
    <t>Annual (08/10/2025-07/26/2026)</t>
  </si>
  <si>
    <t>Building 200-2501-C</t>
  </si>
  <si>
    <t>D1</t>
  </si>
  <si>
    <t>Occupied No Notice</t>
  </si>
  <si>
    <t>Williams, Chelzi</t>
  </si>
  <si>
    <t>Renewal Lease Approved</t>
  </si>
  <si>
    <t>Annual (08/10/2025-07/26/2026)</t>
  </si>
  <si>
    <t>Building 200-2501-D</t>
  </si>
  <si>
    <t>D1</t>
  </si>
  <si>
    <t>Occupied No Notice</t>
  </si>
  <si>
    <t>Belay, Leya (leya)</t>
  </si>
  <si>
    <t>Renewal Lease Approved</t>
  </si>
  <si>
    <t>Annual (08/10/2025-07/26/2026)</t>
  </si>
  <si>
    <t>Building 200-2510-A</t>
  </si>
  <si>
    <t>D1</t>
  </si>
  <si>
    <t>Occupied No Notice</t>
  </si>
  <si>
    <t>Mona, Paige (Paige)</t>
  </si>
  <si>
    <t>Renewal Lease Approved</t>
  </si>
  <si>
    <t>Annual (08/10/2025-07/26/2026)</t>
  </si>
  <si>
    <t>Building 200-2512-D</t>
  </si>
  <si>
    <t>D1</t>
  </si>
  <si>
    <t>Occupied No Notice</t>
  </si>
  <si>
    <t>Lester, Erial</t>
  </si>
  <si>
    <t>Renewal Lease Approved</t>
  </si>
  <si>
    <t>Annual (08/10/2025-07/26/2026)</t>
  </si>
  <si>
    <t>Building 200-2514-A</t>
  </si>
  <si>
    <t>D1</t>
  </si>
  <si>
    <t>Occupied No Notice</t>
  </si>
  <si>
    <t>Jones, Za'riyah</t>
  </si>
  <si>
    <t>Renewal Lease Approved</t>
  </si>
  <si>
    <t>Annual (08/10/2025-07/26/2026)</t>
  </si>
  <si>
    <t>Building 200-2514-D</t>
  </si>
  <si>
    <t>D1</t>
  </si>
  <si>
    <t>Occupied No Notice</t>
  </si>
  <si>
    <t>Simpson, Destiny</t>
  </si>
  <si>
    <t>Renewal Lease Approved</t>
  </si>
  <si>
    <t>Annual (08/10/2025-07/26/2026)</t>
  </si>
  <si>
    <t>Building 200-2521-B</t>
  </si>
  <si>
    <t>D1</t>
  </si>
  <si>
    <t>Occupied No Notice</t>
  </si>
  <si>
    <t>Ebiunor, Progress</t>
  </si>
  <si>
    <t>Renewal Lease Approved</t>
  </si>
  <si>
    <t>Annual (08/10/2025-07/26/2026)</t>
  </si>
  <si>
    <t>Building 200-2521-D</t>
  </si>
  <si>
    <t>D1</t>
  </si>
  <si>
    <t>Occupied No Notice</t>
  </si>
  <si>
    <t>Milburn, Brinley</t>
  </si>
  <si>
    <t>Renewal Lease Approved</t>
  </si>
  <si>
    <t>Annual (08/10/2025-07/26/2026)</t>
  </si>
  <si>
    <t>Building 200-2523-C</t>
  </si>
  <si>
    <t>D1</t>
  </si>
  <si>
    <t>Occupied No Notice</t>
  </si>
  <si>
    <t>Diallo, Alseny</t>
  </si>
  <si>
    <t>Renewal Lease Approved</t>
  </si>
  <si>
    <t>Annual (08/10/2025-07/26/2026)</t>
  </si>
  <si>
    <t>Building 200-2524-B</t>
  </si>
  <si>
    <t>D1</t>
  </si>
  <si>
    <t>Occupied No Notice</t>
  </si>
  <si>
    <t>Zagotti, Dominic</t>
  </si>
  <si>
    <t>Renewal Lease Approved</t>
  </si>
  <si>
    <t>Annual (08/10/2025-07/26/2026)</t>
  </si>
  <si>
    <t>Building 200-2524-D</t>
  </si>
  <si>
    <t>D1</t>
  </si>
  <si>
    <t>Occupied No Notice</t>
  </si>
  <si>
    <t>Amedzi, Emman (Emman)</t>
  </si>
  <si>
    <t>Renewal Lease Approved</t>
  </si>
  <si>
    <t>Annual (08/10/2025-07/26/2026)</t>
  </si>
  <si>
    <t>Building 200-2612-A</t>
  </si>
  <si>
    <t>D1</t>
  </si>
  <si>
    <t>Occupied No Notice</t>
  </si>
  <si>
    <t>Nevers, Briana</t>
  </si>
  <si>
    <t>Renewal Lease Approved</t>
  </si>
  <si>
    <t>Annual (08/10/2025-07/26/2026)</t>
  </si>
  <si>
    <t>Building 200-2612-D</t>
  </si>
  <si>
    <t>D1</t>
  </si>
  <si>
    <t>Occupied No Notice</t>
  </si>
  <si>
    <t>Swain, Dillen (Dillen)</t>
  </si>
  <si>
    <t>Renewal Lease Approved</t>
  </si>
  <si>
    <t>Annual (08/10/2025-07/26/2026)</t>
  </si>
  <si>
    <t>Building 200-2621-D</t>
  </si>
  <si>
    <t>D1</t>
  </si>
  <si>
    <t>Occupied No Notice</t>
  </si>
  <si>
    <t>Anderson, Jianna</t>
  </si>
  <si>
    <t>Renewal Lease Approved</t>
  </si>
  <si>
    <t>Annual (08/10/2025-07/26/2026)</t>
  </si>
  <si>
    <t>Building 200-2623-A</t>
  </si>
  <si>
    <t>D1</t>
  </si>
  <si>
    <t>Occupied No Notice</t>
  </si>
  <si>
    <t>Sharper, Lauryn (Lauryn)</t>
  </si>
  <si>
    <t>Renewal Lease Approved</t>
  </si>
  <si>
    <t>Annual (08/10/2025-07/26/2026)</t>
  </si>
  <si>
    <t>Building 200-2623-B</t>
  </si>
  <si>
    <t>D1</t>
  </si>
  <si>
    <t>Occupied No Notice</t>
  </si>
  <si>
    <t>Normal, Mackenzie</t>
  </si>
  <si>
    <t>Renewal Lease Approved</t>
  </si>
  <si>
    <t>Annual (08/10/2025-07/26/2026)</t>
  </si>
  <si>
    <t>Building 200-2623-C</t>
  </si>
  <si>
    <t>D1</t>
  </si>
  <si>
    <t>Occupied No Notice</t>
  </si>
  <si>
    <t>Odoms, Brittney</t>
  </si>
  <si>
    <t>Renewal Lease Approved</t>
  </si>
  <si>
    <t>Annual (08/10/2025-07/26/2026)</t>
  </si>
  <si>
    <t>Building 200-2624-A</t>
  </si>
  <si>
    <t>D1</t>
  </si>
  <si>
    <t>Occupied No Notice</t>
  </si>
  <si>
    <t>Jones, Taylor</t>
  </si>
  <si>
    <t>Renewal Lease Approved</t>
  </si>
  <si>
    <t>Annual (08/10/2025-07/26/2026)</t>
  </si>
  <si>
    <t>Building 200-2624-C</t>
  </si>
  <si>
    <t>D1</t>
  </si>
  <si>
    <t>Occupied No Notice</t>
  </si>
  <si>
    <t>Gandonu, Ifeoluwa</t>
  </si>
  <si>
    <t>Renewal Lease Approved</t>
  </si>
  <si>
    <t>Annual (08/10/2025-07/26/2026)</t>
  </si>
  <si>
    <t>D1</t>
  </si>
  <si>
    <t>Badmus, Sultan (Sultan)</t>
  </si>
  <si>
    <t>Renewal Lease Approved</t>
  </si>
  <si>
    <t>Annual (08/10/2025-07/26/2026)</t>
  </si>
  <si>
    <t>D1</t>
  </si>
  <si>
    <t>Givance, Jace (Jace)</t>
  </si>
  <si>
    <t>Renewal Lease Approved</t>
  </si>
  <si>
    <t>MOMI (08/10/2025-07/26/2026)</t>
  </si>
  <si>
    <t>D1</t>
  </si>
  <si>
    <t>Zoukou, Grace (Grace)</t>
  </si>
  <si>
    <t>Renewal Lease Approved</t>
  </si>
  <si>
    <t>Annual (08/10/2025-07/26/2026)</t>
  </si>
  <si>
    <t>Unit Type: D2</t>
  </si>
  <si>
    <t>Building 100-1007-B</t>
  </si>
  <si>
    <t>D2</t>
  </si>
  <si>
    <t>Occupied No Notice</t>
  </si>
  <si>
    <t>Olweny, Joy (Joyrose)</t>
  </si>
  <si>
    <t>Renewal Lease Approved</t>
  </si>
  <si>
    <t>Annual (08/10/2025-07/26/2026)</t>
  </si>
  <si>
    <t>Building 100-1007-C</t>
  </si>
  <si>
    <t>D2</t>
  </si>
  <si>
    <t>Occupied No Notice</t>
  </si>
  <si>
    <t>Komolafe, Gabriela (Toni)</t>
  </si>
  <si>
    <t>Renewal Lease Approved</t>
  </si>
  <si>
    <t>Annual (08/10/2025-07/26/2026)</t>
  </si>
  <si>
    <t>Building 100-1107-A</t>
  </si>
  <si>
    <t>D2</t>
  </si>
  <si>
    <t>Occupied No Notice</t>
  </si>
  <si>
    <t>Cox, Kendal (Kendal)</t>
  </si>
  <si>
    <t>Renewal Lease Approved</t>
  </si>
  <si>
    <t>Annual (08/10/2025-07/26/2026)</t>
  </si>
  <si>
    <t>Building 100-1107-B</t>
  </si>
  <si>
    <t>D2</t>
  </si>
  <si>
    <t>Occupied No Notice</t>
  </si>
  <si>
    <t>Hall, Karibeaun (Karibeaun)</t>
  </si>
  <si>
    <t>Renewal Lease Approved</t>
  </si>
  <si>
    <t>Annual (08/10/2025-07/26/2026)</t>
  </si>
  <si>
    <t>Building 100-1107-C</t>
  </si>
  <si>
    <t>D2</t>
  </si>
  <si>
    <t>Occupied No Notice</t>
  </si>
  <si>
    <t>Destra, Tiana</t>
  </si>
  <si>
    <t>Renewal Lease Approved</t>
  </si>
  <si>
    <t>Annual (08/10/2025-07/26/2026)</t>
  </si>
  <si>
    <t>Building 100-1219-D</t>
  </si>
  <si>
    <t>D2</t>
  </si>
  <si>
    <t>Occupied No Notice</t>
  </si>
  <si>
    <t>Guilfo, Aliyah (Aliyah)</t>
  </si>
  <si>
    <t>Renewal Lease Approved</t>
  </si>
  <si>
    <t>Annual (08/10/2025-07/26/2026)</t>
  </si>
  <si>
    <t>Building 100-1307-B</t>
  </si>
  <si>
    <t>D2</t>
  </si>
  <si>
    <t>Occupied No Notice</t>
  </si>
  <si>
    <t>Wilson, Charles (Charlie)</t>
  </si>
  <si>
    <t>Renewal Lease Approved</t>
  </si>
  <si>
    <t>Annual (08/10/2025-07/26/2026)</t>
  </si>
  <si>
    <t>Building 100-1307-C</t>
  </si>
  <si>
    <t>D2</t>
  </si>
  <si>
    <t>Occupied No Notice</t>
  </si>
  <si>
    <t>Mehlo, Sisipho</t>
  </si>
  <si>
    <t>Renewal Lease Approved</t>
  </si>
  <si>
    <t>Annual (08/10/2025-07/26/2026)</t>
  </si>
  <si>
    <t>Building 100-1319-B</t>
  </si>
  <si>
    <t>D2</t>
  </si>
  <si>
    <t>Occupied No Notice</t>
  </si>
  <si>
    <t>Feanny, Tiera</t>
  </si>
  <si>
    <t>Renewal Lease Approved</t>
  </si>
  <si>
    <t>Annual (08/10/2025-07/26/2026)</t>
  </si>
  <si>
    <t>Building 100-1319-C</t>
  </si>
  <si>
    <t>D2</t>
  </si>
  <si>
    <t>Occupied No Notice</t>
  </si>
  <si>
    <t>Dicks, Sanaa (Sanaa)</t>
  </si>
  <si>
    <t>Renewal Lease Approved</t>
  </si>
  <si>
    <t>Annual (08/10/2025-07/26/2026)</t>
  </si>
  <si>
    <t>Building 100-1407-B</t>
  </si>
  <si>
    <t>D2</t>
  </si>
  <si>
    <t>Occupied No Notice</t>
  </si>
  <si>
    <t>Knox, Markasia (kk)</t>
  </si>
  <si>
    <t>Renewal Lease Approved</t>
  </si>
  <si>
    <t>Annual (08/10/2025-07/26/2026)</t>
  </si>
  <si>
    <t>Building 100-1407-C</t>
  </si>
  <si>
    <t>D2</t>
  </si>
  <si>
    <t>Occupied No Notice</t>
  </si>
  <si>
    <t>Barrios, Gabriela</t>
  </si>
  <si>
    <t>Renewal Lease Approved</t>
  </si>
  <si>
    <t>Annual (08/10/2025-07/26/2026)</t>
  </si>
  <si>
    <t>Building 100-1507-B</t>
  </si>
  <si>
    <t>D2</t>
  </si>
  <si>
    <t>Occupied No Notice</t>
  </si>
  <si>
    <t>Hawkins, Carissa (CarIssa)</t>
  </si>
  <si>
    <t>Renewal Lease Approved</t>
  </si>
  <si>
    <t>Annual (08/10/2025-07/26/2026)</t>
  </si>
  <si>
    <t>Building 200-2407-A</t>
  </si>
  <si>
    <t>D2</t>
  </si>
  <si>
    <t>Occupied No Notice</t>
  </si>
  <si>
    <t>Edwards, Madeleine</t>
  </si>
  <si>
    <t>Renewal Lease Approved</t>
  </si>
  <si>
    <t>Annual (08/10/2025-07/26/2026)</t>
  </si>
  <si>
    <t>Building 200-2407-B</t>
  </si>
  <si>
    <t>D2</t>
  </si>
  <si>
    <t>Occupied No Notice</t>
  </si>
  <si>
    <t>Daniels, Inasia</t>
  </si>
  <si>
    <t>Renewal Lease Approved</t>
  </si>
  <si>
    <t>Annual (08/10/2025-07/26/2026)</t>
  </si>
  <si>
    <t>Building 200-2407-C</t>
  </si>
  <si>
    <t>D2</t>
  </si>
  <si>
    <t>Occupied No Notice</t>
  </si>
  <si>
    <t>Hunt, Lasce</t>
  </si>
  <si>
    <t>Renewal Lease Approved</t>
  </si>
  <si>
    <t>Annual (08/10/2025-07/26/2026)</t>
  </si>
  <si>
    <t>Building 200-2407-D</t>
  </si>
  <si>
    <t>D2</t>
  </si>
  <si>
    <t>Occupied No Notice</t>
  </si>
  <si>
    <t>Lieu, Thu</t>
  </si>
  <si>
    <t>Renewal Lease Approved</t>
  </si>
  <si>
    <t>Annual (08/10/2025-07/26/2026)</t>
  </si>
  <si>
    <t>Building 200-2415-A</t>
  </si>
  <si>
    <t>D2</t>
  </si>
  <si>
    <t>Occupied No Notice</t>
  </si>
  <si>
    <t>Juarez, Haley (Haley)</t>
  </si>
  <si>
    <t>Renewal Lease Approved</t>
  </si>
  <si>
    <t>Annual (08/10/2025-07/26/2026)</t>
  </si>
  <si>
    <t>Building 200-2415-B</t>
  </si>
  <si>
    <t>D2</t>
  </si>
  <si>
    <t>Occupied No Notice</t>
  </si>
  <si>
    <t>Leake, Brenna</t>
  </si>
  <si>
    <t>Renewal Lease Approved</t>
  </si>
  <si>
    <t>Annual (08/10/2025-07/26/2026)</t>
  </si>
  <si>
    <t>Building 200-2415-C</t>
  </si>
  <si>
    <t>D2</t>
  </si>
  <si>
    <t>Occupied No Notice</t>
  </si>
  <si>
    <t>Schermerhorn, Olivia</t>
  </si>
  <si>
    <t>Renewal Lease Approved</t>
  </si>
  <si>
    <t>Annual (08/10/2025-07/26/2026)</t>
  </si>
  <si>
    <t>Building 200-2515-A</t>
  </si>
  <si>
    <t>D2</t>
  </si>
  <si>
    <t>Occupied No Notice</t>
  </si>
  <si>
    <t>Thomas, Taniyah (Taniyah)</t>
  </si>
  <si>
    <t>Renewal Lease Approved</t>
  </si>
  <si>
    <t>Annual (08/10/2025-07/26/2026)</t>
  </si>
  <si>
    <t>Building 200-2515-D</t>
  </si>
  <si>
    <t>D2</t>
  </si>
  <si>
    <t>Occupied No Notice</t>
  </si>
  <si>
    <t>Oraka, Chisom</t>
  </si>
  <si>
    <t>Renewal Lease Approved</t>
  </si>
  <si>
    <t>Annual (08/10/2025-07/26/2026)</t>
  </si>
  <si>
    <t>Building 200-2615-A</t>
  </si>
  <si>
    <t>D2</t>
  </si>
  <si>
    <t>Occupied No Notice</t>
  </si>
  <si>
    <t>DuVall, Cori</t>
  </si>
  <si>
    <t>Renewal Lease Approved</t>
  </si>
  <si>
    <t>Annual (08/10/2025-07/26/2026)</t>
  </si>
  <si>
    <t>Building 200-2615-B</t>
  </si>
  <si>
    <t>D2</t>
  </si>
  <si>
    <t>Occupied No Notice</t>
  </si>
  <si>
    <t>Bryan, Kennedi</t>
  </si>
  <si>
    <t>Renewal Lease Approved</t>
  </si>
  <si>
    <t>Annual (08/10/2025-07/26/2026)</t>
  </si>
  <si>
    <t>Building 200-2615-C</t>
  </si>
  <si>
    <t>D2</t>
  </si>
  <si>
    <t>Occupied No Notice</t>
  </si>
  <si>
    <t>Turner, Kaylan (kaylan)</t>
  </si>
  <si>
    <t>Renewal Lease Approved</t>
  </si>
  <si>
    <t>Annual (08/10/2025-07/26/2026)</t>
  </si>
  <si>
    <t>Building 200-2615-D</t>
  </si>
  <si>
    <t>D2</t>
  </si>
  <si>
    <t>Occupied No Notice</t>
  </si>
  <si>
    <t>DuVall, Lauryn</t>
  </si>
  <si>
    <t>Renewal Lease Approved</t>
  </si>
  <si>
    <t>Annual (08/10/2025-07/26/2026)</t>
  </si>
  <si>
    <t>D2</t>
  </si>
  <si>
    <t>Hill, Mackenzie</t>
  </si>
  <si>
    <t>Lease Approved</t>
  </si>
  <si>
    <t>Annual (08/10/2025-07/26/2026)</t>
  </si>
  <si>
    <t>Unit Type: D3</t>
  </si>
  <si>
    <t>Building 100-1102-A</t>
  </si>
  <si>
    <t>D3</t>
  </si>
  <si>
    <t>Occupied No Notice</t>
  </si>
  <si>
    <t>MODEL A, SOVA</t>
  </si>
  <si>
    <t>Renewal Lease Approved</t>
  </si>
  <si>
    <t>Annual (08/10/2025-07/26/2026)</t>
  </si>
  <si>
    <t>Building 100-1102-B</t>
  </si>
  <si>
    <t>D3</t>
  </si>
  <si>
    <t>Occupied No Notice</t>
  </si>
  <si>
    <t>MODEL B, SOVA</t>
  </si>
  <si>
    <t>Renewal Lease Approved</t>
  </si>
  <si>
    <t>Annual (08/10/2025-07/26/2026)</t>
  </si>
  <si>
    <t>Building 100-1102-C</t>
  </si>
  <si>
    <t>D3</t>
  </si>
  <si>
    <t>Occupied No Notice</t>
  </si>
  <si>
    <t>MODEL C, SOVA</t>
  </si>
  <si>
    <t>Renewal Lease Approved</t>
  </si>
  <si>
    <t>Annual (08/10/2025-07/26/2026)</t>
  </si>
  <si>
    <t>Building 100-1102-D</t>
  </si>
  <si>
    <t>D3</t>
  </si>
  <si>
    <t>Occupied No Notice</t>
  </si>
  <si>
    <t>MODEL D, SOVA</t>
  </si>
  <si>
    <t>Renewal Lease Approved</t>
  </si>
  <si>
    <t>Annual (08/10/2025-07/26/2026)</t>
  </si>
  <si>
    <t>Building 100-1110-A</t>
  </si>
  <si>
    <t>D3</t>
  </si>
  <si>
    <t>Occupied No Notice</t>
  </si>
  <si>
    <t>Craft, Laken (Laken)</t>
  </si>
  <si>
    <t>Renewal Lease Approved</t>
  </si>
  <si>
    <t>Annual (08/10/2025-07/26/2026)</t>
  </si>
  <si>
    <t>Building 100-1110-B</t>
  </si>
  <si>
    <t>D3</t>
  </si>
  <si>
    <t>Occupied No Notice</t>
  </si>
  <si>
    <t>Bernabe, Amyah (Amyah)</t>
  </si>
  <si>
    <t>Renewal Lease Approved</t>
  </si>
  <si>
    <t>Annual (08/10/2025-07/26/2026)</t>
  </si>
  <si>
    <t>Building 100-1110-C</t>
  </si>
  <si>
    <t>D3</t>
  </si>
  <si>
    <t>Occupied No Notice</t>
  </si>
  <si>
    <t>Smalle, Faye</t>
  </si>
  <si>
    <t>Renewal Lease Approved</t>
  </si>
  <si>
    <t>Annual (08/10/2025-07/26/2026)</t>
  </si>
  <si>
    <t>Building 100-1110-D</t>
  </si>
  <si>
    <t>D3</t>
  </si>
  <si>
    <t>Occupied No Notice</t>
  </si>
  <si>
    <t>Blanco, Denise</t>
  </si>
  <si>
    <t>Renewal Lease Approved</t>
  </si>
  <si>
    <t>Annual (08/10/2025-07/26/2026)</t>
  </si>
  <si>
    <t>Building 100-1114-D</t>
  </si>
  <si>
    <t>D3</t>
  </si>
  <si>
    <t>Occupied No Notice</t>
  </si>
  <si>
    <t>Nwosu, Wisdom</t>
  </si>
  <si>
    <t>Renewal Lease Approved</t>
  </si>
  <si>
    <t>Annual (08/10/2025-07/26/2026)</t>
  </si>
  <si>
    <t>Building 100-1122-A</t>
  </si>
  <si>
    <t>D3</t>
  </si>
  <si>
    <t>Occupied No Notice</t>
  </si>
  <si>
    <t>Morman, Mackenzie</t>
  </si>
  <si>
    <t>Renewal Lease Approved</t>
  </si>
  <si>
    <t>Annual (08/10/2025-07/26/2026)</t>
  </si>
  <si>
    <t>Building 100-1122-B</t>
  </si>
  <si>
    <t>D3</t>
  </si>
  <si>
    <t>Occupied No Notice</t>
  </si>
  <si>
    <t>Barry, Souadou (Souadou)</t>
  </si>
  <si>
    <t>Renewal Lease Approved</t>
  </si>
  <si>
    <t>Annual (08/10/2025-07/26/2026)</t>
  </si>
  <si>
    <t>Building 100-1122-C</t>
  </si>
  <si>
    <t>D3</t>
  </si>
  <si>
    <t>Occupied No Notice</t>
  </si>
  <si>
    <t>Balde, Iliassou (Aissatou Ajavon)</t>
  </si>
  <si>
    <t>Renewal Lease Approved</t>
  </si>
  <si>
    <t>Annual (08/10/2025-07/26/2026)</t>
  </si>
  <si>
    <t>Building 100-1126-A</t>
  </si>
  <si>
    <t>D3</t>
  </si>
  <si>
    <t>Occupied No Notice</t>
  </si>
  <si>
    <t>Ingram, Jordan</t>
  </si>
  <si>
    <t>Renewal Lease Approved</t>
  </si>
  <si>
    <t>Annual (08/10/2025-07/26/2026)</t>
  </si>
  <si>
    <t>Building 100-1126-D</t>
  </si>
  <si>
    <t>D3</t>
  </si>
  <si>
    <t>Occupied No Notice</t>
  </si>
  <si>
    <t>Houston, Jiali (Jolly)</t>
  </si>
  <si>
    <t>Renewal Lease Approved</t>
  </si>
  <si>
    <t>Annual (08/10/2025-07/26/2026)</t>
  </si>
  <si>
    <t>Building 100-1202-C</t>
  </si>
  <si>
    <t>D3</t>
  </si>
  <si>
    <t>Occupied No Notice</t>
  </si>
  <si>
    <t>Licona-Barrantes, Kevin (Kevin)</t>
  </si>
  <si>
    <t>Renewal Lease Approved</t>
  </si>
  <si>
    <t>Annual (08/10/2025-07/26/2026)</t>
  </si>
  <si>
    <t>Building 100-1206-D</t>
  </si>
  <si>
    <t>D3</t>
  </si>
  <si>
    <t>Occupied No Notice</t>
  </si>
  <si>
    <t>Byars, Kayla</t>
  </si>
  <si>
    <t>Renewal Lease Approved</t>
  </si>
  <si>
    <t>Annual (08/10/2025-07/26/2026)</t>
  </si>
  <si>
    <t>Building 100-1210-D</t>
  </si>
  <si>
    <t>D3</t>
  </si>
  <si>
    <t>Occupied No Notice</t>
  </si>
  <si>
    <t>Wyatt, Cydney (Cydney)</t>
  </si>
  <si>
    <t>Renewal Lease Approved</t>
  </si>
  <si>
    <t>Annual (08/10/2025-07/26/2026)</t>
  </si>
  <si>
    <t>Building 100-1214-B</t>
  </si>
  <si>
    <t>D3</t>
  </si>
  <si>
    <t>Occupied No Notice</t>
  </si>
  <si>
    <t>Davis, Farryn</t>
  </si>
  <si>
    <t>Renewal Lease Approved</t>
  </si>
  <si>
    <t>Annual (08/10/2025-07/26/2026)</t>
  </si>
  <si>
    <t>Building 100-1214-C</t>
  </si>
  <si>
    <t>D3</t>
  </si>
  <si>
    <t>Occupied No Notice</t>
  </si>
  <si>
    <t>Tiene, Saran (imane)</t>
  </si>
  <si>
    <t>Renewal Lease Approved</t>
  </si>
  <si>
    <t>Annual (08/10/2025-07/26/2026)</t>
  </si>
  <si>
    <t>Building 100-1218-D</t>
  </si>
  <si>
    <t>D3</t>
  </si>
  <si>
    <t>Occupied No Notice</t>
  </si>
  <si>
    <t>Colbert, Sincere</t>
  </si>
  <si>
    <t>Renewal Lease Approved</t>
  </si>
  <si>
    <t>Annual (08/10/2025-07/26/2026)</t>
  </si>
  <si>
    <t>Building 100-1225-C</t>
  </si>
  <si>
    <t>D3</t>
  </si>
  <si>
    <t>Occupied No Notice</t>
  </si>
  <si>
    <t>Jones, Jaden (Jaden Jones)</t>
  </si>
  <si>
    <t>Renewal Lease Approved</t>
  </si>
  <si>
    <t>Annual (08/10/2025-07/26/2026)</t>
  </si>
  <si>
    <t>Building 100-1302-D</t>
  </si>
  <si>
    <t>D3</t>
  </si>
  <si>
    <t>Occupied No Notice</t>
  </si>
  <si>
    <t>Buck, Teonta</t>
  </si>
  <si>
    <t>Renewal Lease Approved</t>
  </si>
  <si>
    <t>Annual (08/10/2025-07/26/2026)</t>
  </si>
  <si>
    <t>Building 100-1310-B</t>
  </si>
  <si>
    <t>D3</t>
  </si>
  <si>
    <t>Occupied No Notice</t>
  </si>
  <si>
    <t>Parker, Darius (Darius)</t>
  </si>
  <si>
    <t>Renewal Lease Approved</t>
  </si>
  <si>
    <t>Annual (08/10/2025-07/26/2026)</t>
  </si>
  <si>
    <t>Building 100-1310-C</t>
  </si>
  <si>
    <t>D3</t>
  </si>
  <si>
    <t>Occupied No Notice</t>
  </si>
  <si>
    <t>Sanford, Steven</t>
  </si>
  <si>
    <t>Renewal Lease Approved</t>
  </si>
  <si>
    <t>Annual (08/10/2025-07/26/2026)</t>
  </si>
  <si>
    <t>Building 100-1310-D</t>
  </si>
  <si>
    <t>D3</t>
  </si>
  <si>
    <t>Occupied No Notice</t>
  </si>
  <si>
    <t>Brackins, Dylan</t>
  </si>
  <si>
    <t>Renewal Lease Approved</t>
  </si>
  <si>
    <t>Annual (08/10/2025-07/26/2026)</t>
  </si>
  <si>
    <t>Building 100-1314-A</t>
  </si>
  <si>
    <t>D3</t>
  </si>
  <si>
    <t>Occupied No Notice</t>
  </si>
  <si>
    <t>Cleveland, Sydni</t>
  </si>
  <si>
    <t>Renewal Lease Approved</t>
  </si>
  <si>
    <t>Annual (08/10/2025-07/26/2026)</t>
  </si>
  <si>
    <t>Building 100-1314-B</t>
  </si>
  <si>
    <t>D3</t>
  </si>
  <si>
    <t>Occupied No Notice</t>
  </si>
  <si>
    <t>Lowe, Juliann</t>
  </si>
  <si>
    <t>Renewal Lease Approved</t>
  </si>
  <si>
    <t>Annual (08/10/2025-07/26/2026)</t>
  </si>
  <si>
    <t>Building 100-1314-C</t>
  </si>
  <si>
    <t>D3</t>
  </si>
  <si>
    <t>Occupied No Notice</t>
  </si>
  <si>
    <t>Balderas, Dariel</t>
  </si>
  <si>
    <t>Renewal Lease Approved</t>
  </si>
  <si>
    <t>Annual (08/10/2025-07/26/2026)</t>
  </si>
  <si>
    <t>Building 100-1314-D</t>
  </si>
  <si>
    <t>D3</t>
  </si>
  <si>
    <t>Occupied No Notice</t>
  </si>
  <si>
    <t>Ireland, Aspen</t>
  </si>
  <si>
    <t>Renewal Lease Approved</t>
  </si>
  <si>
    <t>Annual (08/10/2025-07/26/2026)</t>
  </si>
  <si>
    <t>Building 100-1325-A</t>
  </si>
  <si>
    <t>D3</t>
  </si>
  <si>
    <t>Occupied No Notice</t>
  </si>
  <si>
    <t>Lenzi, Samantha (Sammie)</t>
  </si>
  <si>
    <t>Renewal Lease Approved</t>
  </si>
  <si>
    <t>Annual (08/10/2025-07/26/2026)</t>
  </si>
  <si>
    <t>Building 100-1410-C</t>
  </si>
  <si>
    <t>D3</t>
  </si>
  <si>
    <t>Occupied No Notice</t>
  </si>
  <si>
    <t>Pham, Jessica</t>
  </si>
  <si>
    <t>Renewal Lease Approved</t>
  </si>
  <si>
    <t>Annual (08/10/2025-07/26/2026)</t>
  </si>
  <si>
    <t>Building 100-1414-A</t>
  </si>
  <si>
    <t>D3</t>
  </si>
  <si>
    <t>Occupied No Notice</t>
  </si>
  <si>
    <t>Bergeon, Allison (Allie Bergeon)</t>
  </si>
  <si>
    <t>Renewal Lease Approved</t>
  </si>
  <si>
    <t>Annual (08/10/2025-07/26/2026)</t>
  </si>
  <si>
    <t>Building 100-1414-B</t>
  </si>
  <si>
    <t>D3</t>
  </si>
  <si>
    <t>Occupied No Notice</t>
  </si>
  <si>
    <t>Hoch, Elizabeth (Liz)</t>
  </si>
  <si>
    <t>Renewal Lease Approved</t>
  </si>
  <si>
    <t>Annual (08/10/2025-07/26/2026)</t>
  </si>
  <si>
    <t>Building 100-1414-C</t>
  </si>
  <si>
    <t>D3</t>
  </si>
  <si>
    <t>Occupied No Notice</t>
  </si>
  <si>
    <t>Baxter, Lapri (Lapri)</t>
  </si>
  <si>
    <t>Renewal Lease Approved</t>
  </si>
  <si>
    <t>Annual (08/10/2025-07/26/2026)</t>
  </si>
  <si>
    <t>Building 100-1414-D</t>
  </si>
  <si>
    <t>D3</t>
  </si>
  <si>
    <t>Occupied No Notice</t>
  </si>
  <si>
    <t>Farmer, Grace (Grace)</t>
  </si>
  <si>
    <t>Renewal Lease Approved</t>
  </si>
  <si>
    <t>Annual (08/10/2025-07/26/2026)</t>
  </si>
  <si>
    <t>Building 100-1418-A</t>
  </si>
  <si>
    <t>D3</t>
  </si>
  <si>
    <t>Occupied No Notice</t>
  </si>
  <si>
    <t>Haulcy, Tahliah</t>
  </si>
  <si>
    <t>Renewal Lease Approved</t>
  </si>
  <si>
    <t>Annual (08/10/2025-07/26/2026)</t>
  </si>
  <si>
    <t>Building 100-1422-C</t>
  </si>
  <si>
    <t>D3</t>
  </si>
  <si>
    <t>Occupied No Notice</t>
  </si>
  <si>
    <t>Price, Journey</t>
  </si>
  <si>
    <t>Renewal Lease Approved</t>
  </si>
  <si>
    <t>Annual (08/10/2025-07/26/2026)</t>
  </si>
  <si>
    <t>Building 100-1506-A</t>
  </si>
  <si>
    <t>D3</t>
  </si>
  <si>
    <t>Occupied No Notice</t>
  </si>
  <si>
    <t>Williams, Gavin (Gavin)</t>
  </si>
  <si>
    <t>Renewal Lease Approved</t>
  </si>
  <si>
    <t>Annual (08/10/2025-07/26/2026)</t>
  </si>
  <si>
    <t>Building 100-1506-D</t>
  </si>
  <si>
    <t>D3</t>
  </si>
  <si>
    <t>Occupied No Notice</t>
  </si>
  <si>
    <t>Chancey, Caleb</t>
  </si>
  <si>
    <t>Renewal Lease Approved</t>
  </si>
  <si>
    <t>Annual (08/10/2025-07/26/2026)</t>
  </si>
  <si>
    <t>Building 100-1514-A</t>
  </si>
  <si>
    <t>D3</t>
  </si>
  <si>
    <t>Occupied No Notice</t>
  </si>
  <si>
    <t>Mathis, Jalem</t>
  </si>
  <si>
    <t>Renewal Lease Approved</t>
  </si>
  <si>
    <t>Annual (08/10/2025-07/26/2026)</t>
  </si>
  <si>
    <t>Building 100-1514-B</t>
  </si>
  <si>
    <t>D3</t>
  </si>
  <si>
    <t>Occupied No Notice</t>
  </si>
  <si>
    <t>Johnson, Aaron (Aaron)</t>
  </si>
  <si>
    <t>Renewal Lease Approved</t>
  </si>
  <si>
    <t>Annual (08/10/2025-07/26/2026)</t>
  </si>
  <si>
    <t>Building 100-1514-C</t>
  </si>
  <si>
    <t>D3</t>
  </si>
  <si>
    <t>Occupied No Notice</t>
  </si>
  <si>
    <t>Harris, Justin</t>
  </si>
  <si>
    <t>Renewal Lease Approved</t>
  </si>
  <si>
    <t>Annual (08/10/2025-07/26/2026)</t>
  </si>
  <si>
    <t>Building 100-1514-D</t>
  </si>
  <si>
    <t>D3</t>
  </si>
  <si>
    <t>Occupied No Notice</t>
  </si>
  <si>
    <t>Glenn, Chandler (Chandler)</t>
  </si>
  <si>
    <t>Renewal Lease Approved</t>
  </si>
  <si>
    <t>Annual (08/10/2025-07/26/2026)</t>
  </si>
  <si>
    <t>Building 100-1522-A</t>
  </si>
  <si>
    <t>D3</t>
  </si>
  <si>
    <t>Occupied No Notice</t>
  </si>
  <si>
    <t>Henderson, Amari (Amari)</t>
  </si>
  <si>
    <t>Renewal Lease Approved</t>
  </si>
  <si>
    <t>Annual (08/10/2025-07/26/2026)</t>
  </si>
  <si>
    <t>Building 100-1525-C</t>
  </si>
  <si>
    <t>D3</t>
  </si>
  <si>
    <t>Occupied No Notice</t>
  </si>
  <si>
    <t>Alusma, Giovanni</t>
  </si>
  <si>
    <t>Renewal Lease Approved</t>
  </si>
  <si>
    <t>Annual (08/10/2025-07/26/2026)</t>
  </si>
  <si>
    <t>Building 100-1526-D</t>
  </si>
  <si>
    <t>D3</t>
  </si>
  <si>
    <t>Occupied No Notice</t>
  </si>
  <si>
    <t>Forkel, David (D or David)</t>
  </si>
  <si>
    <t>Renewal Lease Approved</t>
  </si>
  <si>
    <t>Annual (08/10/2025-07/26/2026)</t>
  </si>
  <si>
    <t>Building 200-2220-D</t>
  </si>
  <si>
    <t>D3</t>
  </si>
  <si>
    <t>Occupied No Notice</t>
  </si>
  <si>
    <t>Uzoije, Isaac (Chibu)</t>
  </si>
  <si>
    <t>Renewal Lease Approved</t>
  </si>
  <si>
    <t>Annual (08/10/2025-07/26/2026)</t>
  </si>
  <si>
    <t>Building 200-2306-B</t>
  </si>
  <si>
    <t>D3</t>
  </si>
  <si>
    <t>Occupied No Notice</t>
  </si>
  <si>
    <t>Gray, Mariah</t>
  </si>
  <si>
    <t>Renewal Lease Approved</t>
  </si>
  <si>
    <t>Annual (08/10/2025-07/26/2026)</t>
  </si>
  <si>
    <t>Building 200-2316-C</t>
  </si>
  <si>
    <t>D3</t>
  </si>
  <si>
    <t>Occupied No Notice</t>
  </si>
  <si>
    <t>Barrington, Ashley</t>
  </si>
  <si>
    <t>Renewal Lease Approved</t>
  </si>
  <si>
    <t>Annual (08/10/2025-07/26/2026)</t>
  </si>
  <si>
    <t>Building 200-2320-A</t>
  </si>
  <si>
    <t>D3</t>
  </si>
  <si>
    <t>Occupied No Notice</t>
  </si>
  <si>
    <t>Dicks, Andre</t>
  </si>
  <si>
    <t>Renewal Lease Approved</t>
  </si>
  <si>
    <t>Annual (08/10/2025-07/26/2026)</t>
  </si>
  <si>
    <t>Building 200-2320-B</t>
  </si>
  <si>
    <t>D3</t>
  </si>
  <si>
    <t>Occupied No Notice</t>
  </si>
  <si>
    <t>Lykes, Nicholas (Nicholas)</t>
  </si>
  <si>
    <t>Renewal Lease Approved</t>
  </si>
  <si>
    <t>Annual (08/10/2025-07/26/2026)</t>
  </si>
  <si>
    <t>Building 200-2402-A</t>
  </si>
  <si>
    <t>D3</t>
  </si>
  <si>
    <t>Occupied No Notice</t>
  </si>
  <si>
    <t>Shannon, Raylin</t>
  </si>
  <si>
    <t>Renewal Lease Approved</t>
  </si>
  <si>
    <t>Annual (08/10/2025-07/26/2026)</t>
  </si>
  <si>
    <t>Building 200-2402-C</t>
  </si>
  <si>
    <t>D3</t>
  </si>
  <si>
    <t>Occupied No Notice</t>
  </si>
  <si>
    <t>McKenzie, Toni-Ann</t>
  </si>
  <si>
    <t>Renewal Lease Approved</t>
  </si>
  <si>
    <t>Annual (08/10/2025-07/26/2026)</t>
  </si>
  <si>
    <t>Building 200-2416-A</t>
  </si>
  <si>
    <t>D3</t>
  </si>
  <si>
    <t>Occupied No Notice</t>
  </si>
  <si>
    <t>Blanks, Jacob (Jacob)</t>
  </si>
  <si>
    <t>Renewal Lease Approved</t>
  </si>
  <si>
    <t>Annual (08/10/2025-07/26/2026)</t>
  </si>
  <si>
    <t>Building 200-2416-B</t>
  </si>
  <si>
    <t>D3</t>
  </si>
  <si>
    <t>Occupied No Notice</t>
  </si>
  <si>
    <t>Wilson, Julian</t>
  </si>
  <si>
    <t>Renewal Lease Approved</t>
  </si>
  <si>
    <t>Annual (08/10/2025-07/26/2026)</t>
  </si>
  <si>
    <t>Building 200-2416-C</t>
  </si>
  <si>
    <t>D3</t>
  </si>
  <si>
    <t>Occupied No Notice</t>
  </si>
  <si>
    <t>Russell, Jackson (Jackson)</t>
  </si>
  <si>
    <t>Renewal Lease Approved</t>
  </si>
  <si>
    <t>Annual (08/10/2025-07/26/2026)</t>
  </si>
  <si>
    <t>Building 200-2416-D</t>
  </si>
  <si>
    <t>D3</t>
  </si>
  <si>
    <t>Occupied No Notice</t>
  </si>
  <si>
    <t>Hill, Ryan</t>
  </si>
  <si>
    <t>Renewal Lease Approved</t>
  </si>
  <si>
    <t>Annual (08/10/2025-07/26/2026)</t>
  </si>
  <si>
    <t>Building 200-2502-A</t>
  </si>
  <si>
    <t>D3</t>
  </si>
  <si>
    <t>Occupied No Notice</t>
  </si>
  <si>
    <t>Jent, William (Will)</t>
  </si>
  <si>
    <t>Renewal Lease Approved</t>
  </si>
  <si>
    <t>Annual (08/10/2025-07/26/2026)</t>
  </si>
  <si>
    <t>Building 200-2502-B</t>
  </si>
  <si>
    <t>D3</t>
  </si>
  <si>
    <t>Occupied No Notice</t>
  </si>
  <si>
    <t>Gerdes, Adam</t>
  </si>
  <si>
    <t>Renewal Lease Approved</t>
  </si>
  <si>
    <t>Annual (08/10/2025-07/26/2026)</t>
  </si>
  <si>
    <t>Building 200-2502-C</t>
  </si>
  <si>
    <t>D3</t>
  </si>
  <si>
    <t>Occupied No Notice</t>
  </si>
  <si>
    <t>Luna, Justin</t>
  </si>
  <si>
    <t>Renewal Lease Approved</t>
  </si>
  <si>
    <t>Annual (08/10/2025-07/26/2026)</t>
  </si>
  <si>
    <t>Building 200-2502-D</t>
  </si>
  <si>
    <t>D3</t>
  </si>
  <si>
    <t>Occupied No Notice</t>
  </si>
  <si>
    <t>Anderson, Travis (Lucy)</t>
  </si>
  <si>
    <t>Renewal Lease Approved</t>
  </si>
  <si>
    <t>Annual (08/10/2025-07/26/2026)</t>
  </si>
  <si>
    <t>Building 200-2520-A</t>
  </si>
  <si>
    <t>D3</t>
  </si>
  <si>
    <t>Occupied No Notice</t>
  </si>
  <si>
    <t>Reid, Makenzie (Makenzie)</t>
  </si>
  <si>
    <t>Renewal Lease Approved</t>
  </si>
  <si>
    <t>Annual (08/10/2025-07/26/2026)</t>
  </si>
  <si>
    <t>Building 200-2520-C</t>
  </si>
  <si>
    <t>D3</t>
  </si>
  <si>
    <t>Occupied No Notice</t>
  </si>
  <si>
    <t>Nash, Janadia (Nadia)</t>
  </si>
  <si>
    <t>Renewal Lease Approved</t>
  </si>
  <si>
    <t>Annual (08/10/2025-07/26/2026)</t>
  </si>
  <si>
    <t>Building 200-2602-A</t>
  </si>
  <si>
    <t>D3</t>
  </si>
  <si>
    <t>Occupied No Notice</t>
  </si>
  <si>
    <t>Parks, Joyce (Joy)</t>
  </si>
  <si>
    <t>Renewal Lease Approved</t>
  </si>
  <si>
    <t>Annual (08/10/2025-07/26/2026)</t>
  </si>
  <si>
    <t>Building 200-2606-B</t>
  </si>
  <si>
    <t>D3</t>
  </si>
  <si>
    <t>Occupied No Notice</t>
  </si>
  <si>
    <t>Samuels, Devinaire (Dev)</t>
  </si>
  <si>
    <t>Renewal Lease Approved</t>
  </si>
  <si>
    <t>Annual (08/10/2025-07/26/2026)</t>
  </si>
  <si>
    <t>Building 200-2606-C</t>
  </si>
  <si>
    <t>D3</t>
  </si>
  <si>
    <t>Occupied No Notice</t>
  </si>
  <si>
    <t>Jackson, Korey (Korey)</t>
  </si>
  <si>
    <t>Renewal Lease Approved</t>
  </si>
  <si>
    <t>Annual (08/10/2025-07/26/2026)</t>
  </si>
  <si>
    <t>D3</t>
  </si>
  <si>
    <t>Alexander, Gift (Rae)</t>
  </si>
  <si>
    <t>Lease Approved</t>
  </si>
  <si>
    <t>Annual (08/10/2025-07/26/2026)</t>
  </si>
  <si>
    <t>D3</t>
  </si>
  <si>
    <t>Brown, Nyla</t>
  </si>
  <si>
    <t>Lease Approved</t>
  </si>
  <si>
    <t>Annual (08/10/2025-07/26/2026)</t>
  </si>
  <si>
    <t>D3</t>
  </si>
  <si>
    <t>Scurlock, Rebecca</t>
  </si>
  <si>
    <t>Renewal Lease Approved</t>
  </si>
  <si>
    <t>Annual (08/10/2025-07/26/2026)</t>
  </si>
  <si>
    <t>D3</t>
  </si>
  <si>
    <t>Smith, Ashley</t>
  </si>
  <si>
    <t>Lease Approved</t>
  </si>
  <si>
    <t>Annual (08/10/2025-07/26/2026)</t>
  </si>
  <si>
    <t>D3</t>
  </si>
  <si>
    <t>Stuckey, Kyle</t>
  </si>
  <si>
    <t>Lease Approved</t>
  </si>
  <si>
    <t>Annual (08/10/2025-07/26/2026)</t>
  </si>
  <si>
    <t>Total/Average:</t>
  </si>
  <si>
    <t>Pre-Lease</t>
  </si>
  <si>
    <t>Station Nine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</si>
  <si>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</si>
  <si>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</si>
  <si>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</si>
  <si>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</si>
  <si>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</si>
  <si>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</si>
  <si>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</si>
  <si>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</si>
  <si>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</si>
  <si>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</si>
  <si>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</si>
  <si>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</si>
  <si>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</si>
  <si>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</si>
  <si>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</si>
  <si>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</si>
  <si>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</si>
  <si>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</si>
  <si>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</si>
  <si>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</si>
  <si>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</si>
  <si>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</si>
  <si>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</si>
  <si>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</si>
  <si>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a1a 1F Courtyard Stack</t>
  </si>
  <si>
    <t>a1a 1F Pool Stack</t>
  </si>
  <si>
    <t>a1a 1F Stack</t>
  </si>
  <si>
    <t>a1a Courtyard Stack</t>
  </si>
  <si>
    <t>a1a Pool Stack</t>
  </si>
  <si>
    <t>a1a stack</t>
  </si>
  <si>
    <t>a1a TF Pool Stack</t>
  </si>
  <si>
    <t>a1a TF Stack</t>
  </si>
  <si>
    <t>a1al TF Courtyard Stack</t>
  </si>
  <si>
    <t>a1al TF Pool Stack</t>
  </si>
  <si>
    <t>a1al TF Stack</t>
  </si>
  <si>
    <t>a1b Pool Stack</t>
  </si>
  <si>
    <t>a1b Stack</t>
  </si>
  <si>
    <t>a1bl TF Pool Stack</t>
  </si>
  <si>
    <t>a1bl TF Stack</t>
  </si>
  <si>
    <t>a1c 1F Stack</t>
  </si>
  <si>
    <t>a1hc 1F Pool Side by Side</t>
  </si>
  <si>
    <t>a1hc 1F Side by Side</t>
  </si>
  <si>
    <t>a1hc 1F Stack</t>
  </si>
  <si>
    <t>a1hc Pool Side by Side</t>
  </si>
  <si>
    <t>a1hc Side by Side</t>
  </si>
  <si>
    <t>a1hc TF Pool Side by Side</t>
  </si>
  <si>
    <t>a1hc TF Side by Side</t>
  </si>
  <si>
    <t>a2 1F Pool Side by Side</t>
  </si>
  <si>
    <t>a2 Pool Side by Side</t>
  </si>
  <si>
    <t>a2 TF Pool Side by Side</t>
  </si>
  <si>
    <t>a3a 1F Pool Side by Side</t>
  </si>
  <si>
    <t>a3a 1F Side by Side</t>
  </si>
  <si>
    <t>a3a Pool Side by Side</t>
  </si>
  <si>
    <t>a3a Side by Side</t>
  </si>
  <si>
    <t>a3a TF Pool Side by Side</t>
  </si>
  <si>
    <t>a3a TF Side by Side</t>
  </si>
  <si>
    <t>a3al TF Pool Side by Side</t>
  </si>
  <si>
    <t>a3al TF Pool Stack</t>
  </si>
  <si>
    <t>a3b 1F Side by Side</t>
  </si>
  <si>
    <t>a3b Side by Side</t>
  </si>
  <si>
    <t>a3b TF Side by Side</t>
  </si>
  <si>
    <t>a3bl TF Side by Side</t>
  </si>
  <si>
    <t>a3c Side by Side</t>
  </si>
  <si>
    <t>a3c TF Side by Side</t>
  </si>
  <si>
    <t>a3d Side by Side</t>
  </si>
  <si>
    <t>a3dl TF Side by Side</t>
  </si>
  <si>
    <t>a4 1F Side by Side</t>
  </si>
  <si>
    <t>a4 1F Stack</t>
  </si>
  <si>
    <t>a4 Stack</t>
  </si>
  <si>
    <t>a4 TF Stack</t>
  </si>
  <si>
    <t>a5 1F Pool Side by Side Terrace</t>
  </si>
  <si>
    <t>a5 Pool Side by Side Terrace</t>
  </si>
  <si>
    <t>a5 TF Pool Side by Side Terrace</t>
  </si>
  <si>
    <t>a6 Stack</t>
  </si>
  <si>
    <t>b1 1F Courtyard Side by Side</t>
  </si>
  <si>
    <t>b1 1F Pool Side by Side</t>
  </si>
  <si>
    <t>b1 1F Side by Side</t>
  </si>
  <si>
    <t>b1 Courtyard Side by Side</t>
  </si>
  <si>
    <t>b1 Pool Side by Side</t>
  </si>
  <si>
    <t>b1 Side by Side</t>
  </si>
  <si>
    <t>b1 TF Side by Side</t>
  </si>
  <si>
    <t>b1al TF Courtyard Side by Side</t>
  </si>
  <si>
    <t>b1al TF Pool Side by Side</t>
  </si>
  <si>
    <t>b1al TF Side by Side</t>
  </si>
  <si>
    <t>b1bl TF Pool Side by Side</t>
  </si>
  <si>
    <t>b1bl TF Side by Side</t>
  </si>
  <si>
    <t>b1hc 1F Side by Side</t>
  </si>
  <si>
    <t>b1hc Side by Side</t>
  </si>
  <si>
    <t>b2a 1F Courtyard Side by Side</t>
  </si>
  <si>
    <t>b2a 1F Side by Side</t>
  </si>
  <si>
    <t>b2a Courtyard Side by Side</t>
  </si>
  <si>
    <t>b2a Side by Side</t>
  </si>
  <si>
    <t>b2al TF Courtyard Side by Side</t>
  </si>
  <si>
    <t>b2al TF Side by Side</t>
  </si>
  <si>
    <t>b2b 1F Courtyard Side by Side</t>
  </si>
  <si>
    <t>b2b 1F Side by Side</t>
  </si>
  <si>
    <t>b2b Courtyard Side by Side</t>
  </si>
  <si>
    <t>b2b Side by Side</t>
  </si>
  <si>
    <t>b2bl TF Courtyard Side by Side</t>
  </si>
  <si>
    <t>b2bl TF Side by Side</t>
  </si>
  <si>
    <t>b2cl TF Side by Side</t>
  </si>
  <si>
    <t>b3a 1F Courtyard Side by Side</t>
  </si>
  <si>
    <t>b3a 1F Pool Side by Side</t>
  </si>
  <si>
    <t>b3a 1F Side by Side</t>
  </si>
  <si>
    <t>b3a Courtyard Side by Side</t>
  </si>
  <si>
    <t>b3a Pool Side by Side</t>
  </si>
  <si>
    <t>b3a Side by Side</t>
  </si>
  <si>
    <t>b3a TF Courtyard Side by Side</t>
  </si>
  <si>
    <t>b3a TF Pool Side by Side</t>
  </si>
  <si>
    <t>b3a TF Side by Side</t>
  </si>
  <si>
    <t>b3b Courtyard Side by Side</t>
  </si>
  <si>
    <t>b3b TF Courtyard Side by Side</t>
  </si>
  <si>
    <t>b4 1F Pool Side by Side</t>
  </si>
  <si>
    <t>b4 Pool Side by Side</t>
  </si>
  <si>
    <t>b4 TF Pool Side by Side</t>
  </si>
  <si>
    <t>b5 Pool Side by Side</t>
  </si>
  <si>
    <t>b5 TF Pool Side by Side</t>
  </si>
  <si>
    <t>b7hc Side by Side</t>
  </si>
  <si>
    <t>b7hc TF Side by Side</t>
  </si>
  <si>
    <t>b8 Side by Side</t>
  </si>
  <si>
    <t>b8 TF Side by Side</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</si>
  <si>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</si>
  <si>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</si>
  <si>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</si>
  <si>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</si>
  <si>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</si>
  <si>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</si>
  <si>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</si>
  <si>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</si>
  <si>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</si>
  <si>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</si>
  <si>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</si>
  <si>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</si>
  <si>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</si>
  <si>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</si>
  <si>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</si>
  <si>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</si>
  <si>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</si>
  <si>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</si>
  <si>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</si>
  <si>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</si>
  <si>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</si>
  <si>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</si>
  <si>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a1a 1F Pool Stack</t>
  </si>
  <si>
    <t>158</t>
  </si>
  <si>
    <t>a1a 1F Pool Stack</t>
  </si>
  <si>
    <t>Occupied No Notice</t>
  </si>
  <si>
    <t>Raby, Kaylin</t>
  </si>
  <si>
    <t>Lease Approved</t>
  </si>
  <si>
    <t>24 months</t>
  </si>
  <si>
    <t>Unit Type: a1a 1F Stack</t>
  </si>
  <si>
    <t>118</t>
  </si>
  <si>
    <t>a1a 1F Stack</t>
  </si>
  <si>
    <t>Occupied No Notice</t>
  </si>
  <si>
    <t>Guest Suite, Station Nine</t>
  </si>
  <si>
    <t>Renewal Lease Approved</t>
  </si>
  <si>
    <t>12 months</t>
  </si>
  <si>
    <t>1080</t>
  </si>
  <si>
    <t>a1a 1F Stack</t>
  </si>
  <si>
    <t>Occupied No Notice</t>
  </si>
  <si>
    <t>Araque, Colette</t>
  </si>
  <si>
    <t>Lease Approved</t>
  </si>
  <si>
    <t>15 months</t>
  </si>
  <si>
    <t>a1a 1F Stack</t>
  </si>
  <si>
    <t>Tucker-Hill, Jason</t>
  </si>
  <si>
    <t>Lease Approved</t>
  </si>
  <si>
    <t>13 months</t>
  </si>
  <si>
    <t>Unit Type: a1a Courtyard Stack</t>
  </si>
  <si>
    <t>2092</t>
  </si>
  <si>
    <t>a1a Courtyard Stack</t>
  </si>
  <si>
    <t>Occupied No Notice</t>
  </si>
  <si>
    <t>Fuste, Jonathan</t>
  </si>
  <si>
    <t>Lease Approved</t>
  </si>
  <si>
    <t>24 months</t>
  </si>
  <si>
    <t>2094</t>
  </si>
  <si>
    <t>a1a Courtyard Stack</t>
  </si>
  <si>
    <t>Occupied No Notice</t>
  </si>
  <si>
    <t>Herrera, Thomas</t>
  </si>
  <si>
    <t>Lease Approved</t>
  </si>
  <si>
    <t>24 months</t>
  </si>
  <si>
    <t>2104</t>
  </si>
  <si>
    <t>a1a Courtyard Stack</t>
  </si>
  <si>
    <t>Occupied No Notice</t>
  </si>
  <si>
    <t>Coombs, Amanda</t>
  </si>
  <si>
    <t>Lease Approved</t>
  </si>
  <si>
    <t>24 months</t>
  </si>
  <si>
    <t>Unit Type: a1a Pool Stack</t>
  </si>
  <si>
    <t>1058</t>
  </si>
  <si>
    <t>a1a Pool Stack</t>
  </si>
  <si>
    <t>Occupied No Notice</t>
  </si>
  <si>
    <t>Fan, Li</t>
  </si>
  <si>
    <t>Renewal Lease Approved</t>
  </si>
  <si>
    <t>15 months</t>
  </si>
  <si>
    <t>2058</t>
  </si>
  <si>
    <t>a1a Pool Stack</t>
  </si>
  <si>
    <t>Occupied No Notice</t>
  </si>
  <si>
    <t>Venkatesh, Vasuki</t>
  </si>
  <si>
    <t>Lease Approved</t>
  </si>
  <si>
    <t>24 months</t>
  </si>
  <si>
    <t>Unit Type: a1a stack</t>
  </si>
  <si>
    <t>1002</t>
  </si>
  <si>
    <t>a1a stack</t>
  </si>
  <si>
    <t>Occupied No Notice</t>
  </si>
  <si>
    <t>Ziegler, Katharine</t>
  </si>
  <si>
    <t>Lease Approved</t>
  </si>
  <si>
    <t>24 months</t>
  </si>
  <si>
    <t>1018</t>
  </si>
  <si>
    <t>a1a stack</t>
  </si>
  <si>
    <t>Occupied No Notice</t>
  </si>
  <si>
    <t>Model, Station Nine</t>
  </si>
  <si>
    <t>Renewal Lease Approved</t>
  </si>
  <si>
    <t>12 months</t>
  </si>
  <si>
    <t>1059</t>
  </si>
  <si>
    <t>a1a stack</t>
  </si>
  <si>
    <t>Occupied No Notice</t>
  </si>
  <si>
    <t>Kirchner, Andreas</t>
  </si>
  <si>
    <t>Lease Approved</t>
  </si>
  <si>
    <t>15 months</t>
  </si>
  <si>
    <t>1061</t>
  </si>
  <si>
    <t>a1a stack</t>
  </si>
  <si>
    <t>Occupied No Notice</t>
  </si>
  <si>
    <t>Strassburg, Leah</t>
  </si>
  <si>
    <t>Lease Approved</t>
  </si>
  <si>
    <t>23 months</t>
  </si>
  <si>
    <t>2018</t>
  </si>
  <si>
    <t>a1a stack</t>
  </si>
  <si>
    <t>Occupied No Notice</t>
  </si>
  <si>
    <t>Basu Roy, Nilesh</t>
  </si>
  <si>
    <t>Lease Approved</t>
  </si>
  <si>
    <t>23 months</t>
  </si>
  <si>
    <t>2103</t>
  </si>
  <si>
    <t>a1a stack</t>
  </si>
  <si>
    <t>Occupied No Notice</t>
  </si>
  <si>
    <t>Wagner, Paul</t>
  </si>
  <si>
    <t>Lease Approved</t>
  </si>
  <si>
    <t>24 months</t>
  </si>
  <si>
    <t>Unit Type: a1a TF Stack</t>
  </si>
  <si>
    <t>3059</t>
  </si>
  <si>
    <t>a1a TF Stack</t>
  </si>
  <si>
    <t>Occupied No Notice</t>
  </si>
  <si>
    <t>Shory, Shivangi</t>
  </si>
  <si>
    <t>Lease Approved</t>
  </si>
  <si>
    <t>23 months</t>
  </si>
  <si>
    <t>Unit Type: a1al TF Courtyard Stack</t>
  </si>
  <si>
    <t>4095</t>
  </si>
  <si>
    <t>a1al TF Courtyard Stack</t>
  </si>
  <si>
    <t>Occupied No Notice</t>
  </si>
  <si>
    <t>Beal, Maxwell</t>
  </si>
  <si>
    <t>Lease Approved</t>
  </si>
  <si>
    <t>12 months</t>
  </si>
  <si>
    <t>Unit Type: a1al TF Pool Stack</t>
  </si>
  <si>
    <t>3015</t>
  </si>
  <si>
    <t>a1al TF Pool Stack</t>
  </si>
  <si>
    <t>Occupied No Notice</t>
  </si>
  <si>
    <t>Parikh, Gaurav Rajesh</t>
  </si>
  <si>
    <t>Lease Approved</t>
  </si>
  <si>
    <t>15 months</t>
  </si>
  <si>
    <t>Unit Type: a1al TF Stack</t>
  </si>
  <si>
    <t>4103</t>
  </si>
  <si>
    <t>a1al TF Stack</t>
  </si>
  <si>
    <t>Occupied No Notice</t>
  </si>
  <si>
    <t>Geissler, Timothy</t>
  </si>
  <si>
    <t>Renewal Lease Approved</t>
  </si>
  <si>
    <t>12 months</t>
  </si>
  <si>
    <t>Unit Type: a1b Pool Stack</t>
  </si>
  <si>
    <t>2023</t>
  </si>
  <si>
    <t>a1b Pool Stack</t>
  </si>
  <si>
    <t>Occupied No Notice</t>
  </si>
  <si>
    <t>Zaszewski, Kathryn</t>
  </si>
  <si>
    <t>Lease Approved</t>
  </si>
  <si>
    <t>23 months</t>
  </si>
  <si>
    <t>Unit Type: a1c 1F Stack</t>
  </si>
  <si>
    <t>108</t>
  </si>
  <si>
    <t>a1c 1F Stack</t>
  </si>
  <si>
    <t>Occupied No Notice</t>
  </si>
  <si>
    <t>Dearing, John</t>
  </si>
  <si>
    <t>Lease Approved</t>
  </si>
  <si>
    <t>15 months</t>
  </si>
  <si>
    <t>Unit Type: a1hc TF Pool Side by Side</t>
  </si>
  <si>
    <t>a1hc TF Pool Side by Side</t>
  </si>
  <si>
    <t>Nishihata, Selena</t>
  </si>
  <si>
    <t>Lease Approved</t>
  </si>
  <si>
    <t>12 months</t>
  </si>
  <si>
    <t>Unit Type: a2 Pool Side by Side</t>
  </si>
  <si>
    <t>2054</t>
  </si>
  <si>
    <t>a2 Pool Side by Side</t>
  </si>
  <si>
    <t>Occupied No Notice</t>
  </si>
  <si>
    <t>Lopez, Bryan</t>
  </si>
  <si>
    <t>Lease Approved</t>
  </si>
  <si>
    <t>23 months</t>
  </si>
  <si>
    <t>Unit Type: a3a 1F Pool Side by Side</t>
  </si>
  <si>
    <t>136</t>
  </si>
  <si>
    <t>a3a 1F Pool Side by Side</t>
  </si>
  <si>
    <t>Occupied No Notice</t>
  </si>
  <si>
    <t>Murphy, Maalik</t>
  </si>
  <si>
    <t>Renewal Lease Approved</t>
  </si>
  <si>
    <t>12 months</t>
  </si>
  <si>
    <t>Unit Type: a3a Pool Side by Side</t>
  </si>
  <si>
    <t>1036</t>
  </si>
  <si>
    <t>a3a Pool Side by Side</t>
  </si>
  <si>
    <t>Occupied No Notice</t>
  </si>
  <si>
    <t>Orue, Cristhian</t>
  </si>
  <si>
    <t>Lease Approved</t>
  </si>
  <si>
    <t>23 months</t>
  </si>
  <si>
    <t>2065</t>
  </si>
  <si>
    <t>a3a Pool Side by Side</t>
  </si>
  <si>
    <t>Occupied No Notice</t>
  </si>
  <si>
    <t>Gonzalez, Catherine</t>
  </si>
  <si>
    <t>Lease Approved</t>
  </si>
  <si>
    <t>24 months</t>
  </si>
  <si>
    <t>Unit Type: a3a Side by Side</t>
  </si>
  <si>
    <t>1063</t>
  </si>
  <si>
    <t>a3a Side by Side</t>
  </si>
  <si>
    <t>Occupied No Notice</t>
  </si>
  <si>
    <t>Sandoval, Sally</t>
  </si>
  <si>
    <t>Lease Approved</t>
  </si>
  <si>
    <t>24 months</t>
  </si>
  <si>
    <t>Unit Type: a3b Side by Side</t>
  </si>
  <si>
    <t>2049</t>
  </si>
  <si>
    <t>a3b Side by Side</t>
  </si>
  <si>
    <t>Occupied No Notice</t>
  </si>
  <si>
    <t>Ankerholz, Mark</t>
  </si>
  <si>
    <t>Lease Approved</t>
  </si>
  <si>
    <t>23 months</t>
  </si>
  <si>
    <t>3072</t>
  </si>
  <si>
    <t>a3b Side by Side</t>
  </si>
  <si>
    <t>Occupied No Notice</t>
  </si>
  <si>
    <t>Bernstein, Susan</t>
  </si>
  <si>
    <t>Lease Approved</t>
  </si>
  <si>
    <t>24 months</t>
  </si>
  <si>
    <t>Unit Type: a3bl TF Side by Side</t>
  </si>
  <si>
    <t>3049</t>
  </si>
  <si>
    <t>a3bl TF Side by Side</t>
  </si>
  <si>
    <t>Occupied No Notice</t>
  </si>
  <si>
    <t>Ezersky, Andrew</t>
  </si>
  <si>
    <t>Lease Approved</t>
  </si>
  <si>
    <t>24 months</t>
  </si>
  <si>
    <t>Unit Type: a3d Side by Side</t>
  </si>
  <si>
    <t>1051</t>
  </si>
  <si>
    <t>a3d Side by Side</t>
  </si>
  <si>
    <t>Occupied No Notice</t>
  </si>
  <si>
    <t>Crair, Daniel</t>
  </si>
  <si>
    <t>Lease Approved</t>
  </si>
  <si>
    <t>24 months</t>
  </si>
  <si>
    <t>2051</t>
  </si>
  <si>
    <t>a3d Side by Side</t>
  </si>
  <si>
    <t>Occupied No Notice</t>
  </si>
  <si>
    <t>Goldberg, Maxwell</t>
  </si>
  <si>
    <t>Lease Approved</t>
  </si>
  <si>
    <t>23 months</t>
  </si>
  <si>
    <t>Unit Type: b1 1F Side by Side</t>
  </si>
  <si>
    <t>126</t>
  </si>
  <si>
    <t>b1 1F Side by Side</t>
  </si>
  <si>
    <t>Occupied No Notice</t>
  </si>
  <si>
    <t>Li, Boris</t>
  </si>
  <si>
    <t>Lease Approved</t>
  </si>
  <si>
    <t>24 months</t>
  </si>
  <si>
    <t>Unit Type: b1al TF Side by Side</t>
  </si>
  <si>
    <t>b1al TF Side by Side</t>
  </si>
  <si>
    <t>Park, Natasha</t>
  </si>
  <si>
    <t>Lease Approved</t>
  </si>
  <si>
    <t>13 months</t>
  </si>
  <si>
    <t>Unit Type: b1bl TF Side by Side</t>
  </si>
  <si>
    <t>3006</t>
  </si>
  <si>
    <t>b1bl TF Side by Side</t>
  </si>
  <si>
    <t>Occupied No Notice</t>
  </si>
  <si>
    <t>Macaluso, Kaylyn</t>
  </si>
  <si>
    <t>Lease Approved</t>
  </si>
  <si>
    <t>24 months</t>
  </si>
  <si>
    <t>Unit Type: b2a 1F Courtyard Side by Side</t>
  </si>
  <si>
    <t>1100</t>
  </si>
  <si>
    <t>b2a 1F Courtyard Side by Side</t>
  </si>
  <si>
    <t>Occupied No Notice</t>
  </si>
  <si>
    <t>Olason, Robert</t>
  </si>
  <si>
    <t>Renewal Lease Approved</t>
  </si>
  <si>
    <t>24 months</t>
  </si>
  <si>
    <t>Unit Type: b2b Side by Side</t>
  </si>
  <si>
    <t>3111</t>
  </si>
  <si>
    <t>b2b Side by Side</t>
  </si>
  <si>
    <t>Occupied No Notice</t>
  </si>
  <si>
    <t>Madala, Meghana</t>
  </si>
  <si>
    <t>Lease Approved</t>
  </si>
  <si>
    <t>15 months</t>
  </si>
  <si>
    <t>Unit Type: b3a Side by Side</t>
  </si>
  <si>
    <t>2045</t>
  </si>
  <si>
    <t>b3a Side by Side</t>
  </si>
  <si>
    <t>Occupied No Notice</t>
  </si>
  <si>
    <t>Bontha, Prateek</t>
  </si>
  <si>
    <t>Lease Approved</t>
  </si>
  <si>
    <t>23 months</t>
  </si>
  <si>
    <t>3113</t>
  </si>
  <si>
    <t>b3a Side by Side</t>
  </si>
  <si>
    <t>Occupied No Notice</t>
  </si>
  <si>
    <t>Bhavsar, Manan</t>
  </si>
  <si>
    <t>Lease Approved</t>
  </si>
  <si>
    <t>23 months</t>
  </si>
  <si>
    <t>Unit Type: b3b TF Courtyard Side by Side</t>
  </si>
  <si>
    <t>4102</t>
  </si>
  <si>
    <t>b3b TF Courtyard Side by Side</t>
  </si>
  <si>
    <t>Occupied No Notice</t>
  </si>
  <si>
    <t>McMullen, Ryan</t>
  </si>
  <si>
    <t>Lease Approved</t>
  </si>
  <si>
    <t>24 months</t>
  </si>
  <si>
    <t>Total/Average:</t>
  </si>
  <si>
    <t>Pre-Lease</t>
  </si>
  <si>
    <t>The Academy at Frisco</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</si>
  <si>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</si>
  <si>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</si>
  <si>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</si>
  <si>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</si>
  <si>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</si>
  <si>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</si>
  <si>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</si>
  <si>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</si>
  <si>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</si>
  <si>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</si>
  <si>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</si>
  <si>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</si>
  <si>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</si>
  <si>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</si>
  <si>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</si>
  <si>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</si>
  <si>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</si>
  <si>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</si>
  <si>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</si>
  <si>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</si>
  <si>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</si>
  <si>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</si>
  <si>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</si>
  <si>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</si>
  <si>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</si>
  <si>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</si>
  <si>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B1</t>
  </si>
  <si>
    <t>B2</t>
  </si>
  <si>
    <t>B3</t>
  </si>
  <si>
    <t>C1</t>
  </si>
  <si>
    <t>D1</t>
  </si>
  <si>
    <t>D2</t>
  </si>
  <si>
    <t>D3</t>
  </si>
  <si>
    <t>D4</t>
  </si>
  <si>
    <t>D5</t>
  </si>
  <si>
    <t>Not Selected</t>
  </si>
  <si>
    <t>Studio</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</si>
  <si>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</si>
  <si>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</si>
  <si>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</si>
  <si>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</si>
  <si>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</si>
  <si>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</si>
  <si>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</si>
  <si>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</si>
  <si>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</si>
  <si>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</si>
  <si>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</si>
  <si>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</si>
  <si>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</si>
  <si>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</si>
  <si>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</si>
  <si>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</si>
  <si>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</si>
  <si>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</si>
  <si>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</si>
  <si>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</si>
  <si>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</si>
  <si>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</si>
  <si>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1-113</t>
  </si>
  <si>
    <t>A1</t>
  </si>
  <si>
    <t>Occupied No Notice</t>
  </si>
  <si>
    <t>Rorex, Harper (Harper)</t>
  </si>
  <si>
    <t>Renewal Lease Approved</t>
  </si>
  <si>
    <t>Annual (08/11/2025-07/23/2026)</t>
  </si>
  <si>
    <t>1-119</t>
  </si>
  <si>
    <t>A1</t>
  </si>
  <si>
    <t>Occupied No Notice</t>
  </si>
  <si>
    <t>Vinson, Garland (Garland)</t>
  </si>
  <si>
    <t>Renewal Lease Approved</t>
  </si>
  <si>
    <t>Annual (08/11/2025-07/23/2026)</t>
  </si>
  <si>
    <t>1-122</t>
  </si>
  <si>
    <t>A1</t>
  </si>
  <si>
    <t>Occupied No Notice</t>
  </si>
  <si>
    <t>Neumeyer, Drake (Drake Neumeyer)</t>
  </si>
  <si>
    <t>Renewal Lease Approved</t>
  </si>
  <si>
    <t>Annual (08/11/2025-07/23/2026)</t>
  </si>
  <si>
    <t>1-123</t>
  </si>
  <si>
    <t>A1</t>
  </si>
  <si>
    <t>Occupied No Notice</t>
  </si>
  <si>
    <t>Yang, Xiting</t>
  </si>
  <si>
    <t>Renewal Lease Approved</t>
  </si>
  <si>
    <t>Annual (08/11/2025-07/23/2026)</t>
  </si>
  <si>
    <t>1-213</t>
  </si>
  <si>
    <t>A1</t>
  </si>
  <si>
    <t>Occupied No Notice</t>
  </si>
  <si>
    <t>Zschiesche, Lily (Lily Jo)</t>
  </si>
  <si>
    <t>Renewal Lease Approved</t>
  </si>
  <si>
    <t>Annual (08/11/2025-07/23/2026)</t>
  </si>
  <si>
    <t>1-214</t>
  </si>
  <si>
    <t>A1</t>
  </si>
  <si>
    <t>Occupied No Notice</t>
  </si>
  <si>
    <t>Helton, Haylie (Haylie)</t>
  </si>
  <si>
    <t>Renewal Lease Approved</t>
  </si>
  <si>
    <t>Annual (08/11/2025-07/23/2026)</t>
  </si>
  <si>
    <t>1-219</t>
  </si>
  <si>
    <t>A1</t>
  </si>
  <si>
    <t>Occupied No Notice</t>
  </si>
  <si>
    <t>Neff, Cambrie (Cambrie)</t>
  </si>
  <si>
    <t>Renewal Lease Approved</t>
  </si>
  <si>
    <t>Annual (08/11/2025-07/23/2026)</t>
  </si>
  <si>
    <t>1-314</t>
  </si>
  <si>
    <t>A1</t>
  </si>
  <si>
    <t>Occupied No Notice</t>
  </si>
  <si>
    <t>Hartman, Addisyn</t>
  </si>
  <si>
    <t>Renewal Lease Approved</t>
  </si>
  <si>
    <t>Annual (08/11/2025-07/23/2026)</t>
  </si>
  <si>
    <t>1-322</t>
  </si>
  <si>
    <t>A1</t>
  </si>
  <si>
    <t>Occupied No Notice</t>
  </si>
  <si>
    <t>Coke, Robert (Grayson)</t>
  </si>
  <si>
    <t>Renewal Lease Approved</t>
  </si>
  <si>
    <t>Annual (08/11/2025-07/23/2026)</t>
  </si>
  <si>
    <t>1-323</t>
  </si>
  <si>
    <t>A1</t>
  </si>
  <si>
    <t>Occupied No Notice</t>
  </si>
  <si>
    <t>Hollis, Rachel (Rachel)</t>
  </si>
  <si>
    <t>Renewal Lease Approved</t>
  </si>
  <si>
    <t>Annual (08/11/2025-07/23/2026)</t>
  </si>
  <si>
    <t>1-414</t>
  </si>
  <si>
    <t>A1</t>
  </si>
  <si>
    <t>Occupied No Notice</t>
  </si>
  <si>
    <t>Harris, Kennedy</t>
  </si>
  <si>
    <t>Renewal Lease Approved</t>
  </si>
  <si>
    <t>Annual (08/11/2025-07/23/2026)</t>
  </si>
  <si>
    <t>1-419</t>
  </si>
  <si>
    <t>A1</t>
  </si>
  <si>
    <t>Occupied No Notice</t>
  </si>
  <si>
    <t>Stark, Samantha</t>
  </si>
  <si>
    <t>Renewal Lease Approved</t>
  </si>
  <si>
    <t>Annual (08/11/2025-07/23/2026)</t>
  </si>
  <si>
    <t>1-420</t>
  </si>
  <si>
    <t>A1</t>
  </si>
  <si>
    <t>Occupied No Notice</t>
  </si>
  <si>
    <t>Bell, Dylan</t>
  </si>
  <si>
    <t>Renewal Lease Approved</t>
  </si>
  <si>
    <t>Annual (08/11/2025-07/23/2026)</t>
  </si>
  <si>
    <t>1-423</t>
  </si>
  <si>
    <t>A1</t>
  </si>
  <si>
    <t>Occupied No Notice</t>
  </si>
  <si>
    <t>Picquet, Luke (Luke)</t>
  </si>
  <si>
    <t>Renewal Lease Approved</t>
  </si>
  <si>
    <t>Annual (08/11/2025-07/23/2026)</t>
  </si>
  <si>
    <t>1-514</t>
  </si>
  <si>
    <t>A1</t>
  </si>
  <si>
    <t>Occupied No Notice</t>
  </si>
  <si>
    <t>Rasmussen, Ava</t>
  </si>
  <si>
    <t>Renewal Lease Approved</t>
  </si>
  <si>
    <t>Annual (08/11/2025-07/23/2026)</t>
  </si>
  <si>
    <t>1-B122</t>
  </si>
  <si>
    <t>A1</t>
  </si>
  <si>
    <t>Occupied No Notice</t>
  </si>
  <si>
    <t>Rauschuber, Ryan</t>
  </si>
  <si>
    <t>Renewal Lease Approved</t>
  </si>
  <si>
    <t>Annual (08/11/2025-07/23/2026)</t>
  </si>
  <si>
    <t>A1</t>
  </si>
  <si>
    <t>Arceneaux, Sophia</t>
  </si>
  <si>
    <t>Lease Approved</t>
  </si>
  <si>
    <t>Annual (08/11/2025-07/23/2026)</t>
  </si>
  <si>
    <t>A1</t>
  </si>
  <si>
    <t>Green, Caleb (Caleb)</t>
  </si>
  <si>
    <t>Renewal Lease Approved</t>
  </si>
  <si>
    <t>MOMI (08/11/2025-07/23/2026)</t>
  </si>
  <si>
    <t>A1</t>
  </si>
  <si>
    <t>Jowers, Anna Claire (Anna Claire)</t>
  </si>
  <si>
    <t>Renewal Lease Approved</t>
  </si>
  <si>
    <t>MOMI (08/11/2025-07/23/2026)</t>
  </si>
  <si>
    <t>A1</t>
  </si>
  <si>
    <t>Lambert, Haley (Haley)</t>
  </si>
  <si>
    <t>Lease Approved</t>
  </si>
  <si>
    <t>Annual (08/11/2025-07/23/2026)</t>
  </si>
  <si>
    <t>A1</t>
  </si>
  <si>
    <t>Schellenberg, Lilah</t>
  </si>
  <si>
    <t>Lease Approved</t>
  </si>
  <si>
    <t>Annual (08/12/2025-07/23/2026)</t>
  </si>
  <si>
    <t>A1</t>
  </si>
  <si>
    <t>Shields, Hannah</t>
  </si>
  <si>
    <t>Renewal Lease Approved</t>
  </si>
  <si>
    <t>Annual (08/12/2025-07/23/2026)</t>
  </si>
  <si>
    <t>A1</t>
  </si>
  <si>
    <t>Suggs, Ethan</t>
  </si>
  <si>
    <t>Renewal Lease Approved</t>
  </si>
  <si>
    <t>Annual (08/11/2025-07/23/2026)</t>
  </si>
  <si>
    <t>A1</t>
  </si>
  <si>
    <t>Summers, Kelly (Kelly)</t>
  </si>
  <si>
    <t>Lease Approved</t>
  </si>
  <si>
    <t>Annual (08/11/2025-07/23/2026)</t>
  </si>
  <si>
    <t>A1</t>
  </si>
  <si>
    <t>Teer-Smith, Jessica (Jessica)</t>
  </si>
  <si>
    <t>Renewal Lease Approved</t>
  </si>
  <si>
    <t>Annual (08/11/2025-07/23/2026)</t>
  </si>
  <si>
    <t>A1</t>
  </si>
  <si>
    <t>Vatzlavick, Riley</t>
  </si>
  <si>
    <t>Renewal Lease Completed</t>
  </si>
  <si>
    <t>MOMI (08/11/2025-07/23/2026)</t>
  </si>
  <si>
    <t>A1</t>
  </si>
  <si>
    <t>Wilbanks, Max</t>
  </si>
  <si>
    <t>Lease Approved</t>
  </si>
  <si>
    <t>Annual (08/11/2025-07/23/2026)</t>
  </si>
  <si>
    <t>A1</t>
  </si>
  <si>
    <t>Wolfe, Zak</t>
  </si>
  <si>
    <t>Renewal Lease Approved</t>
  </si>
  <si>
    <t>Annual (08/11/2025-07/23/2026)</t>
  </si>
  <si>
    <t>Unit Type: A2</t>
  </si>
  <si>
    <t>2-218</t>
  </si>
  <si>
    <t>A2</t>
  </si>
  <si>
    <t>Occupied No Notice</t>
  </si>
  <si>
    <t>Kadi, Kannon (Kannon)</t>
  </si>
  <si>
    <t>Renewal Lease Approved</t>
  </si>
  <si>
    <t>Annual (08/11/2025-07/23/2026)</t>
  </si>
  <si>
    <t>Unit Type: B1</t>
  </si>
  <si>
    <t>1-110-A</t>
  </si>
  <si>
    <t>B1</t>
  </si>
  <si>
    <t>Occupied No Notice</t>
  </si>
  <si>
    <t>Mata, Katharine (Katie)</t>
  </si>
  <si>
    <t>Renewal Lease Approved</t>
  </si>
  <si>
    <t>Annual (08/11/2025-07/23/2026)</t>
  </si>
  <si>
    <t>1-110-B</t>
  </si>
  <si>
    <t>B1</t>
  </si>
  <si>
    <t>Occupied No Notice</t>
  </si>
  <si>
    <t>Gresley, Kate (Kate)</t>
  </si>
  <si>
    <t>Renewal Lease Approved</t>
  </si>
  <si>
    <t>Annual (08/11/2025-07/23/2026)</t>
  </si>
  <si>
    <t>1-117-A</t>
  </si>
  <si>
    <t>B1</t>
  </si>
  <si>
    <t>Occupied No Notice</t>
  </si>
  <si>
    <t>Lopez, Braydon (Braydon Lopez)</t>
  </si>
  <si>
    <t>Renewal Lease Approved</t>
  </si>
  <si>
    <t>Annual (08/11/2025-07/23/2026)</t>
  </si>
  <si>
    <t>1-117-B</t>
  </si>
  <si>
    <t>B1</t>
  </si>
  <si>
    <t>Occupied No Notice</t>
  </si>
  <si>
    <t>Galbreath, Connor</t>
  </si>
  <si>
    <t>Renewal Lease Approved</t>
  </si>
  <si>
    <t>Annual (08/11/2025-07/23/2026)</t>
  </si>
  <si>
    <t>1-118-A</t>
  </si>
  <si>
    <t>B1</t>
  </si>
  <si>
    <t>Occupied No Notice</t>
  </si>
  <si>
    <t>Short, Cameron</t>
  </si>
  <si>
    <t>Renewal Lease Approved</t>
  </si>
  <si>
    <t>Annual (08/11/2025-07/23/2026)</t>
  </si>
  <si>
    <t>1-118-B</t>
  </si>
  <si>
    <t>B1</t>
  </si>
  <si>
    <t>Occupied No Notice</t>
  </si>
  <si>
    <t>Craig, Scott (Scott)</t>
  </si>
  <si>
    <t>Renewal Lease Approved</t>
  </si>
  <si>
    <t>Annual (08/11/2025-07/23/2026)</t>
  </si>
  <si>
    <t>1-215-A</t>
  </si>
  <si>
    <t>B1</t>
  </si>
  <si>
    <t>Occupied No Notice</t>
  </si>
  <si>
    <t>Goehring, Claire</t>
  </si>
  <si>
    <t>Renewal Lease Approved</t>
  </si>
  <si>
    <t>Annual (08/11/2025-07/23/2026)</t>
  </si>
  <si>
    <t>1-215-B</t>
  </si>
  <si>
    <t>B1</t>
  </si>
  <si>
    <t>Occupied No Notice</t>
  </si>
  <si>
    <t>Lady, Amelia</t>
  </si>
  <si>
    <t>Renewal Lease Approved</t>
  </si>
  <si>
    <t>Annual (08/11/2025-07/23/2026)</t>
  </si>
  <si>
    <t>1-217-A</t>
  </si>
  <si>
    <t>B1</t>
  </si>
  <si>
    <t>Occupied No Notice</t>
  </si>
  <si>
    <t>Tuttle, Taylor</t>
  </si>
  <si>
    <t>Renewal Lease Approved</t>
  </si>
  <si>
    <t>Annual (08/11/2025-07/23/2026)</t>
  </si>
  <si>
    <t>1-415-A</t>
  </si>
  <si>
    <t>B1</t>
  </si>
  <si>
    <t>Occupied No Notice</t>
  </si>
  <si>
    <t>Leyda, Grant (Grant Leyda)</t>
  </si>
  <si>
    <t>Renewal Lease Approved</t>
  </si>
  <si>
    <t>Annual (08/11/2025-07/23/2026)</t>
  </si>
  <si>
    <t>1-415-B</t>
  </si>
  <si>
    <t>B1</t>
  </si>
  <si>
    <t>Occupied No Notice</t>
  </si>
  <si>
    <t>Cook, Kade</t>
  </si>
  <si>
    <t>Renewal Lease Approved</t>
  </si>
  <si>
    <t>Annual (08/11/2025-07/23/2026)</t>
  </si>
  <si>
    <t>1-416-A</t>
  </si>
  <si>
    <t>B1</t>
  </si>
  <si>
    <t>Occupied No Notice</t>
  </si>
  <si>
    <t>Mooney, Katherine (Katherine Mooney)</t>
  </si>
  <si>
    <t>Renewal Lease Approved</t>
  </si>
  <si>
    <t>Annual (08/11/2025-07/23/2026)</t>
  </si>
  <si>
    <t>1-416-B</t>
  </si>
  <si>
    <t>B1</t>
  </si>
  <si>
    <t>Occupied No Notice</t>
  </si>
  <si>
    <t>Byers, Olivia (Olivia)</t>
  </si>
  <si>
    <t>Renewal Lease Approved</t>
  </si>
  <si>
    <t>Annual (08/11/2025-07/23/2026)</t>
  </si>
  <si>
    <t>1-515-B</t>
  </si>
  <si>
    <t>B1</t>
  </si>
  <si>
    <t>Occupied No Notice</t>
  </si>
  <si>
    <t>Smith, Logan (Logan)</t>
  </si>
  <si>
    <t>Renewal Lease Approved</t>
  </si>
  <si>
    <t>Annual (08/11/2025-07/23/2026)</t>
  </si>
  <si>
    <t>1-518-A</t>
  </si>
  <si>
    <t>B1</t>
  </si>
  <si>
    <t>Occupied No Notice</t>
  </si>
  <si>
    <t>Langley, Georgia (gigi)</t>
  </si>
  <si>
    <t>Renewal Lease Approved</t>
  </si>
  <si>
    <t>Annual (08/11/2025-07/23/2026)</t>
  </si>
  <si>
    <t>1-518-B</t>
  </si>
  <si>
    <t>B1</t>
  </si>
  <si>
    <t>Occupied No Notice</t>
  </si>
  <si>
    <t>Bourke, Emily (Emily)</t>
  </si>
  <si>
    <t>Renewal Lease Approved</t>
  </si>
  <si>
    <t>Annual (08/11/2025-07/23/2026)</t>
  </si>
  <si>
    <t>B1</t>
  </si>
  <si>
    <t>Allison, Luke</t>
  </si>
  <si>
    <t>Renewal Lease Approved</t>
  </si>
  <si>
    <t>MOMI (08/11/2025-07/23/2026)</t>
  </si>
  <si>
    <t>B1</t>
  </si>
  <si>
    <t>Ater, Emma (Emma)</t>
  </si>
  <si>
    <t>Lease Approved</t>
  </si>
  <si>
    <t>Annual (08/11/2025-07/23/2026)</t>
  </si>
  <si>
    <t>B1</t>
  </si>
  <si>
    <t>Balbo, Eric</t>
  </si>
  <si>
    <t>Lease Approved</t>
  </si>
  <si>
    <t>Annual (08/12/2025-07/23/2026)</t>
  </si>
  <si>
    <t>B1</t>
  </si>
  <si>
    <t>Beyer, Lillian (Lilly)</t>
  </si>
  <si>
    <t>Lease Approved</t>
  </si>
  <si>
    <t>Annual (08/11/2025-07/23/2026)</t>
  </si>
  <si>
    <t>B1</t>
  </si>
  <si>
    <t>Bouise, Jalyn</t>
  </si>
  <si>
    <t>Lease Approved</t>
  </si>
  <si>
    <t>Annual (08/11/2025-07/23/2026)</t>
  </si>
  <si>
    <t>B1</t>
  </si>
  <si>
    <t>Bratby, Sarah (Sarah Bratby)</t>
  </si>
  <si>
    <t>Renewal Lease Approved</t>
  </si>
  <si>
    <t>MOMI (08/11/2025-07/23/2026)</t>
  </si>
  <si>
    <t>B1</t>
  </si>
  <si>
    <t>Brown, Hannah (Hannah)</t>
  </si>
  <si>
    <t>Renewal Lease Approved</t>
  </si>
  <si>
    <t>Annual (08/12/2025-07/23/2026)</t>
  </si>
  <si>
    <t>B1</t>
  </si>
  <si>
    <t>Caballero, Brandon</t>
  </si>
  <si>
    <t>Lease Approved</t>
  </si>
  <si>
    <t>Annual (08/11/2025-07/23/2026)</t>
  </si>
  <si>
    <t>B1</t>
  </si>
  <si>
    <t>Collins, Ireland</t>
  </si>
  <si>
    <t>Lease Approved</t>
  </si>
  <si>
    <t>Annual (08/12/2025-07/23/2026)</t>
  </si>
  <si>
    <t>B1</t>
  </si>
  <si>
    <t>Crisp, Brooke (Brooke)</t>
  </si>
  <si>
    <t>Renewal Lease Approved</t>
  </si>
  <si>
    <t>Annual (08/12/2025-07/23/2026)</t>
  </si>
  <si>
    <t>B1</t>
  </si>
  <si>
    <t>Croft, Ava</t>
  </si>
  <si>
    <t>Lease Approved</t>
  </si>
  <si>
    <t>Annual (08/11/2025-07/23/2026)</t>
  </si>
  <si>
    <t>B1</t>
  </si>
  <si>
    <t>Davenport, Margaret (Addie)</t>
  </si>
  <si>
    <t>Lease Approved</t>
  </si>
  <si>
    <t>Annual (08/11/2025-07/23/2026)</t>
  </si>
  <si>
    <t>B1</t>
  </si>
  <si>
    <t>Esswein, Ezekiel (Zeke)</t>
  </si>
  <si>
    <t>Lease Approved</t>
  </si>
  <si>
    <t>Annual (08/11/2025-07/23/2026)</t>
  </si>
  <si>
    <t>B1</t>
  </si>
  <si>
    <t>Gardner, Avery</t>
  </si>
  <si>
    <t>Lease Approved</t>
  </si>
  <si>
    <t>Annual (08/11/2025-07/23/2026)</t>
  </si>
  <si>
    <t>B1</t>
  </si>
  <si>
    <t>Habern, Ryleigh (Ryleigh)</t>
  </si>
  <si>
    <t>Lease Approved</t>
  </si>
  <si>
    <t>Annual (08/12/2025-07/23/2026)</t>
  </si>
  <si>
    <t>B1</t>
  </si>
  <si>
    <t>Hartley, Haven</t>
  </si>
  <si>
    <t>Lease Approved</t>
  </si>
  <si>
    <t>Annual (08/11/2025-07/23/2026)</t>
  </si>
  <si>
    <t>B1</t>
  </si>
  <si>
    <t>Hightower, Hope</t>
  </si>
  <si>
    <t>Lease Approved</t>
  </si>
  <si>
    <t>Annual (08/11/2025-07/23/2026)</t>
  </si>
  <si>
    <t>B1</t>
  </si>
  <si>
    <t>Lewis, Andrew</t>
  </si>
  <si>
    <t>Lease Approved</t>
  </si>
  <si>
    <t>Annual (08/11/2025-07/23/2026)</t>
  </si>
  <si>
    <t>B1</t>
  </si>
  <si>
    <t>Mark, Gracie (Gracie)</t>
  </si>
  <si>
    <t>Lease Approved</t>
  </si>
  <si>
    <t>Annual (08/11/2025-07/23/2026)</t>
  </si>
  <si>
    <t>B1</t>
  </si>
  <si>
    <t>Marshall, Peter</t>
  </si>
  <si>
    <t>Lease Approved</t>
  </si>
  <si>
    <t>Annual (08/11/2025-07/23/2026)</t>
  </si>
  <si>
    <t>B1</t>
  </si>
  <si>
    <t>Mcavoy, Erin (Erin)</t>
  </si>
  <si>
    <t>Lease Approved</t>
  </si>
  <si>
    <t>Annual (08/11/2025-07/23/2026)</t>
  </si>
  <si>
    <t>B1</t>
  </si>
  <si>
    <t>Mills, Ariana (Ari)</t>
  </si>
  <si>
    <t>Lease Approved</t>
  </si>
  <si>
    <t>Annual (08/11/2025-07/23/2026)</t>
  </si>
  <si>
    <t>B1</t>
  </si>
  <si>
    <t>Minter, Parker</t>
  </si>
  <si>
    <t>Lease Approved</t>
  </si>
  <si>
    <t>Annual (08/11/2025-07/23/2026)</t>
  </si>
  <si>
    <t>B1</t>
  </si>
  <si>
    <t>Mosley, Lina</t>
  </si>
  <si>
    <t>Lease Approved</t>
  </si>
  <si>
    <t>Annual (08/11/2025-07/23/2026)</t>
  </si>
  <si>
    <t>B1</t>
  </si>
  <si>
    <t>Pearson, Emma (Emma)</t>
  </si>
  <si>
    <t>Lease Approved</t>
  </si>
  <si>
    <t>Annual (08/12/2025-07/23/2026)</t>
  </si>
  <si>
    <t>B1</t>
  </si>
  <si>
    <t>Peer, Taylor</t>
  </si>
  <si>
    <t>Lease Approved</t>
  </si>
  <si>
    <t>Annual (08/11/2025-07/23/2026)</t>
  </si>
  <si>
    <t>B1</t>
  </si>
  <si>
    <t>Pettit, Alexandra (Alexandra)</t>
  </si>
  <si>
    <t>Lease Approved</t>
  </si>
  <si>
    <t>Annual (08/11/2025-07/23/2026)</t>
  </si>
  <si>
    <t>B1</t>
  </si>
  <si>
    <t>Schindler, Savannah (Savannah)</t>
  </si>
  <si>
    <t>Lease Approved</t>
  </si>
  <si>
    <t>Annual (08/11/2025-07/23/2026)</t>
  </si>
  <si>
    <t>B1</t>
  </si>
  <si>
    <t>Smith, Abigail</t>
  </si>
  <si>
    <t>Renewal Lease Approved</t>
  </si>
  <si>
    <t>MOMI (08/11/2025-07/23/2026)</t>
  </si>
  <si>
    <t>B1</t>
  </si>
  <si>
    <t>Tyson, Aubrey (Aubrey Tyson)</t>
  </si>
  <si>
    <t>Renewal Lease Approved</t>
  </si>
  <si>
    <t>MOMI (08/11/2025-07/23/2026)</t>
  </si>
  <si>
    <t>B1</t>
  </si>
  <si>
    <t>Waugh, Evan</t>
  </si>
  <si>
    <t>Lease Approved</t>
  </si>
  <si>
    <t>Annual (08/11/2025-07/23/2026)</t>
  </si>
  <si>
    <t>Unit Type: B2</t>
  </si>
  <si>
    <t>2-510-A</t>
  </si>
  <si>
    <t>B2</t>
  </si>
  <si>
    <t>Occupied No Notice</t>
  </si>
  <si>
    <t>Lee, Martin (Nic)</t>
  </si>
  <si>
    <t>Renewal Lease Approved</t>
  </si>
  <si>
    <t>Annual (08/11/2025-07/23/2026)</t>
  </si>
  <si>
    <t>2-510-B</t>
  </si>
  <si>
    <t>B2</t>
  </si>
  <si>
    <t>Occupied No Notice</t>
  </si>
  <si>
    <t>Hees, Conner (Conner)</t>
  </si>
  <si>
    <t>Renewal Lease Approved</t>
  </si>
  <si>
    <t>Annual (08/11/2025-07/23/2026)</t>
  </si>
  <si>
    <t>2-610-A</t>
  </si>
  <si>
    <t>B2</t>
  </si>
  <si>
    <t>Occupied No Notice</t>
  </si>
  <si>
    <t>Harper, Emma (Emma)</t>
  </si>
  <si>
    <t>Renewal Lease Completed</t>
  </si>
  <si>
    <t>Annual (08/11/2025-07/23/2026)</t>
  </si>
  <si>
    <t>B2</t>
  </si>
  <si>
    <t>Andrade, Avery</t>
  </si>
  <si>
    <t>Renewal Lease Approved</t>
  </si>
  <si>
    <t>MOMI (08/11/2025-07/23/2026)</t>
  </si>
  <si>
    <t>B2</t>
  </si>
  <si>
    <t>Betancourt, Estefania</t>
  </si>
  <si>
    <t>Renewal Lease Approved</t>
  </si>
  <si>
    <t>MOMI (08/11/2025-07/23/2026)</t>
  </si>
  <si>
    <t>B2</t>
  </si>
  <si>
    <t>Bowsher, Hadley</t>
  </si>
  <si>
    <t>Lease Approved</t>
  </si>
  <si>
    <t>Annual (08/11/2025-07/23/2026)</t>
  </si>
  <si>
    <t>B2</t>
  </si>
  <si>
    <t>Callicott, Kelby (Kelby Callicott)</t>
  </si>
  <si>
    <t>Lease Approved</t>
  </si>
  <si>
    <t>Annual (08/12/2025-07/23/2026)</t>
  </si>
  <si>
    <t>B2</t>
  </si>
  <si>
    <t>Hathorn, Lauren</t>
  </si>
  <si>
    <t>Lease Approved</t>
  </si>
  <si>
    <t>Annual (08/11/2025-07/23/2026)</t>
  </si>
  <si>
    <t>B2</t>
  </si>
  <si>
    <t>Kauitzsch, Campbell (campbell)</t>
  </si>
  <si>
    <t>Lease Approved</t>
  </si>
  <si>
    <t>Annual (08/11/2025-07/23/2026)</t>
  </si>
  <si>
    <t>B2</t>
  </si>
  <si>
    <t>Wilcox, Caroline (Caroline)</t>
  </si>
  <si>
    <t>Renewal Lease Completed</t>
  </si>
  <si>
    <t>Annual (08/11/2025-07/23/2026)</t>
  </si>
  <si>
    <t>Unit Type: B3</t>
  </si>
  <si>
    <t>2-625-A</t>
  </si>
  <si>
    <t>B3</t>
  </si>
  <si>
    <t>Occupied No Notice</t>
  </si>
  <si>
    <t>Behan, Garrett</t>
  </si>
  <si>
    <t>Renewal Lease Approved</t>
  </si>
  <si>
    <t>Annual (08/11/2025-07/23/2026)</t>
  </si>
  <si>
    <t>B3</t>
  </si>
  <si>
    <t>Abochale, Mustafa (Steve)</t>
  </si>
  <si>
    <t>Lease Approved</t>
  </si>
  <si>
    <t>Annual (08/11/2025-07/23/2026)</t>
  </si>
  <si>
    <t>B3</t>
  </si>
  <si>
    <t>Bateman, Mary</t>
  </si>
  <si>
    <t>Lease Approved</t>
  </si>
  <si>
    <t>Annual (08/11/2025-07/23/2026)</t>
  </si>
  <si>
    <t>B3</t>
  </si>
  <si>
    <t>Coker, Conley</t>
  </si>
  <si>
    <t>Lease Approved</t>
  </si>
  <si>
    <t>Annual (08/12/2025-07/23/2026)</t>
  </si>
  <si>
    <t>B3</t>
  </si>
  <si>
    <t>Konkal, Marah</t>
  </si>
  <si>
    <t>Lease Approved</t>
  </si>
  <si>
    <t>Annual (08/11/2025-07/23/2026)</t>
  </si>
  <si>
    <t>B3</t>
  </si>
  <si>
    <t>Meeks, Laura (Maclean)</t>
  </si>
  <si>
    <t>Lease Approved</t>
  </si>
  <si>
    <t>Annual (08/11/2025-07/23/2026)</t>
  </si>
  <si>
    <t>B3</t>
  </si>
  <si>
    <t>Vincent, Stella (Stella)</t>
  </si>
  <si>
    <t>Lease Approved</t>
  </si>
  <si>
    <t>Annual (08/11/2025-07/23/2026)</t>
  </si>
  <si>
    <t>B3</t>
  </si>
  <si>
    <t>Whitley, Koi (Koi)</t>
  </si>
  <si>
    <t>Lease Approved</t>
  </si>
  <si>
    <t>Annual (08/11/2025-07/23/2026)</t>
  </si>
  <si>
    <t>Unit Type: C1</t>
  </si>
  <si>
    <t>2-222-A</t>
  </si>
  <si>
    <t>C1</t>
  </si>
  <si>
    <t>Occupied No Notice</t>
  </si>
  <si>
    <t>Haedge, Charlie</t>
  </si>
  <si>
    <t>Renewal Lease Approved</t>
  </si>
  <si>
    <t>Annual (08/11/2025-07/23/2026)</t>
  </si>
  <si>
    <t>2-222-B</t>
  </si>
  <si>
    <t>C1</t>
  </si>
  <si>
    <t>Occupied No Notice</t>
  </si>
  <si>
    <t>Nash, Thomas (Thomas)</t>
  </si>
  <si>
    <t>Renewal Lease Approved</t>
  </si>
  <si>
    <t>Annual (08/11/2025-07/23/2026)</t>
  </si>
  <si>
    <t>2-222-C</t>
  </si>
  <si>
    <t>C1</t>
  </si>
  <si>
    <t>Occupied No Notice</t>
  </si>
  <si>
    <t>Rapier, Edward (Alex)</t>
  </si>
  <si>
    <t>Renewal Lease Approved</t>
  </si>
  <si>
    <t>Annual (08/11/2025-07/23/2026)</t>
  </si>
  <si>
    <t>2-302-A</t>
  </si>
  <si>
    <t>C1</t>
  </si>
  <si>
    <t>Occupied No Notice</t>
  </si>
  <si>
    <t>White, Phoebe</t>
  </si>
  <si>
    <t>Renewal Lease Approved</t>
  </si>
  <si>
    <t>Annual (08/11/2025-07/23/2026)</t>
  </si>
  <si>
    <t>2-302-B</t>
  </si>
  <si>
    <t>C1</t>
  </si>
  <si>
    <t>Occupied No Notice</t>
  </si>
  <si>
    <t>Wilson, Taylor</t>
  </si>
  <si>
    <t>Renewal Lease Approved</t>
  </si>
  <si>
    <t>Annual (08/11/2025-07/23/2026)</t>
  </si>
  <si>
    <t>2-302-C</t>
  </si>
  <si>
    <t>C1</t>
  </si>
  <si>
    <t>Occupied No Notice</t>
  </si>
  <si>
    <t>Wollam, Sophia</t>
  </si>
  <si>
    <t>Renewal Lease Approved</t>
  </si>
  <si>
    <t>Annual (08/11/2025-07/23/2026)</t>
  </si>
  <si>
    <t>C1</t>
  </si>
  <si>
    <t>Bounds, Laura (Emelie)</t>
  </si>
  <si>
    <t>Lease Approved</t>
  </si>
  <si>
    <t>Annual (08/11/2025-07/23/2026)</t>
  </si>
  <si>
    <t>C1</t>
  </si>
  <si>
    <t>Depper, Claire (Claire)</t>
  </si>
  <si>
    <t>Renewal Lease Approved</t>
  </si>
  <si>
    <t>MOMI (08/11/2025-07/23/2026)</t>
  </si>
  <si>
    <t>C1</t>
  </si>
  <si>
    <t>Diggs, Anna (Anna)</t>
  </si>
  <si>
    <t>Lease Approved</t>
  </si>
  <si>
    <t>Annual (08/12/2025-07/23/2026)</t>
  </si>
  <si>
    <t>C1</t>
  </si>
  <si>
    <t>Fielder, Anna</t>
  </si>
  <si>
    <t>Renewal Lease Approved</t>
  </si>
  <si>
    <t>Annual (08/11/2025-07/23/2026)</t>
  </si>
  <si>
    <t>C1</t>
  </si>
  <si>
    <t>Garrett, Harper</t>
  </si>
  <si>
    <t>Renewal Lease Approved</t>
  </si>
  <si>
    <t>Annual (08/11/2025-07/23/2026)</t>
  </si>
  <si>
    <t>C1</t>
  </si>
  <si>
    <t>Patterson, Aubree (Aubree)</t>
  </si>
  <si>
    <t>Renewal Lease Approved</t>
  </si>
  <si>
    <t>Annual (08/12/2025-07/23/2026)</t>
  </si>
  <si>
    <t>C1</t>
  </si>
  <si>
    <t>Schneider, Grace (Grace)</t>
  </si>
  <si>
    <t>Renewal Lease Approved</t>
  </si>
  <si>
    <t>Annual (08/11/2025-07/23/2026)</t>
  </si>
  <si>
    <t>C1</t>
  </si>
  <si>
    <t>Sisco, Whitney</t>
  </si>
  <si>
    <t>Renewal Lease Approved</t>
  </si>
  <si>
    <t>Annual (08/11/2025-07/23/2026)</t>
  </si>
  <si>
    <t>C1</t>
  </si>
  <si>
    <t>Smith, McKenzie (McKenzie)</t>
  </si>
  <si>
    <t>Renewal Lease Approved</t>
  </si>
  <si>
    <t>MOMI (08/11/2025-07/23/2026)</t>
  </si>
  <si>
    <t>C1</t>
  </si>
  <si>
    <t>Stark, Alison</t>
  </si>
  <si>
    <t>Lease Approved</t>
  </si>
  <si>
    <t>Annual (08/11/2025-07/23/2026)</t>
  </si>
  <si>
    <t>C1</t>
  </si>
  <si>
    <t>Wilmarth, Isabella</t>
  </si>
  <si>
    <t>Renewal Lease Approved</t>
  </si>
  <si>
    <t>Annual (08/12/2025-07/23/2026)</t>
  </si>
  <si>
    <t>C1</t>
  </si>
  <si>
    <t>York, Hannah</t>
  </si>
  <si>
    <t>Renewal Lease Approved</t>
  </si>
  <si>
    <t>Annual (08/11/2025-07/23/2026)</t>
  </si>
  <si>
    <t>Unit Type: D1</t>
  </si>
  <si>
    <t>1-104-B</t>
  </si>
  <si>
    <t>D1</t>
  </si>
  <si>
    <t>Occupied No Notice</t>
  </si>
  <si>
    <t>Childress, Sarah</t>
  </si>
  <si>
    <t>Renewal Lease Approved</t>
  </si>
  <si>
    <t>Annual (08/11/2025-07/23/2026)</t>
  </si>
  <si>
    <t>1-105-B</t>
  </si>
  <si>
    <t>D1</t>
  </si>
  <si>
    <t>Occupied No Notice</t>
  </si>
  <si>
    <t>Dewey, Morgan</t>
  </si>
  <si>
    <t>Renewal Lease Approved</t>
  </si>
  <si>
    <t>Annual (08/11/2025-07/23/2026)</t>
  </si>
  <si>
    <t>1-105-C</t>
  </si>
  <si>
    <t>D1</t>
  </si>
  <si>
    <t>Occupied No Notice</t>
  </si>
  <si>
    <t>Smith, Mara</t>
  </si>
  <si>
    <t>Renewal Lease Approved</t>
  </si>
  <si>
    <t>Annual (08/11/2025-07/23/2026)</t>
  </si>
  <si>
    <t>1-105-D</t>
  </si>
  <si>
    <t>D1</t>
  </si>
  <si>
    <t>Occupied No Notice</t>
  </si>
  <si>
    <t>Tymeson, Michela (Michela)</t>
  </si>
  <si>
    <t>Renewal Lease Approved</t>
  </si>
  <si>
    <t>Annual (08/11/2025-07/23/2026)</t>
  </si>
  <si>
    <t>1-202-A</t>
  </si>
  <si>
    <t>D1</t>
  </si>
  <si>
    <t>Occupied No Notice</t>
  </si>
  <si>
    <t>Brown, Ashtyn (Ashtyn)</t>
  </si>
  <si>
    <t>Renewal Lease Approved</t>
  </si>
  <si>
    <t>Annual (08/11/2025-07/23/2026)</t>
  </si>
  <si>
    <t>1-202-B</t>
  </si>
  <si>
    <t>D1</t>
  </si>
  <si>
    <t>Occupied No Notice</t>
  </si>
  <si>
    <t>Smith, Kayleigh</t>
  </si>
  <si>
    <t>Renewal Lease Approved</t>
  </si>
  <si>
    <t>Annual (08/11/2025-07/23/2026)</t>
  </si>
  <si>
    <t>1-202-C</t>
  </si>
  <si>
    <t>D1</t>
  </si>
  <si>
    <t>Occupied No Notice</t>
  </si>
  <si>
    <t>Le, Lauren</t>
  </si>
  <si>
    <t>Renewal Lease Approved</t>
  </si>
  <si>
    <t>Annual (08/11/2025-07/23/2026)</t>
  </si>
  <si>
    <t>1-202-D</t>
  </si>
  <si>
    <t>D1</t>
  </si>
  <si>
    <t>Occupied No Notice</t>
  </si>
  <si>
    <t>Williams, Chloe</t>
  </si>
  <si>
    <t>Renewal Lease Approved</t>
  </si>
  <si>
    <t>Annual (08/11/2025-07/23/2026)</t>
  </si>
  <si>
    <t>1-302-C</t>
  </si>
  <si>
    <t>D1</t>
  </si>
  <si>
    <t>Occupied No Notice</t>
  </si>
  <si>
    <t>Roth, Carter</t>
  </si>
  <si>
    <t>Renewal Lease Approved</t>
  </si>
  <si>
    <t>Annual (08/11/2025-07/23/2026)</t>
  </si>
  <si>
    <t>1-303-B</t>
  </si>
  <si>
    <t>D1</t>
  </si>
  <si>
    <t>Occupied No Notice</t>
  </si>
  <si>
    <t>Quinn, Adyson (Addy)</t>
  </si>
  <si>
    <t>Renewal Lease Approved</t>
  </si>
  <si>
    <t>Annual (08/11/2025-07/23/2026)</t>
  </si>
  <si>
    <t>1-303-D</t>
  </si>
  <si>
    <t>D1</t>
  </si>
  <si>
    <t>Occupied No Notice</t>
  </si>
  <si>
    <t>Maynard, Carlie</t>
  </si>
  <si>
    <t>Renewal Lease Approved</t>
  </si>
  <si>
    <t>Annual (08/11/2025-07/23/2026)</t>
  </si>
  <si>
    <t>1-304-B</t>
  </si>
  <si>
    <t>D1</t>
  </si>
  <si>
    <t>Occupied No Notice</t>
  </si>
  <si>
    <t>Crafton, Trey (Trey)</t>
  </si>
  <si>
    <t>Renewal Lease Approved</t>
  </si>
  <si>
    <t>Annual (08/11/2025-07/23/2026)</t>
  </si>
  <si>
    <t>1-403-B</t>
  </si>
  <si>
    <t>D1</t>
  </si>
  <si>
    <t>Occupied No Notice</t>
  </si>
  <si>
    <t>Bottini, Angel</t>
  </si>
  <si>
    <t>Renewal Lease Approved</t>
  </si>
  <si>
    <t>Annual (08/11/2025-07/23/2026)</t>
  </si>
  <si>
    <t>1-403-C</t>
  </si>
  <si>
    <t>D1</t>
  </si>
  <si>
    <t>Occupied No Notice</t>
  </si>
  <si>
    <t>Bickelhaupt, Sydney</t>
  </si>
  <si>
    <t>Renewal Lease Approved</t>
  </si>
  <si>
    <t>Annual (08/11/2025-07/23/2026)</t>
  </si>
  <si>
    <t>1-403-D</t>
  </si>
  <si>
    <t>D1</t>
  </si>
  <si>
    <t>Occupied No Notice</t>
  </si>
  <si>
    <t>Haliburton, Maiya (Maiya)</t>
  </si>
  <si>
    <t>Renewal Lease Approved</t>
  </si>
  <si>
    <t>Annual (08/11/2025-07/23/2026)</t>
  </si>
  <si>
    <t>1-405-A</t>
  </si>
  <si>
    <t>D1</t>
  </si>
  <si>
    <t>Occupied No Notice</t>
  </si>
  <si>
    <t>Fuller, Abby</t>
  </si>
  <si>
    <t>Renewal Lease Approved</t>
  </si>
  <si>
    <t>Annual (08/11/2025-07/23/2026)</t>
  </si>
  <si>
    <t>1-405-B</t>
  </si>
  <si>
    <t>D1</t>
  </si>
  <si>
    <t>Occupied No Notice</t>
  </si>
  <si>
    <t>Cameron, Karissa</t>
  </si>
  <si>
    <t>Renewal Lease Approved</t>
  </si>
  <si>
    <t>Annual (08/11/2025-07/23/2026)</t>
  </si>
  <si>
    <t>1-B102-B</t>
  </si>
  <si>
    <t>D1</t>
  </si>
  <si>
    <t>Occupied No Notice</t>
  </si>
  <si>
    <t>McCully, Paige</t>
  </si>
  <si>
    <t>Renewal Lease Approved</t>
  </si>
  <si>
    <t>Annual (08/11/2025-07/23/2026)</t>
  </si>
  <si>
    <t>1-B102-C</t>
  </si>
  <si>
    <t>D1</t>
  </si>
  <si>
    <t>Occupied No Notice</t>
  </si>
  <si>
    <t>White, Jaden</t>
  </si>
  <si>
    <t>Renewal Lease Approved</t>
  </si>
  <si>
    <t>Annual (08/11/2025-07/23/2026)</t>
  </si>
  <si>
    <t>1-B103-B</t>
  </si>
  <si>
    <t>D1</t>
  </si>
  <si>
    <t>Occupied No Notice</t>
  </si>
  <si>
    <t>Praysner, Rafael (Raf)</t>
  </si>
  <si>
    <t>Renewal Lease Approved</t>
  </si>
  <si>
    <t>Annual (08/11/2025-07/23/2026)</t>
  </si>
  <si>
    <t>1-B103-C</t>
  </si>
  <si>
    <t>D1</t>
  </si>
  <si>
    <t>Occupied No Notice</t>
  </si>
  <si>
    <t>Chapman, Connor (Connor)</t>
  </si>
  <si>
    <t>Renewal Lease Approved</t>
  </si>
  <si>
    <t>Annual (08/11/2025-07/23/2026)</t>
  </si>
  <si>
    <t>1-B105-A</t>
  </si>
  <si>
    <t>D1</t>
  </si>
  <si>
    <t>Occupied No Notice</t>
  </si>
  <si>
    <t>McSimov, Lauren</t>
  </si>
  <si>
    <t>Renewal Lease Approved</t>
  </si>
  <si>
    <t>Annual (08/11/2025-07/23/2026)</t>
  </si>
  <si>
    <t>1-B105-B</t>
  </si>
  <si>
    <t>D1</t>
  </si>
  <si>
    <t>Occupied No Notice</t>
  </si>
  <si>
    <t>Perez, Paris (Paris)</t>
  </si>
  <si>
    <t>Renewal Lease Approved</t>
  </si>
  <si>
    <t>Annual (08/11/2025-07/23/2026)</t>
  </si>
  <si>
    <t>1-B105-C</t>
  </si>
  <si>
    <t>D1</t>
  </si>
  <si>
    <t>Occupied No Notice</t>
  </si>
  <si>
    <t>Cochran, Cori (Cori)</t>
  </si>
  <si>
    <t>Renewal Lease Approved</t>
  </si>
  <si>
    <t>Annual (08/11/2025-07/23/2026)</t>
  </si>
  <si>
    <t>1-B105-D</t>
  </si>
  <si>
    <t>D1</t>
  </si>
  <si>
    <t>Occupied No Notice</t>
  </si>
  <si>
    <t>Rosas, Cameron</t>
  </si>
  <si>
    <t>Renewal Lease Approved</t>
  </si>
  <si>
    <t>Annual (08/11/2025-07/23/2026)</t>
  </si>
  <si>
    <t>2-103-A</t>
  </si>
  <si>
    <t>D1</t>
  </si>
  <si>
    <t>Occupied No Notice</t>
  </si>
  <si>
    <t>Nielsen, Isabella (Izzy)</t>
  </si>
  <si>
    <t>Renewal Lease Approved</t>
  </si>
  <si>
    <t>Annual (08/11/2025-07/23/2026)</t>
  </si>
  <si>
    <t>2-103-B</t>
  </si>
  <si>
    <t>D1</t>
  </si>
  <si>
    <t>Occupied No Notice</t>
  </si>
  <si>
    <t>Brezovsky, Ava (Ava)</t>
  </si>
  <si>
    <t>Renewal Lease Approved</t>
  </si>
  <si>
    <t>Annual (08/11/2025-07/23/2026)</t>
  </si>
  <si>
    <t>2-103-D</t>
  </si>
  <si>
    <t>D1</t>
  </si>
  <si>
    <t>Occupied No Notice</t>
  </si>
  <si>
    <t>Greene, Hamilton (Hamilton Greene)</t>
  </si>
  <si>
    <t>Renewal Lease Approved</t>
  </si>
  <si>
    <t>Annual (08/11/2025-07/23/2026)</t>
  </si>
  <si>
    <t>2-203-A</t>
  </si>
  <si>
    <t>D1</t>
  </si>
  <si>
    <t>Occupied No Notice</t>
  </si>
  <si>
    <t>Stites, Jake (Jake)</t>
  </si>
  <si>
    <t>Renewal Lease Approved</t>
  </si>
  <si>
    <t>Annual (08/11/2025-07/23/2026)</t>
  </si>
  <si>
    <t>2-203-C</t>
  </si>
  <si>
    <t>D1</t>
  </si>
  <si>
    <t>Occupied No Notice</t>
  </si>
  <si>
    <t>Baker, Connor (Connor)</t>
  </si>
  <si>
    <t>Renewal Lease Approved</t>
  </si>
  <si>
    <t>Annual (08/11/2025-07/23/2026)</t>
  </si>
  <si>
    <t>2-205-A</t>
  </si>
  <si>
    <t>D1</t>
  </si>
  <si>
    <t>Occupied No Notice</t>
  </si>
  <si>
    <t>McDonald, Ella (Ella)</t>
  </si>
  <si>
    <t>Renewal Lease Approved</t>
  </si>
  <si>
    <t>Annual (08/11/2025-07/23/2026)</t>
  </si>
  <si>
    <t>2-205-B</t>
  </si>
  <si>
    <t>D1</t>
  </si>
  <si>
    <t>Occupied No Notice</t>
  </si>
  <si>
    <t>Bishop, Cassandra (Cassie)</t>
  </si>
  <si>
    <t>Renewal Lease Approved</t>
  </si>
  <si>
    <t>Annual (08/11/2025-07/23/2026)</t>
  </si>
  <si>
    <t>2-205-D</t>
  </si>
  <si>
    <t>D1</t>
  </si>
  <si>
    <t>Occupied No Notice</t>
  </si>
  <si>
    <t>Rubey, Lily (lily)</t>
  </si>
  <si>
    <t>Renewal Lease Approved</t>
  </si>
  <si>
    <t>Annual (08/11/2025-07/23/2026)</t>
  </si>
  <si>
    <t>2-220-A</t>
  </si>
  <si>
    <t>D1</t>
  </si>
  <si>
    <t>Occupied No Notice</t>
  </si>
  <si>
    <t>Haxhiaj, Sindy (Sindy Haxhiaj)</t>
  </si>
  <si>
    <t>Renewal Lease Approved</t>
  </si>
  <si>
    <t>Annual (08/11/2025-07/23/2026)</t>
  </si>
  <si>
    <t>2-220-D</t>
  </si>
  <si>
    <t>D1</t>
  </si>
  <si>
    <t>Occupied No Notice</t>
  </si>
  <si>
    <t>Newton, Allie (Allie)</t>
  </si>
  <si>
    <t>Renewal Lease Approved</t>
  </si>
  <si>
    <t>Annual (08/11/2025-07/23/2026)</t>
  </si>
  <si>
    <t>2-221-C</t>
  </si>
  <si>
    <t>D1</t>
  </si>
  <si>
    <t>Occupied No Notice</t>
  </si>
  <si>
    <t>Jones, Sophia (Sophia)</t>
  </si>
  <si>
    <t>Renewal Lease Approved</t>
  </si>
  <si>
    <t>Annual (08/11/2025-07/23/2026)</t>
  </si>
  <si>
    <t>2-221-D</t>
  </si>
  <si>
    <t>D1</t>
  </si>
  <si>
    <t>Occupied No Notice</t>
  </si>
  <si>
    <t>Sims, Elaine (Lainey)</t>
  </si>
  <si>
    <t>Renewal Lease Approved</t>
  </si>
  <si>
    <t>Annual (08/11/2025-07/23/2026)</t>
  </si>
  <si>
    <t>2-318-B</t>
  </si>
  <si>
    <t>D1</t>
  </si>
  <si>
    <t>Occupied No Notice</t>
  </si>
  <si>
    <t>Selman, Audrey</t>
  </si>
  <si>
    <t>Renewal Lease Approved</t>
  </si>
  <si>
    <t>Annual (08/11/2025-07/23/2026)</t>
  </si>
  <si>
    <t>2-318-C</t>
  </si>
  <si>
    <t>D1</t>
  </si>
  <si>
    <t>Occupied No Notice</t>
  </si>
  <si>
    <t>Doyle, Katelyn (Katey)</t>
  </si>
  <si>
    <t>Renewal Lease Approved</t>
  </si>
  <si>
    <t>Annual (08/11/2025-07/23/2026)</t>
  </si>
  <si>
    <t>2-318-D</t>
  </si>
  <si>
    <t>D1</t>
  </si>
  <si>
    <t>Occupied No Notice</t>
  </si>
  <si>
    <t>Appelbaum, Sarah (Sarah)</t>
  </si>
  <si>
    <t>Renewal Lease Approved</t>
  </si>
  <si>
    <t>Annual (08/11/2025-07/23/2026)</t>
  </si>
  <si>
    <t>2-319-A</t>
  </si>
  <si>
    <t>D1</t>
  </si>
  <si>
    <t>Occupied No Notice</t>
  </si>
  <si>
    <t>Waddington, Gloria (Jocie)</t>
  </si>
  <si>
    <t>Renewal Lease Approved</t>
  </si>
  <si>
    <t>Annual (08/11/2025-07/23/2026)</t>
  </si>
  <si>
    <t>2-319-B</t>
  </si>
  <si>
    <t>D1</t>
  </si>
  <si>
    <t>Occupied No Notice</t>
  </si>
  <si>
    <t>Holzem, Megan (Megan Holzem)</t>
  </si>
  <si>
    <t>Renewal Lease Approved</t>
  </si>
  <si>
    <t>Annual (08/11/2025-07/23/2026)</t>
  </si>
  <si>
    <t>2-319-C</t>
  </si>
  <si>
    <t>D1</t>
  </si>
  <si>
    <t>Occupied No Notice</t>
  </si>
  <si>
    <t>Eckrich, Katherine</t>
  </si>
  <si>
    <t>Renewal Lease Approved</t>
  </si>
  <si>
    <t>Annual (08/11/2025-07/23/2026)</t>
  </si>
  <si>
    <t>2-319-D</t>
  </si>
  <si>
    <t>D1</t>
  </si>
  <si>
    <t>Occupied No Notice</t>
  </si>
  <si>
    <t>Brocato, Taylor</t>
  </si>
  <si>
    <t>Renewal Lease Approved</t>
  </si>
  <si>
    <t>Annual (08/11/2025-07/23/2026)</t>
  </si>
  <si>
    <t>2-322-A</t>
  </si>
  <si>
    <t>D1</t>
  </si>
  <si>
    <t>Occupied No Notice</t>
  </si>
  <si>
    <t>Spaulding, Ryleigh</t>
  </si>
  <si>
    <t>Renewal Lease Approved</t>
  </si>
  <si>
    <t>Annual (08/11/2025-07/23/2026)</t>
  </si>
  <si>
    <t>2-322-B</t>
  </si>
  <si>
    <t>D1</t>
  </si>
  <si>
    <t>Occupied No Notice</t>
  </si>
  <si>
    <t>Garner, Keelin (Keelin)</t>
  </si>
  <si>
    <t>Renewal Lease Approved</t>
  </si>
  <si>
    <t>Annual (08/11/2025-07/23/2026)</t>
  </si>
  <si>
    <t>2-322-C</t>
  </si>
  <si>
    <t>D1</t>
  </si>
  <si>
    <t>Occupied No Notice</t>
  </si>
  <si>
    <t>Traugott, Avery</t>
  </si>
  <si>
    <t>Renewal Lease Approved</t>
  </si>
  <si>
    <t>Annual (08/11/2025-07/23/2026)</t>
  </si>
  <si>
    <t>2-403-A</t>
  </si>
  <si>
    <t>D1</t>
  </si>
  <si>
    <t>Occupied No Notice</t>
  </si>
  <si>
    <t>Albright, Mackenzie</t>
  </si>
  <si>
    <t>Renewal Lease Approved</t>
  </si>
  <si>
    <t>Annual (08/11/2025-07/23/2026)</t>
  </si>
  <si>
    <t>2-403-C</t>
  </si>
  <si>
    <t>D1</t>
  </si>
  <si>
    <t>Occupied No Notice</t>
  </si>
  <si>
    <t>Schmidt, Viktoria</t>
  </si>
  <si>
    <t>Renewal Lease Approved</t>
  </si>
  <si>
    <t>Annual (08/11/2025-07/23/2026)</t>
  </si>
  <si>
    <t>2-403-D</t>
  </si>
  <si>
    <t>D1</t>
  </si>
  <si>
    <t>Occupied No Notice</t>
  </si>
  <si>
    <t>Boyle, Catherine (Cate)</t>
  </si>
  <si>
    <t>Renewal Lease Approved</t>
  </si>
  <si>
    <t>Annual (08/11/2025-07/23/2026)</t>
  </si>
  <si>
    <t>2-418-A</t>
  </si>
  <si>
    <t>D1</t>
  </si>
  <si>
    <t>Occupied No Notice</t>
  </si>
  <si>
    <t>Shannon, Hannah</t>
  </si>
  <si>
    <t>Renewal Lease Approved</t>
  </si>
  <si>
    <t>Annual (08/11/2025-07/23/2026)</t>
  </si>
  <si>
    <t>2-418-B</t>
  </si>
  <si>
    <t>D1</t>
  </si>
  <si>
    <t>Occupied No Notice</t>
  </si>
  <si>
    <t>Reininger, Sophia</t>
  </si>
  <si>
    <t>Renewal Lease Approved</t>
  </si>
  <si>
    <t>Annual (08/11/2025-07/23/2026)</t>
  </si>
  <si>
    <t>2-418-C</t>
  </si>
  <si>
    <t>D1</t>
  </si>
  <si>
    <t>Occupied No Notice</t>
  </si>
  <si>
    <t>Habrat, Sophie</t>
  </si>
  <si>
    <t>Renewal Lease Approved</t>
  </si>
  <si>
    <t>Annual (08/11/2025-07/23/2026)</t>
  </si>
  <si>
    <t>2-418-D</t>
  </si>
  <si>
    <t>D1</t>
  </si>
  <si>
    <t>Occupied No Notice</t>
  </si>
  <si>
    <t>Deramus, Lindsay</t>
  </si>
  <si>
    <t>Renewal Lease Approved</t>
  </si>
  <si>
    <t>Annual (08/11/2025-07/23/2026)</t>
  </si>
  <si>
    <t>2-419-D</t>
  </si>
  <si>
    <t>D1</t>
  </si>
  <si>
    <t>Occupied No Notice</t>
  </si>
  <si>
    <t>Barrows, Mark (Gus)</t>
  </si>
  <si>
    <t>Renewal Lease Approved</t>
  </si>
  <si>
    <t>Annual (08/11/2025-07/23/2026)</t>
  </si>
  <si>
    <t>2-420-A</t>
  </si>
  <si>
    <t>D1</t>
  </si>
  <si>
    <t>Occupied No Notice</t>
  </si>
  <si>
    <t>Knopfel, Isabella</t>
  </si>
  <si>
    <t>Renewal Lease Approved</t>
  </si>
  <si>
    <t>Annual (08/11/2025-07/23/2026)</t>
  </si>
  <si>
    <t>2-420-B</t>
  </si>
  <si>
    <t>D1</t>
  </si>
  <si>
    <t>Occupied No Notice</t>
  </si>
  <si>
    <t>Kotzin, Molly (Molly Kotzin)</t>
  </si>
  <si>
    <t>Renewal Lease Approved</t>
  </si>
  <si>
    <t>Annual (08/11/2025-07/23/2026)</t>
  </si>
  <si>
    <t>2-420-C</t>
  </si>
  <si>
    <t>D1</t>
  </si>
  <si>
    <t>Occupied No Notice</t>
  </si>
  <si>
    <t>Todoroff, Emma</t>
  </si>
  <si>
    <t>Renewal Lease Approved</t>
  </si>
  <si>
    <t>Annual (08/11/2025-07/23/2026)</t>
  </si>
  <si>
    <t>2-420-D</t>
  </si>
  <si>
    <t>D1</t>
  </si>
  <si>
    <t>Occupied No Notice</t>
  </si>
  <si>
    <t>Meister, Sabrina</t>
  </si>
  <si>
    <t>Renewal Lease Approved</t>
  </si>
  <si>
    <t>Annual (08/11/2025-07/23/2026)</t>
  </si>
  <si>
    <t>2-422-D</t>
  </si>
  <si>
    <t>D1</t>
  </si>
  <si>
    <t>Occupied No Notice</t>
  </si>
  <si>
    <t>Bizzell, Amy grace (amy grace)</t>
  </si>
  <si>
    <t>Renewal Lease Approved</t>
  </si>
  <si>
    <t>Annual (08/11/2025-07/23/2026)</t>
  </si>
  <si>
    <t>2-503-A</t>
  </si>
  <si>
    <t>D1</t>
  </si>
  <si>
    <t>Occupied No Notice</t>
  </si>
  <si>
    <t>Taylor, Megan (Megan)</t>
  </si>
  <si>
    <t>Renewal Lease Approved</t>
  </si>
  <si>
    <t>Annual (08/11/2025-07/23/2026)</t>
  </si>
  <si>
    <t>2-503-B</t>
  </si>
  <si>
    <t>D1</t>
  </si>
  <si>
    <t>Occupied No Notice</t>
  </si>
  <si>
    <t>Allen, Mary (Mary Clark)</t>
  </si>
  <si>
    <t>Renewal Lease Approved</t>
  </si>
  <si>
    <t>Annual (08/11/2025-07/23/2026)</t>
  </si>
  <si>
    <t>2-503-C</t>
  </si>
  <si>
    <t>D1</t>
  </si>
  <si>
    <t>Occupied No Notice</t>
  </si>
  <si>
    <t>Jansen, Julie</t>
  </si>
  <si>
    <t>Renewal Lease Approved</t>
  </si>
  <si>
    <t>Annual (08/11/2025-07/23/2026)</t>
  </si>
  <si>
    <t>2-503-D</t>
  </si>
  <si>
    <t>D1</t>
  </si>
  <si>
    <t>Occupied No Notice</t>
  </si>
  <si>
    <t>Schmidt, Emily</t>
  </si>
  <si>
    <t>Renewal Lease Approved</t>
  </si>
  <si>
    <t>Annual (08/11/2025-07/23/2026)</t>
  </si>
  <si>
    <t>2-505-D</t>
  </si>
  <si>
    <t>D1</t>
  </si>
  <si>
    <t>Occupied No Notice</t>
  </si>
  <si>
    <t>Darnell, Sophie (Sophie)</t>
  </si>
  <si>
    <t>Renewal Lease Approved</t>
  </si>
  <si>
    <t>Annual (08/11/2025-07/23/2026)</t>
  </si>
  <si>
    <t>2-520-A</t>
  </si>
  <si>
    <t>D1</t>
  </si>
  <si>
    <t>Occupied No Notice</t>
  </si>
  <si>
    <t>Zernich, Ann (Ann)</t>
  </si>
  <si>
    <t>Renewal Lease Approved</t>
  </si>
  <si>
    <t>Annual (08/11/2025-07/23/2026)</t>
  </si>
  <si>
    <t>2-520-B</t>
  </si>
  <si>
    <t>D1</t>
  </si>
  <si>
    <t>Occupied No Notice</t>
  </si>
  <si>
    <t>Smith, Addison</t>
  </si>
  <si>
    <t>Renewal Lease Approved</t>
  </si>
  <si>
    <t>Annual (08/11/2025-07/23/2026)</t>
  </si>
  <si>
    <t>2-520-C</t>
  </si>
  <si>
    <t>D1</t>
  </si>
  <si>
    <t>Occupied No Notice</t>
  </si>
  <si>
    <t>Shipman, Aubrey</t>
  </si>
  <si>
    <t>Renewal Lease Approved</t>
  </si>
  <si>
    <t>Annual (08/11/2025-07/23/2026)</t>
  </si>
  <si>
    <t>2-520-D</t>
  </si>
  <si>
    <t>D1</t>
  </si>
  <si>
    <t>Occupied No Notice</t>
  </si>
  <si>
    <t>Jacobs, Emma</t>
  </si>
  <si>
    <t>Renewal Lease Approved</t>
  </si>
  <si>
    <t>Annual (08/11/2025-07/23/2026)</t>
  </si>
  <si>
    <t>2-619-C</t>
  </si>
  <si>
    <t>D1</t>
  </si>
  <si>
    <t>Occupied No Notice</t>
  </si>
  <si>
    <t>Carpenter, Haley</t>
  </si>
  <si>
    <t>Renewal Lease Approved</t>
  </si>
  <si>
    <t>Annual (08/11/2025-07/23/2026)</t>
  </si>
  <si>
    <t>2-621-A</t>
  </si>
  <si>
    <t>D1</t>
  </si>
  <si>
    <t>Occupied No Notice</t>
  </si>
  <si>
    <t>Johnson, Olivia</t>
  </si>
  <si>
    <t>Renewal Lease Approved</t>
  </si>
  <si>
    <t>Annual (08/11/2025-07/23/2026)</t>
  </si>
  <si>
    <t>2-623-A</t>
  </si>
  <si>
    <t>D1</t>
  </si>
  <si>
    <t>Occupied No Notice</t>
  </si>
  <si>
    <t>Burress, Raiven</t>
  </si>
  <si>
    <t>Renewal Lease Approved</t>
  </si>
  <si>
    <t>Annual (08/11/2025-07/23/2026)</t>
  </si>
  <si>
    <t>2-623-B</t>
  </si>
  <si>
    <t>D1</t>
  </si>
  <si>
    <t>Occupied No Notice</t>
  </si>
  <si>
    <t>Haden, Megan</t>
  </si>
  <si>
    <t>Renewal Lease Approved</t>
  </si>
  <si>
    <t>Annual (08/11/2025-07/23/2026)</t>
  </si>
  <si>
    <t>2-623-C</t>
  </si>
  <si>
    <t>D1</t>
  </si>
  <si>
    <t>Occupied No Notice</t>
  </si>
  <si>
    <t>Dahse, Ashley (Ashley)</t>
  </si>
  <si>
    <t>Renewal Lease Approved</t>
  </si>
  <si>
    <t>Annual (08/11/2025-07/23/2026)</t>
  </si>
  <si>
    <t>2-623-D</t>
  </si>
  <si>
    <t>D1</t>
  </si>
  <si>
    <t>Occupied No Notice</t>
  </si>
  <si>
    <t>Loritz, Haley</t>
  </si>
  <si>
    <t>Renewal Lease Approved</t>
  </si>
  <si>
    <t>Annual (08/11/2025-07/23/2026)</t>
  </si>
  <si>
    <t>D1</t>
  </si>
  <si>
    <t>Aquino, Mia</t>
  </si>
  <si>
    <t>Lease Approved</t>
  </si>
  <si>
    <t>Annual (08/11/2025-07/23/2026)</t>
  </si>
  <si>
    <t>D1</t>
  </si>
  <si>
    <t>Arcila, Olivia (Olivia)</t>
  </si>
  <si>
    <t>Lease Approved</t>
  </si>
  <si>
    <t>Annual (08/11/2025-07/23/2026)</t>
  </si>
  <si>
    <t>D1</t>
  </si>
  <si>
    <t>Asher, Brayden (Brayden)</t>
  </si>
  <si>
    <t>Lease Approved</t>
  </si>
  <si>
    <t>Annual (08/11/2025-07/23/2026)</t>
  </si>
  <si>
    <t>D1</t>
  </si>
  <si>
    <t>Atkins, Chloe (Chloe)</t>
  </si>
  <si>
    <t>Lease Approved</t>
  </si>
  <si>
    <t>Annual (08/11/2025-07/23/2026)</t>
  </si>
  <si>
    <t>D1</t>
  </si>
  <si>
    <t>Barnett, Peyton (Peyton)</t>
  </si>
  <si>
    <t>Lease Approved</t>
  </si>
  <si>
    <t>Annual (08/11/2025-07/23/2026)</t>
  </si>
  <si>
    <t>D1</t>
  </si>
  <si>
    <t>Berube, Peyton</t>
  </si>
  <si>
    <t>Lease Approved</t>
  </si>
  <si>
    <t>Annual (08/11/2025-07/23/2026)</t>
  </si>
  <si>
    <t>D1</t>
  </si>
  <si>
    <t>Bissmeyer, John</t>
  </si>
  <si>
    <t>Lease Approved</t>
  </si>
  <si>
    <t>Annual (08/11/2025-07/23/2026)</t>
  </si>
  <si>
    <t>D1</t>
  </si>
  <si>
    <t>Blankenship, Lauren (Lauren)</t>
  </si>
  <si>
    <t>Lease Approved</t>
  </si>
  <si>
    <t>Annual (08/11/2025-07/23/2026)</t>
  </si>
  <si>
    <t>D1</t>
  </si>
  <si>
    <t>Boyce, Elissa</t>
  </si>
  <si>
    <t>Lease Approved</t>
  </si>
  <si>
    <t>Annual (08/11/2025-07/23/2026)</t>
  </si>
  <si>
    <t>D1</t>
  </si>
  <si>
    <t>Boyle, Audrey (Audrey)</t>
  </si>
  <si>
    <t>Lease Approved</t>
  </si>
  <si>
    <t>Annual (08/11/2025-07/23/2026)</t>
  </si>
  <si>
    <t>D1</t>
  </si>
  <si>
    <t>Brandenstein, Mia (Mia)</t>
  </si>
  <si>
    <t>Lease Approved</t>
  </si>
  <si>
    <t>Annual (08/11/2025-07/23/2026)</t>
  </si>
  <si>
    <t>D1</t>
  </si>
  <si>
    <t>Bush, Christopher</t>
  </si>
  <si>
    <t>Lease Approved</t>
  </si>
  <si>
    <t>Annual (08/11/2025-07/23/2026)</t>
  </si>
  <si>
    <t>D1</t>
  </si>
  <si>
    <t>Byerly, Sunni (sunni)</t>
  </si>
  <si>
    <t>Lease Approved</t>
  </si>
  <si>
    <t>Annual (08/11/2025-07/23/2026)</t>
  </si>
  <si>
    <t>D1</t>
  </si>
  <si>
    <t>Carter, Natalie</t>
  </si>
  <si>
    <t>Lease Approved</t>
  </si>
  <si>
    <t>Annual (08/12/2025-07/23/2026)</t>
  </si>
  <si>
    <t>D1</t>
  </si>
  <si>
    <t>Castle, Lauren</t>
  </si>
  <si>
    <t>Renewal Lease Approved</t>
  </si>
  <si>
    <t>MOMI (08/11/2025-07/23/2026)</t>
  </si>
  <si>
    <t>D1</t>
  </si>
  <si>
    <t>Chretien, Lucas</t>
  </si>
  <si>
    <t>Lease Approved</t>
  </si>
  <si>
    <t>Annual (08/11/2025-07/23/2026)</t>
  </si>
  <si>
    <t>D1</t>
  </si>
  <si>
    <t>Clark, Katherine</t>
  </si>
  <si>
    <t>Lease Approved</t>
  </si>
  <si>
    <t>Annual (08/11/2025-07/23/2026)</t>
  </si>
  <si>
    <t>D1</t>
  </si>
  <si>
    <t>Clements, Myla</t>
  </si>
  <si>
    <t>Renewal Lease Approved</t>
  </si>
  <si>
    <t>MOMI (08/11/2025-07/23/2026)</t>
  </si>
  <si>
    <t>D1</t>
  </si>
  <si>
    <t>Cortez, Kallan</t>
  </si>
  <si>
    <t>Lease Approved</t>
  </si>
  <si>
    <t>Annual (08/11/2025-07/23/2026)</t>
  </si>
  <si>
    <t>D1</t>
  </si>
  <si>
    <t>Cottrell, Haley</t>
  </si>
  <si>
    <t>Lease Approved</t>
  </si>
  <si>
    <t>Annual (08/11/2025-07/23/2026)</t>
  </si>
  <si>
    <t>D1</t>
  </si>
  <si>
    <t>Cozart, Alison</t>
  </si>
  <si>
    <t>Lease Approved</t>
  </si>
  <si>
    <t>Annual (08/11/2025-07/23/2026)</t>
  </si>
  <si>
    <t>D1</t>
  </si>
  <si>
    <t>Crawford, Camryn (Camryn)</t>
  </si>
  <si>
    <t>Lease Approved</t>
  </si>
  <si>
    <t>Annual (08/11/2025-07/23/2026)</t>
  </si>
  <si>
    <t>D1</t>
  </si>
  <si>
    <t>Croom, Bentleigh</t>
  </si>
  <si>
    <t>Lease Approved</t>
  </si>
  <si>
    <t>Annual (08/11/2025-07/23/2026)</t>
  </si>
  <si>
    <t>D1</t>
  </si>
  <si>
    <t>Denton, Sydney</t>
  </si>
  <si>
    <t>Lease Approved</t>
  </si>
  <si>
    <t>Annual (08/11/2025-07/23/2026)</t>
  </si>
  <si>
    <t>D1</t>
  </si>
  <si>
    <t>Dobbs, Creed</t>
  </si>
  <si>
    <t>Lease Approved</t>
  </si>
  <si>
    <t>Annual (08/11/2025-07/23/2026)</t>
  </si>
  <si>
    <t>D1</t>
  </si>
  <si>
    <t>Doty, Elena (Elena Doty)</t>
  </si>
  <si>
    <t>Lease Approved</t>
  </si>
  <si>
    <t>Annual (08/11/2025-07/23/2026)</t>
  </si>
  <si>
    <t>D1</t>
  </si>
  <si>
    <t>Dreisewerd, Lily (Lily)</t>
  </si>
  <si>
    <t>Lease Approved</t>
  </si>
  <si>
    <t>Annual (08/11/2025-07/23/2026)</t>
  </si>
  <si>
    <t>D1</t>
  </si>
  <si>
    <t>Duenwald, Jd (Jd Duenwald)</t>
  </si>
  <si>
    <t>Lease Approved</t>
  </si>
  <si>
    <t>Annual (08/11/2025-07/23/2026)</t>
  </si>
  <si>
    <t>D1</t>
  </si>
  <si>
    <t>Dunn, Morgan (Morgan)</t>
  </si>
  <si>
    <t>Lease Approved</t>
  </si>
  <si>
    <t>Annual (08/11/2025-07/23/2026)</t>
  </si>
  <si>
    <t>D1</t>
  </si>
  <si>
    <t>Dupree, Douglas</t>
  </si>
  <si>
    <t>Lease Approved</t>
  </si>
  <si>
    <t>Annual (08/11/2025-07/23/2026)</t>
  </si>
  <si>
    <t>D1</t>
  </si>
  <si>
    <t>Ferguson, Madison (Maddie)</t>
  </si>
  <si>
    <t>Lease Approved</t>
  </si>
  <si>
    <t>Annual (08/12/2025-07/23/2026)</t>
  </si>
  <si>
    <t>D1</t>
  </si>
  <si>
    <t>Fisher, Addison (Addie)</t>
  </si>
  <si>
    <t>Lease Approved</t>
  </si>
  <si>
    <t>Annual (08/11/2025-07/23/2026)</t>
  </si>
  <si>
    <t>D1</t>
  </si>
  <si>
    <t>Fletcher, Elise</t>
  </si>
  <si>
    <t>Lease Approved</t>
  </si>
  <si>
    <t>Annual (08/11/2025-07/23/2026)</t>
  </si>
  <si>
    <t>D1</t>
  </si>
  <si>
    <t>Gagnon, Dylan (Dylan)</t>
  </si>
  <si>
    <t>Lease Approved</t>
  </si>
  <si>
    <t>Annual (08/11/2025-07/23/2026)</t>
  </si>
  <si>
    <t>D1</t>
  </si>
  <si>
    <t>Gerlich, Ava</t>
  </si>
  <si>
    <t>Lease Approved</t>
  </si>
  <si>
    <t>Annual (08/11/2025-07/23/2026)</t>
  </si>
  <si>
    <t>D1</t>
  </si>
  <si>
    <t>Gibbons, Laura</t>
  </si>
  <si>
    <t>Lease Approved</t>
  </si>
  <si>
    <t>Annual (08/11/2025-07/23/2026)</t>
  </si>
  <si>
    <t>D1</t>
  </si>
  <si>
    <t>Griffin, Sylvia</t>
  </si>
  <si>
    <t>Lease Approved</t>
  </si>
  <si>
    <t>Annual (08/11/2025-07/23/2026)</t>
  </si>
  <si>
    <t>D1</t>
  </si>
  <si>
    <t>Hale, Marisa</t>
  </si>
  <si>
    <t>Lease Approved</t>
  </si>
  <si>
    <t>Annual (08/11/2025-07/23/2026)</t>
  </si>
  <si>
    <t>D1</t>
  </si>
  <si>
    <t>Harrison, Lillian (Lily)</t>
  </si>
  <si>
    <t>Lease Approved</t>
  </si>
  <si>
    <t>Annual (08/11/2025-07/23/2026)</t>
  </si>
  <si>
    <t>D1</t>
  </si>
  <si>
    <t>Hawk, Summer (Summer)</t>
  </si>
  <si>
    <t>Lease Approved</t>
  </si>
  <si>
    <t>Annual (08/11/2025-07/23/2026)</t>
  </si>
  <si>
    <t>D1</t>
  </si>
  <si>
    <t>Heidenreich, Kendall (Kendall Heidenreich)</t>
  </si>
  <si>
    <t>Lease Approved</t>
  </si>
  <si>
    <t>Annual (08/11/2025-07/23/2026)</t>
  </si>
  <si>
    <t>D1</t>
  </si>
  <si>
    <t>Heppe, Grace (Grace)</t>
  </si>
  <si>
    <t>Lease Approved</t>
  </si>
  <si>
    <t>Annual (08/11/2025-07/23/2026)</t>
  </si>
  <si>
    <t>D1</t>
  </si>
  <si>
    <t>Hight, Caroline</t>
  </si>
  <si>
    <t>Lease Approved</t>
  </si>
  <si>
    <t>Annual (08/11/2025-07/23/2026)</t>
  </si>
  <si>
    <t>D1</t>
  </si>
  <si>
    <t>Hinkle, Caroline (Caroline)</t>
  </si>
  <si>
    <t>Lease Approved</t>
  </si>
  <si>
    <t>Annual (08/11/2025-07/23/2026)</t>
  </si>
  <si>
    <t>D1</t>
  </si>
  <si>
    <t>Hoffmann, Abigail (Abby)</t>
  </si>
  <si>
    <t>Lease Approved</t>
  </si>
  <si>
    <t>Annual (08/11/2025-07/23/2026)</t>
  </si>
  <si>
    <t>D1</t>
  </si>
  <si>
    <t>House, Riley (Riley)</t>
  </si>
  <si>
    <t>Lease Approved</t>
  </si>
  <si>
    <t>Annual (08/11/2025-07/23/2026)</t>
  </si>
  <si>
    <t>D1</t>
  </si>
  <si>
    <t>Howell, Amber (Amber)</t>
  </si>
  <si>
    <t>Lease Approved</t>
  </si>
  <si>
    <t>Annual (08/11/2025-07/23/2026)</t>
  </si>
  <si>
    <t>D1</t>
  </si>
  <si>
    <t>Hughes, Kendall</t>
  </si>
  <si>
    <t>Lease Approved</t>
  </si>
  <si>
    <t>Annual (08/11/2025-07/23/2026)</t>
  </si>
  <si>
    <t>D1</t>
  </si>
  <si>
    <t>Hunter, Haylen</t>
  </si>
  <si>
    <t>Lease Approved</t>
  </si>
  <si>
    <t>Annual (08/11/2025-07/23/2026)</t>
  </si>
  <si>
    <t>D1</t>
  </si>
  <si>
    <t>Jackson, Kylie</t>
  </si>
  <si>
    <t>Lease Approved</t>
  </si>
  <si>
    <t>Annual (08/12/2025-07/23/2026)</t>
  </si>
  <si>
    <t>D1</t>
  </si>
  <si>
    <t>Jennings, Ethan</t>
  </si>
  <si>
    <t>Lease Approved</t>
  </si>
  <si>
    <t>Annual (08/12/2025-07/23/2026)</t>
  </si>
  <si>
    <t>D1</t>
  </si>
  <si>
    <t>Johnson, Sophia</t>
  </si>
  <si>
    <t>Lease Approved</t>
  </si>
  <si>
    <t>Annual (08/11/2025-07/23/2026)</t>
  </si>
  <si>
    <t>D1</t>
  </si>
  <si>
    <t>Jones, Stella</t>
  </si>
  <si>
    <t>Lease Approved</t>
  </si>
  <si>
    <t>Annual (08/11/2025-07/23/2026)</t>
  </si>
  <si>
    <t>D1</t>
  </si>
  <si>
    <t>Karraker, Samuel (Sam)</t>
  </si>
  <si>
    <t>Renewal Lease Approved</t>
  </si>
  <si>
    <t>MOMI (08/11/2025-07/23/2026)</t>
  </si>
  <si>
    <t>D1</t>
  </si>
  <si>
    <t>Keim, Connor (Connor)</t>
  </si>
  <si>
    <t>Renewal Lease Approved</t>
  </si>
  <si>
    <t>MOMI (08/11/2025-07/23/2026)</t>
  </si>
  <si>
    <t>D1</t>
  </si>
  <si>
    <t>Laster, Erin (Erin)</t>
  </si>
  <si>
    <t>Lease Approved</t>
  </si>
  <si>
    <t>Annual (08/11/2025-07/23/2026)</t>
  </si>
  <si>
    <t>D1</t>
  </si>
  <si>
    <t>Lenczowski, Aja</t>
  </si>
  <si>
    <t>Lease Approved</t>
  </si>
  <si>
    <t>Annual (08/11/2025-07/23/2026)</t>
  </si>
  <si>
    <t>D1</t>
  </si>
  <si>
    <t>Lesko, Madilynn (Madi)</t>
  </si>
  <si>
    <t>Renewal Lease Approved</t>
  </si>
  <si>
    <t>MOMI (08/11/2025-07/23/2026)</t>
  </si>
  <si>
    <t>D1</t>
  </si>
  <si>
    <t>Livesay, Charlotte (Charlotte)</t>
  </si>
  <si>
    <t>Lease Approved</t>
  </si>
  <si>
    <t>Annual (08/11/2025-07/23/2026)</t>
  </si>
  <si>
    <t>D1</t>
  </si>
  <si>
    <t>Mathis, Joshua (Josh)</t>
  </si>
  <si>
    <t>Lease Approved</t>
  </si>
  <si>
    <t>Annual (08/11/2025-07/23/2026)</t>
  </si>
  <si>
    <t>D1</t>
  </si>
  <si>
    <t>May, Andrew (Preston)</t>
  </si>
  <si>
    <t>Lease Approved</t>
  </si>
  <si>
    <t>Annual (08/11/2025-07/23/2026)</t>
  </si>
  <si>
    <t>D1</t>
  </si>
  <si>
    <t>McAdamis, Maria (Maria)</t>
  </si>
  <si>
    <t>Lease Approved</t>
  </si>
  <si>
    <t>Annual (08/11/2025-07/23/2026)</t>
  </si>
  <si>
    <t>D1</t>
  </si>
  <si>
    <t>Mcconnell, Liberty (Liberty)</t>
  </si>
  <si>
    <t>Lease Approved</t>
  </si>
  <si>
    <t>Annual (08/11/2025-07/23/2026)</t>
  </si>
  <si>
    <t>D1</t>
  </si>
  <si>
    <t>Mcdonald, Walker</t>
  </si>
  <si>
    <t>Lease Approved</t>
  </si>
  <si>
    <t>Annual (08/11/2025-07/23/2026)</t>
  </si>
  <si>
    <t>D1</t>
  </si>
  <si>
    <t>Mchenry, Miles</t>
  </si>
  <si>
    <t>Lease Approved</t>
  </si>
  <si>
    <t>Annual (08/11/2025-07/23/2026)</t>
  </si>
  <si>
    <t>D1</t>
  </si>
  <si>
    <t>Mickelson, Isabella (Isabella)</t>
  </si>
  <si>
    <t>Lease Approved</t>
  </si>
  <si>
    <t>Annual (08/11/2025-07/23/2026)</t>
  </si>
  <si>
    <t>D1</t>
  </si>
  <si>
    <t>Miller, Landon (Landon)</t>
  </si>
  <si>
    <t>Lease Approved</t>
  </si>
  <si>
    <t>Annual (08/11/2025-07/23/2026)</t>
  </si>
  <si>
    <t>D1</t>
  </si>
  <si>
    <t>Miner, Kaitlyn (Kaitlyn)</t>
  </si>
  <si>
    <t>Lease Approved</t>
  </si>
  <si>
    <t>Annual (08/11/2025-07/23/2026)</t>
  </si>
  <si>
    <t>D1</t>
  </si>
  <si>
    <t>Moyer, Emma</t>
  </si>
  <si>
    <t>Lease Approved</t>
  </si>
  <si>
    <t>Annual (08/11/2025-07/23/2026)</t>
  </si>
  <si>
    <t>D1</t>
  </si>
  <si>
    <t>Nieves Mojica, Emmanuel</t>
  </si>
  <si>
    <t>Renewal Lease Approved</t>
  </si>
  <si>
    <t>MOMI (08/11/2025-07/23/2026)</t>
  </si>
  <si>
    <t>D1</t>
  </si>
  <si>
    <t>Noffz, Mackenzie (Mackenzie)</t>
  </si>
  <si>
    <t>Lease Approved</t>
  </si>
  <si>
    <t>Annual (08/11/2025-07/23/2026)</t>
  </si>
  <si>
    <t>D1</t>
  </si>
  <si>
    <t>Noll, Reese</t>
  </si>
  <si>
    <t>Lease Approved</t>
  </si>
  <si>
    <t>Annual (08/11/2025-07/23/2026)</t>
  </si>
  <si>
    <t>D1</t>
  </si>
  <si>
    <t>Nowak, Maya</t>
  </si>
  <si>
    <t>Lease Approved</t>
  </si>
  <si>
    <t>Annual (08/11/2025-07/23/2026)</t>
  </si>
  <si>
    <t>D1</t>
  </si>
  <si>
    <t>Parker, Bella (Bella Grace)</t>
  </si>
  <si>
    <t>Lease Approved</t>
  </si>
  <si>
    <t>Annual (08/11/2025-07/23/2026)</t>
  </si>
  <si>
    <t>D1</t>
  </si>
  <si>
    <t>Parks, Katie</t>
  </si>
  <si>
    <t>Lease Approved</t>
  </si>
  <si>
    <t>Annual (08/11/2025-07/23/2026)</t>
  </si>
  <si>
    <t>D1</t>
  </si>
  <si>
    <t>Patel, Bhavi</t>
  </si>
  <si>
    <t>Lease Approved</t>
  </si>
  <si>
    <t>Annual (08/11/2025-07/23/2026)</t>
  </si>
  <si>
    <t>D1</t>
  </si>
  <si>
    <t>Paul, Brianna</t>
  </si>
  <si>
    <t>Lease Approved</t>
  </si>
  <si>
    <t>Annual (08/11/2025-07/23/2026)</t>
  </si>
  <si>
    <t>D1</t>
  </si>
  <si>
    <t>Paulsen, Madison</t>
  </si>
  <si>
    <t>Lease Approved</t>
  </si>
  <si>
    <t>Annual (08/11/2025-07/23/2026)</t>
  </si>
  <si>
    <t>D1</t>
  </si>
  <si>
    <t>Phillips, Elizabeth (Liz)</t>
  </si>
  <si>
    <t>Lease Approved</t>
  </si>
  <si>
    <t>Annual (08/11/2025-07/23/2026)</t>
  </si>
  <si>
    <t>D1</t>
  </si>
  <si>
    <t>Price, Marlee</t>
  </si>
  <si>
    <t>Lease Approved</t>
  </si>
  <si>
    <t>Annual (08/11/2025-07/23/2026)</t>
  </si>
  <si>
    <t>D1</t>
  </si>
  <si>
    <t>Pritchett, Nickolaus</t>
  </si>
  <si>
    <t>Renewal Lease Approved</t>
  </si>
  <si>
    <t>MOMI (08/11/2025-07/23/2026)</t>
  </si>
  <si>
    <t>D1</t>
  </si>
  <si>
    <t>Reddell, Isabella (Bella)</t>
  </si>
  <si>
    <t>Lease Approved</t>
  </si>
  <si>
    <t>Annual (08/11/2025-07/23/2026)</t>
  </si>
  <si>
    <t>D1</t>
  </si>
  <si>
    <t>Reeves, Eliana</t>
  </si>
  <si>
    <t>Lease Approved</t>
  </si>
  <si>
    <t>Annual (08/11/2025-07/23/2026)</t>
  </si>
  <si>
    <t>D1</t>
  </si>
  <si>
    <t>Reynolds, Ella (Ella Grace)</t>
  </si>
  <si>
    <t>Lease Approved</t>
  </si>
  <si>
    <t>Annual (08/11/2025-07/23/2026)</t>
  </si>
  <si>
    <t>D1</t>
  </si>
  <si>
    <t>Rhodes, Bailey (Bailey Rhodes)</t>
  </si>
  <si>
    <t>Lease Approved</t>
  </si>
  <si>
    <t>Annual (08/11/2025-07/23/2026)</t>
  </si>
  <si>
    <t>D1</t>
  </si>
  <si>
    <t>Rice, Cat (Cat)</t>
  </si>
  <si>
    <t>Lease Approved</t>
  </si>
  <si>
    <t>Annual (08/11/2025-07/23/2026)</t>
  </si>
  <si>
    <t>D1</t>
  </si>
  <si>
    <t>Richards, Ryan (Ryan)</t>
  </si>
  <si>
    <t>Lease Approved</t>
  </si>
  <si>
    <t>Annual (08/11/2025-07/23/2026)</t>
  </si>
  <si>
    <t>D1</t>
  </si>
  <si>
    <t>Richards, Samuel (Samuel)</t>
  </si>
  <si>
    <t>Lease Approved</t>
  </si>
  <si>
    <t>Annual (08/11/2025-07/23/2026)</t>
  </si>
  <si>
    <t>D1</t>
  </si>
  <si>
    <t>Rudsit, Lauren</t>
  </si>
  <si>
    <t>Lease Approved</t>
  </si>
  <si>
    <t>Annual (08/11/2025-07/23/2026)</t>
  </si>
  <si>
    <t>D1</t>
  </si>
  <si>
    <t>Ruiz, Alexa</t>
  </si>
  <si>
    <t>Lease Approved</t>
  </si>
  <si>
    <t>Annual (08/11/2025-07/23/2026)</t>
  </si>
  <si>
    <t>D1</t>
  </si>
  <si>
    <t>Scheble, Mary (Mary Susan)</t>
  </si>
  <si>
    <t>Lease Approved</t>
  </si>
  <si>
    <t>Annual (08/11/2025-07/23/2026)</t>
  </si>
  <si>
    <t>D1</t>
  </si>
  <si>
    <t>Shaw, Austin</t>
  </si>
  <si>
    <t>Renewal Lease Approved</t>
  </si>
  <si>
    <t>MOMI (08/11/2025-07/23/2026)</t>
  </si>
  <si>
    <t>D1</t>
  </si>
  <si>
    <t>Shell, Peyton (Peyton)</t>
  </si>
  <si>
    <t>Lease Approved</t>
  </si>
  <si>
    <t>Annual (08/11/2025-07/23/2026)</t>
  </si>
  <si>
    <t>D1</t>
  </si>
  <si>
    <t>Skeen, Allyson (Ally)</t>
  </si>
  <si>
    <t>Lease Approved</t>
  </si>
  <si>
    <t>Annual (08/11/2025-07/23/2026)</t>
  </si>
  <si>
    <t>D1</t>
  </si>
  <si>
    <t>Smith, Riley</t>
  </si>
  <si>
    <t>Lease Approved</t>
  </si>
  <si>
    <t>Annual (08/11/2025-07/23/2026)</t>
  </si>
  <si>
    <t>D1</t>
  </si>
  <si>
    <t>Spurgeon, Livy (Livy Spurgeon)</t>
  </si>
  <si>
    <t>Lease Approved</t>
  </si>
  <si>
    <t>Annual (08/11/2025-07/23/2026)</t>
  </si>
  <si>
    <t>D1</t>
  </si>
  <si>
    <t>Stack, Caden</t>
  </si>
  <si>
    <t>Lease Approved</t>
  </si>
  <si>
    <t>Annual (08/11/2025-07/23/2026)</t>
  </si>
  <si>
    <t>D1</t>
  </si>
  <si>
    <t>Stringer, Reagan (Reagan)</t>
  </si>
  <si>
    <t>Lease Approved</t>
  </si>
  <si>
    <t>Annual (08/11/2025-07/23/2026)</t>
  </si>
  <si>
    <t>D1</t>
  </si>
  <si>
    <t>Strom, Ellen</t>
  </si>
  <si>
    <t>Lease Approved</t>
  </si>
  <si>
    <t>Annual (08/11/2025-07/23/2026)</t>
  </si>
  <si>
    <t>D1</t>
  </si>
  <si>
    <t>Sturton, Rachel</t>
  </si>
  <si>
    <t>Lease Approved</t>
  </si>
  <si>
    <t>Annual (08/11/2025-07/23/2026)</t>
  </si>
  <si>
    <t>D1</t>
  </si>
  <si>
    <t>Thompson, Isabella</t>
  </si>
  <si>
    <t>Lease Approved</t>
  </si>
  <si>
    <t>Annual (08/11/2025-07/23/2026)</t>
  </si>
  <si>
    <t>D1</t>
  </si>
  <si>
    <t>Thompson, Olivia</t>
  </si>
  <si>
    <t>Lease Approved</t>
  </si>
  <si>
    <t>Annual (08/11/2025-07/23/2026)</t>
  </si>
  <si>
    <t>D1</t>
  </si>
  <si>
    <t>Tocco, Evelyn (Evelyn)</t>
  </si>
  <si>
    <t>Lease Approved</t>
  </si>
  <si>
    <t>Annual (08/11/2025-07/23/2026)</t>
  </si>
  <si>
    <t>D1</t>
  </si>
  <si>
    <t>Trudnak, Abigail (Abigail)</t>
  </si>
  <si>
    <t>Lease Approved</t>
  </si>
  <si>
    <t>Annual (08/11/2025-07/23/2026)</t>
  </si>
  <si>
    <t>D1</t>
  </si>
  <si>
    <t>Wainright, Olivia (Olivia Wainright)</t>
  </si>
  <si>
    <t>Lease Approved</t>
  </si>
  <si>
    <t>Annual (08/11/2025-07/23/2026)</t>
  </si>
  <si>
    <t>D1</t>
  </si>
  <si>
    <t>Watson, Mackenzie (Mackenzie)</t>
  </si>
  <si>
    <t>Lease Approved</t>
  </si>
  <si>
    <t>Annual (08/11/2025-07/23/2026)</t>
  </si>
  <si>
    <t>D1</t>
  </si>
  <si>
    <t>Watts, Evan (Evan)</t>
  </si>
  <si>
    <t>Lease Approved</t>
  </si>
  <si>
    <t>Annual (08/11/2025-07/23/2026)</t>
  </si>
  <si>
    <t>D1</t>
  </si>
  <si>
    <t>Waxberg, Lindsey</t>
  </si>
  <si>
    <t>Lease Approved</t>
  </si>
  <si>
    <t>Annual (08/11/2025-07/23/2026)</t>
  </si>
  <si>
    <t>D1</t>
  </si>
  <si>
    <t>Wenger, Katherine (Katie)</t>
  </si>
  <si>
    <t>Lease Approved</t>
  </si>
  <si>
    <t>Annual (08/11/2025-07/23/2026)</t>
  </si>
  <si>
    <t>D1</t>
  </si>
  <si>
    <t>Whitehurst, Landon</t>
  </si>
  <si>
    <t>Lease Approved</t>
  </si>
  <si>
    <t>Annual (08/11/2025-07/23/2026)</t>
  </si>
  <si>
    <t>D1</t>
  </si>
  <si>
    <t>Wichryk, Isaiah (Isaiah)</t>
  </si>
  <si>
    <t>Lease Approved</t>
  </si>
  <si>
    <t>Annual (08/11/2025-07/23/2026)</t>
  </si>
  <si>
    <t>D1</t>
  </si>
  <si>
    <t>Wiley, Jenna</t>
  </si>
  <si>
    <t>Lease Approved</t>
  </si>
  <si>
    <t>Annual (08/11/2025-07/23/2026)</t>
  </si>
  <si>
    <t>D1</t>
  </si>
  <si>
    <t>Williams, Natalie</t>
  </si>
  <si>
    <t>Lease Approved</t>
  </si>
  <si>
    <t>Annual (08/11/2025-07/23/2026)</t>
  </si>
  <si>
    <t>D1</t>
  </si>
  <si>
    <t>Wilson, Mia</t>
  </si>
  <si>
    <t>Lease Approved</t>
  </si>
  <si>
    <t>Annual (08/11/2025-07/23/2026)</t>
  </si>
  <si>
    <t>D1</t>
  </si>
  <si>
    <t>Wood, Anna (Anna)</t>
  </si>
  <si>
    <t>Lease Approved</t>
  </si>
  <si>
    <t>Annual (08/11/2025-07/23/2026)</t>
  </si>
  <si>
    <t>D1</t>
  </si>
  <si>
    <t>Wright, Jordyn</t>
  </si>
  <si>
    <t>Lease Approved</t>
  </si>
  <si>
    <t>Annual (08/11/2025-07/23/2026)</t>
  </si>
  <si>
    <t>D1</t>
  </si>
  <si>
    <t>Young, Charlotte</t>
  </si>
  <si>
    <t>Lease Approved</t>
  </si>
  <si>
    <t>Annual (08/11/2025-07/23/2026)</t>
  </si>
  <si>
    <t>D1</t>
  </si>
  <si>
    <t>Young, Jonathan (Gray)</t>
  </si>
  <si>
    <t>Lease Approved</t>
  </si>
  <si>
    <t>Annual (08/11/2025-07/23/2026)</t>
  </si>
  <si>
    <t>Unit Type: D2</t>
  </si>
  <si>
    <t>1-106-A</t>
  </si>
  <si>
    <t>D2</t>
  </si>
  <si>
    <t>Occupied No Notice</t>
  </si>
  <si>
    <t>Fralick, Chase</t>
  </si>
  <si>
    <t>Renewal Lease Approved</t>
  </si>
  <si>
    <t>Annual (08/11/2025-07/23/2026)</t>
  </si>
  <si>
    <t>1-107-A</t>
  </si>
  <si>
    <t>D2</t>
  </si>
  <si>
    <t>Occupied No Notice</t>
  </si>
  <si>
    <t>Pohlman, Elizabeth</t>
  </si>
  <si>
    <t>Renewal Lease Approved</t>
  </si>
  <si>
    <t>Annual (08/11/2025-07/23/2026)</t>
  </si>
  <si>
    <t>1-107-B</t>
  </si>
  <si>
    <t>D2</t>
  </si>
  <si>
    <t>Occupied No Notice</t>
  </si>
  <si>
    <t>Sander, Gabrielle (Gabbi)</t>
  </si>
  <si>
    <t>Renewal Lease Approved</t>
  </si>
  <si>
    <t>Annual (08/11/2025-07/23/2026)</t>
  </si>
  <si>
    <t>1-107-C</t>
  </si>
  <si>
    <t>D2</t>
  </si>
  <si>
    <t>Occupied No Notice</t>
  </si>
  <si>
    <t>Meneses, Catalina</t>
  </si>
  <si>
    <t>Renewal Lease Approved</t>
  </si>
  <si>
    <t>Annual (08/11/2025-07/23/2026)</t>
  </si>
  <si>
    <t>1-107-D</t>
  </si>
  <si>
    <t>D2</t>
  </si>
  <si>
    <t>Occupied No Notice</t>
  </si>
  <si>
    <t>Oggs, Margaret (Maggie)</t>
  </si>
  <si>
    <t>Renewal Lease Approved</t>
  </si>
  <si>
    <t>Annual (08/11/2025-07/23/2026)</t>
  </si>
  <si>
    <t>1-206-A</t>
  </si>
  <si>
    <t>D2</t>
  </si>
  <si>
    <t>Occupied No Notice</t>
  </si>
  <si>
    <t>Brown, Kaylie</t>
  </si>
  <si>
    <t>Renewal Lease Approved</t>
  </si>
  <si>
    <t>Annual (08/11/2025-07/23/2026)</t>
  </si>
  <si>
    <t>1-206-B</t>
  </si>
  <si>
    <t>D2</t>
  </si>
  <si>
    <t>Occupied No Notice</t>
  </si>
  <si>
    <t>Nuñez, Grecia</t>
  </si>
  <si>
    <t>Renewal Lease Approved</t>
  </si>
  <si>
    <t>Annual (08/11/2025-07/23/2026)</t>
  </si>
  <si>
    <t>1-206-C</t>
  </si>
  <si>
    <t>D2</t>
  </si>
  <si>
    <t>Occupied No Notice</t>
  </si>
  <si>
    <t>Phillips, Isabella (Bella)</t>
  </si>
  <si>
    <t>Renewal Lease Approved</t>
  </si>
  <si>
    <t>Annual (08/11/2025-07/23/2026)</t>
  </si>
  <si>
    <t>1-206-D</t>
  </si>
  <si>
    <t>D2</t>
  </si>
  <si>
    <t>Occupied No Notice</t>
  </si>
  <si>
    <t>Suarez, Fabiana (Fabiana)</t>
  </si>
  <si>
    <t>Renewal Lease Approved</t>
  </si>
  <si>
    <t>Annual (08/11/2025-07/23/2026)</t>
  </si>
  <si>
    <t>1-207-A</t>
  </si>
  <si>
    <t>D2</t>
  </si>
  <si>
    <t>Occupied No Notice</t>
  </si>
  <si>
    <t>Thomas, Canaan</t>
  </si>
  <si>
    <t>Renewal Lease Approved</t>
  </si>
  <si>
    <t>Annual (08/11/2025-07/23/2026)</t>
  </si>
  <si>
    <t>1-207-B</t>
  </si>
  <si>
    <t>D2</t>
  </si>
  <si>
    <t>Occupied No Notice</t>
  </si>
  <si>
    <t>Langston, Paige</t>
  </si>
  <si>
    <t>Renewal Lease Approved</t>
  </si>
  <si>
    <t>Annual (08/11/2025-07/23/2026)</t>
  </si>
  <si>
    <t>1-207-C</t>
  </si>
  <si>
    <t>D2</t>
  </si>
  <si>
    <t>Occupied No Notice</t>
  </si>
  <si>
    <t>Owen, Emma (Emma)</t>
  </si>
  <si>
    <t>Renewal Lease Approved</t>
  </si>
  <si>
    <t>Annual (08/11/2025-07/23/2026)</t>
  </si>
  <si>
    <t>1-306-A</t>
  </si>
  <si>
    <t>D2</t>
  </si>
  <si>
    <t>Occupied No Notice</t>
  </si>
  <si>
    <t>Patel, Britney</t>
  </si>
  <si>
    <t>Renewal Lease Approved</t>
  </si>
  <si>
    <t>Annual (08/11/2025-07/23/2026)</t>
  </si>
  <si>
    <t>1-306-B</t>
  </si>
  <si>
    <t>D2</t>
  </si>
  <si>
    <t>Occupied No Notice</t>
  </si>
  <si>
    <t>Talley, Sydney</t>
  </si>
  <si>
    <t>Renewal Lease Approved</t>
  </si>
  <si>
    <t>Annual (08/11/2025-07/23/2026)</t>
  </si>
  <si>
    <t>1-306-C</t>
  </si>
  <si>
    <t>D2</t>
  </si>
  <si>
    <t>Occupied No Notice</t>
  </si>
  <si>
    <t>Ulasewich, Rebekah (Beka)</t>
  </si>
  <si>
    <t>Renewal Lease Approved</t>
  </si>
  <si>
    <t>Annual (08/11/2025-07/23/2026)</t>
  </si>
  <si>
    <t>1-306-D</t>
  </si>
  <si>
    <t>D2</t>
  </si>
  <si>
    <t>Occupied No Notice</t>
  </si>
  <si>
    <t>Modi, Khushi (Khushi)</t>
  </si>
  <si>
    <t>Renewal Lease Approved</t>
  </si>
  <si>
    <t>Annual (08/11/2025-07/23/2026)</t>
  </si>
  <si>
    <t>1-307-B</t>
  </si>
  <si>
    <t>D2</t>
  </si>
  <si>
    <t>Occupied No Notice</t>
  </si>
  <si>
    <t>Beecher, Samantha (Sam)</t>
  </si>
  <si>
    <t>Renewal Lease Approved</t>
  </si>
  <si>
    <t>Annual (08/11/2025-07/23/2026)</t>
  </si>
  <si>
    <t>1-307-C</t>
  </si>
  <si>
    <t>D2</t>
  </si>
  <si>
    <t>Occupied No Notice</t>
  </si>
  <si>
    <t>Redwine, Madison</t>
  </si>
  <si>
    <t>Renewal Lease Approved</t>
  </si>
  <si>
    <t>Annual (08/11/2025-07/23/2026)</t>
  </si>
  <si>
    <t>1-406-A</t>
  </si>
  <si>
    <t>D2</t>
  </si>
  <si>
    <t>Occupied No Notice</t>
  </si>
  <si>
    <t>Sobin, Hallee (Hallee)</t>
  </si>
  <si>
    <t>Renewal Lease Approved</t>
  </si>
  <si>
    <t>Annual (08/11/2025-07/23/2026)</t>
  </si>
  <si>
    <t>1-406-C</t>
  </si>
  <si>
    <t>D2</t>
  </si>
  <si>
    <t>Occupied No Notice</t>
  </si>
  <si>
    <t>Hall, Mackenzie (Mackenzie)</t>
  </si>
  <si>
    <t>Renewal Lease Approved</t>
  </si>
  <si>
    <t>Annual (08/11/2025-07/23/2026)</t>
  </si>
  <si>
    <t>1-407-A</t>
  </si>
  <si>
    <t>D2</t>
  </si>
  <si>
    <t>Occupied No Notice</t>
  </si>
  <si>
    <t>Leonhart, Addison</t>
  </si>
  <si>
    <t>Renewal Lease Approved</t>
  </si>
  <si>
    <t>Annual (08/11/2025-07/23/2026)</t>
  </si>
  <si>
    <t>1-407-B</t>
  </si>
  <si>
    <t>D2</t>
  </si>
  <si>
    <t>Occupied No Notice</t>
  </si>
  <si>
    <t>Leonhart, Bailey</t>
  </si>
  <si>
    <t>Renewal Lease Approved</t>
  </si>
  <si>
    <t>Annual (08/11/2025-07/23/2026)</t>
  </si>
  <si>
    <t>1-407-C</t>
  </si>
  <si>
    <t>D2</t>
  </si>
  <si>
    <t>Occupied No Notice</t>
  </si>
  <si>
    <t>Lee, Ashley (Ashley)</t>
  </si>
  <si>
    <t>Renewal Lease Approved</t>
  </si>
  <si>
    <t>Annual (08/11/2025-07/23/2026)</t>
  </si>
  <si>
    <t>1-407-D</t>
  </si>
  <si>
    <t>D2</t>
  </si>
  <si>
    <t>Occupied No Notice</t>
  </si>
  <si>
    <t>Keene, Samantha</t>
  </si>
  <si>
    <t>Renewal Lease Approved</t>
  </si>
  <si>
    <t>Annual (08/11/2025-07/23/2026)</t>
  </si>
  <si>
    <t>1-508-A</t>
  </si>
  <si>
    <t>D2</t>
  </si>
  <si>
    <t>Occupied No Notice</t>
  </si>
  <si>
    <t>Jung, Sara</t>
  </si>
  <si>
    <t>Renewal Lease Approved</t>
  </si>
  <si>
    <t>Annual (08/11/2025-07/23/2026)</t>
  </si>
  <si>
    <t>1-B106-D</t>
  </si>
  <si>
    <t>D2</t>
  </si>
  <si>
    <t>Occupied No Notice</t>
  </si>
  <si>
    <t>Tujaque, Marguerite</t>
  </si>
  <si>
    <t>Renewal Lease Approved</t>
  </si>
  <si>
    <t>Annual (08/11/2025-07/23/2026)</t>
  </si>
  <si>
    <t>2-104-C</t>
  </si>
  <si>
    <t>D2</t>
  </si>
  <si>
    <t>Occupied No Notice</t>
  </si>
  <si>
    <t>Higdon, Morgan</t>
  </si>
  <si>
    <t>Renewal Lease Approved</t>
  </si>
  <si>
    <t>Annual (08/11/2025-07/23/2026)</t>
  </si>
  <si>
    <t>2-104-D</t>
  </si>
  <si>
    <t>D2</t>
  </si>
  <si>
    <t>Occupied No Notice</t>
  </si>
  <si>
    <t>Gillom, Zakaiyah</t>
  </si>
  <si>
    <t>Renewal Lease Approved</t>
  </si>
  <si>
    <t>Annual (08/11/2025-07/23/2026)</t>
  </si>
  <si>
    <t>2-106-A</t>
  </si>
  <si>
    <t>D2</t>
  </si>
  <si>
    <t>Occupied No Notice</t>
  </si>
  <si>
    <t>MODEL A, Academy Frisco</t>
  </si>
  <si>
    <t>Renewal Lease Approved</t>
  </si>
  <si>
    <t>Annual (08/11/2025-07/23/2026)</t>
  </si>
  <si>
    <t>2-106-B</t>
  </si>
  <si>
    <t>D2</t>
  </si>
  <si>
    <t>Occupied No Notice</t>
  </si>
  <si>
    <t>MODEL B, Academy Frisco</t>
  </si>
  <si>
    <t>Renewal Lease Approved</t>
  </si>
  <si>
    <t>Annual (08/11/2025-07/23/2026)</t>
  </si>
  <si>
    <t>2-106-C</t>
  </si>
  <si>
    <t>D2</t>
  </si>
  <si>
    <t>Occupied No Notice</t>
  </si>
  <si>
    <t>MODEL C, Academy Frisco (They/Them)</t>
  </si>
  <si>
    <t>Renewal Lease Approved</t>
  </si>
  <si>
    <t>Annual (08/11/2025-07/23/2026)</t>
  </si>
  <si>
    <t>2-106-D</t>
  </si>
  <si>
    <t>D2</t>
  </si>
  <si>
    <t>Occupied No Notice</t>
  </si>
  <si>
    <t>MODEL D, Academy Frisco</t>
  </si>
  <si>
    <t>Renewal Lease Approved</t>
  </si>
  <si>
    <t>Annual (08/11/2025-07/23/2026)</t>
  </si>
  <si>
    <t>2-204-B</t>
  </si>
  <si>
    <t>D2</t>
  </si>
  <si>
    <t>Occupied No Notice</t>
  </si>
  <si>
    <t>Gunter, Cate</t>
  </si>
  <si>
    <t>Renewal Lease Approved</t>
  </si>
  <si>
    <t>Annual (08/11/2025-07/23/2026)</t>
  </si>
  <si>
    <t>2-204-C</t>
  </si>
  <si>
    <t>D2</t>
  </si>
  <si>
    <t>Occupied No Notice</t>
  </si>
  <si>
    <t>Thompson, Meredith</t>
  </si>
  <si>
    <t>Renewal Lease Approved</t>
  </si>
  <si>
    <t>Annual (08/11/2025-07/23/2026)</t>
  </si>
  <si>
    <t>2-204-D</t>
  </si>
  <si>
    <t>D2</t>
  </si>
  <si>
    <t>Occupied No Notice</t>
  </si>
  <si>
    <t>Holloway, Addison (Addi)</t>
  </si>
  <si>
    <t>Renewal Lease Approved</t>
  </si>
  <si>
    <t>Annual (08/11/2025-07/23/2026)</t>
  </si>
  <si>
    <t>2-214-A</t>
  </si>
  <si>
    <t>D2</t>
  </si>
  <si>
    <t>Occupied No Notice</t>
  </si>
  <si>
    <t>Snowden, Delaney</t>
  </si>
  <si>
    <t>Renewal Lease Approved</t>
  </si>
  <si>
    <t>Annual (08/11/2025-07/23/2026)</t>
  </si>
  <si>
    <t>2-214-B</t>
  </si>
  <si>
    <t>D2</t>
  </si>
  <si>
    <t>Occupied No Notice</t>
  </si>
  <si>
    <t>Wood, Gwendolyn (Gwen)</t>
  </si>
  <si>
    <t>Renewal Lease Approved</t>
  </si>
  <si>
    <t>Annual (08/11/2025-07/23/2026)</t>
  </si>
  <si>
    <t>2-214-C</t>
  </si>
  <si>
    <t>D2</t>
  </si>
  <si>
    <t>Occupied No Notice</t>
  </si>
  <si>
    <t>Flores, Abigail (Abby)</t>
  </si>
  <si>
    <t>Renewal Lease Approved</t>
  </si>
  <si>
    <t>Annual (08/11/2025-07/23/2026)</t>
  </si>
  <si>
    <t>2-214-D</t>
  </si>
  <si>
    <t>D2</t>
  </si>
  <si>
    <t>Occupied No Notice</t>
  </si>
  <si>
    <t>Williams, Ava</t>
  </si>
  <si>
    <t>Renewal Lease Approved</t>
  </si>
  <si>
    <t>Annual (08/11/2025-07/23/2026)</t>
  </si>
  <si>
    <t>2-304-D</t>
  </si>
  <si>
    <t>D2</t>
  </si>
  <si>
    <t>Occupied No Notice</t>
  </si>
  <si>
    <t>Palombo, Ellen (Ellie)</t>
  </si>
  <si>
    <t>Renewal Lease Approved</t>
  </si>
  <si>
    <t>Annual (08/11/2025-07/23/2026)</t>
  </si>
  <si>
    <t>2-412-C</t>
  </si>
  <si>
    <t>D2</t>
  </si>
  <si>
    <t>Occupied No Notice</t>
  </si>
  <si>
    <t>Wells, Kylee</t>
  </si>
  <si>
    <t>Renewal Lease Approved</t>
  </si>
  <si>
    <t>Annual (08/11/2025-07/23/2026)</t>
  </si>
  <si>
    <t>2-504-A</t>
  </si>
  <si>
    <t>D2</t>
  </si>
  <si>
    <t>Occupied No Notice</t>
  </si>
  <si>
    <t>Eppele, Jacob (Jacob)</t>
  </si>
  <si>
    <t>Renewal Lease Approved</t>
  </si>
  <si>
    <t>Annual (08/11/2025-07/23/2026)</t>
  </si>
  <si>
    <t>2-504-B</t>
  </si>
  <si>
    <t>D2</t>
  </si>
  <si>
    <t>Occupied No Notice</t>
  </si>
  <si>
    <t>Gross, Jack</t>
  </si>
  <si>
    <t>Renewal Lease Approved</t>
  </si>
  <si>
    <t>Annual (08/11/2025-07/23/2026)</t>
  </si>
  <si>
    <t>2-504-D</t>
  </si>
  <si>
    <t>D2</t>
  </si>
  <si>
    <t>Occupied No Notice</t>
  </si>
  <si>
    <t>Becker, Brady</t>
  </si>
  <si>
    <t>Renewal Lease Approved</t>
  </si>
  <si>
    <t>Annual (08/11/2025-07/23/2026)</t>
  </si>
  <si>
    <t>2-512-A</t>
  </si>
  <si>
    <t>D2</t>
  </si>
  <si>
    <t>Occupied No Notice</t>
  </si>
  <si>
    <t>Coachman, Kayla</t>
  </si>
  <si>
    <t>Renewal Lease Approved</t>
  </si>
  <si>
    <t>Annual (08/11/2025-07/23/2026)</t>
  </si>
  <si>
    <t>D2</t>
  </si>
  <si>
    <t>Adams, Kayla (Kayla)</t>
  </si>
  <si>
    <t>Lease Approved</t>
  </si>
  <si>
    <t>Annual (08/12/2025-07/23/2026)</t>
  </si>
  <si>
    <t>D2</t>
  </si>
  <si>
    <t>Andersen, Christopher (Chris)</t>
  </si>
  <si>
    <t>Lease Approved</t>
  </si>
  <si>
    <t>Annual (08/11/2025-07/23/2026)</t>
  </si>
  <si>
    <t>D2</t>
  </si>
  <si>
    <t>Anderson, Paige</t>
  </si>
  <si>
    <t>Lease Approved</t>
  </si>
  <si>
    <t>Annual (08/12/2025-07/23/2026)</t>
  </si>
  <si>
    <t>D2</t>
  </si>
  <si>
    <t>Aparicio Anglarill, Valentina</t>
  </si>
  <si>
    <t>Lease Approved</t>
  </si>
  <si>
    <t>Annual (08/11/2025-07/23/2026)</t>
  </si>
  <si>
    <t>D2</t>
  </si>
  <si>
    <t>Archer, Lillie (Lillie)</t>
  </si>
  <si>
    <t>Lease Approved</t>
  </si>
  <si>
    <t>Annual (08/12/2025-07/23/2026)</t>
  </si>
  <si>
    <t>D2</t>
  </si>
  <si>
    <t>Atchley, Keira</t>
  </si>
  <si>
    <t>Lease Approved</t>
  </si>
  <si>
    <t>Annual (08/11/2025-07/23/2026)</t>
  </si>
  <si>
    <t>D2</t>
  </si>
  <si>
    <t>Beard, Mckenzie (McKenzie)</t>
  </si>
  <si>
    <t>Lease Approved</t>
  </si>
  <si>
    <t>Annual (08/11/2025-07/23/2026)</t>
  </si>
  <si>
    <t>D2</t>
  </si>
  <si>
    <t>Bernas, Alexandra (Ally)</t>
  </si>
  <si>
    <t>Lease Approved</t>
  </si>
  <si>
    <t>Annual (08/11/2025-07/23/2026)</t>
  </si>
  <si>
    <t>D2</t>
  </si>
  <si>
    <t>Blanton, Kayla (Kayla)</t>
  </si>
  <si>
    <t>Lease Approved</t>
  </si>
  <si>
    <t>Annual (08/11/2025-07/23/2026)</t>
  </si>
  <si>
    <t>D2</t>
  </si>
  <si>
    <t>Boscamp, Ella</t>
  </si>
  <si>
    <t>Lease Approved</t>
  </si>
  <si>
    <t>Annual (08/12/2025-07/23/2026)</t>
  </si>
  <si>
    <t>D2</t>
  </si>
  <si>
    <t>Bourne, Blair (Blair)</t>
  </si>
  <si>
    <t>Lease Approved</t>
  </si>
  <si>
    <t>Annual (08/12/2025-07/23/2026)</t>
  </si>
  <si>
    <t>D2</t>
  </si>
  <si>
    <t>Bowlby, Malaina (Malaina)</t>
  </si>
  <si>
    <t>Renewal Lease Approved</t>
  </si>
  <si>
    <t>Annual (08/11/2025-07/23/2026)</t>
  </si>
  <si>
    <t>D2</t>
  </si>
  <si>
    <t>Bramlett, Tatum (Tatum)</t>
  </si>
  <si>
    <t>Lease Approved</t>
  </si>
  <si>
    <t>Annual (08/11/2025-07/23/2026)</t>
  </si>
  <si>
    <t>D2</t>
  </si>
  <si>
    <t>Brandt, Rylie (Rylie)</t>
  </si>
  <si>
    <t>Lease Approved</t>
  </si>
  <si>
    <t>Annual (08/11/2025-07/23/2026)</t>
  </si>
  <si>
    <t>D2</t>
  </si>
  <si>
    <t>Brockett, Ridge</t>
  </si>
  <si>
    <t>Renewal Lease Approved</t>
  </si>
  <si>
    <t>MOMI (08/11/2025-07/23/2026)</t>
  </si>
  <si>
    <t>D2</t>
  </si>
  <si>
    <t>Broussard, Aemilie (Aemilie Broussard)</t>
  </si>
  <si>
    <t>Lease Approved</t>
  </si>
  <si>
    <t>Annual (08/11/2025-07/23/2026)</t>
  </si>
  <si>
    <t>D2</t>
  </si>
  <si>
    <t>Brown, Jordyn</t>
  </si>
  <si>
    <t>Lease Approved</t>
  </si>
  <si>
    <t>Annual (08/11/2025-07/23/2026)</t>
  </si>
  <si>
    <t>D2</t>
  </si>
  <si>
    <t>Calaway, Kellah</t>
  </si>
  <si>
    <t>Renewal Lease Approved</t>
  </si>
  <si>
    <t>MOMI (08/11/2025-07/23/2026)</t>
  </si>
  <si>
    <t>D2</t>
  </si>
  <si>
    <t>Caponigro, Lia (Lia)</t>
  </si>
  <si>
    <t>Lease Approved</t>
  </si>
  <si>
    <t>Annual (08/11/2025-07/23/2026)</t>
  </si>
  <si>
    <t>D2</t>
  </si>
  <si>
    <t>Caserotti, Cason (Cason Caserotti)</t>
  </si>
  <si>
    <t>Lease Approved</t>
  </si>
  <si>
    <t>Annual (08/12/2025-07/23/2026)</t>
  </si>
  <si>
    <t>D2</t>
  </si>
  <si>
    <t>Challoner, Jack (Jack)</t>
  </si>
  <si>
    <t>Lease Approved</t>
  </si>
  <si>
    <t>Annual (08/12/2025-07/23/2026)</t>
  </si>
  <si>
    <t>D2</t>
  </si>
  <si>
    <t>Cherry, Jenna (Jenna)</t>
  </si>
  <si>
    <t>Lease Approved</t>
  </si>
  <si>
    <t>Annual (08/11/2025-07/23/2026)</t>
  </si>
  <si>
    <t>D2</t>
  </si>
  <si>
    <t>Christiansen, Landon</t>
  </si>
  <si>
    <t>Lease Approved</t>
  </si>
  <si>
    <t>Annual (08/11/2025-07/23/2026)</t>
  </si>
  <si>
    <t>D2</t>
  </si>
  <si>
    <t>Clark, Chris</t>
  </si>
  <si>
    <t>Lease Approved</t>
  </si>
  <si>
    <t>Annual (08/12/2025-07/23/2026)</t>
  </si>
  <si>
    <t>D2</t>
  </si>
  <si>
    <t>Claure Parada, Luciana</t>
  </si>
  <si>
    <t>Lease Approved</t>
  </si>
  <si>
    <t>Annual (08/11/2025-07/23/2026)</t>
  </si>
  <si>
    <t>D2</t>
  </si>
  <si>
    <t>Coltharp, Jackson</t>
  </si>
  <si>
    <t>Lease Approved</t>
  </si>
  <si>
    <t>Annual (08/12/2025-07/23/2026)</t>
  </si>
  <si>
    <t>D2</t>
  </si>
  <si>
    <t>Conner, Hope (Hope)</t>
  </si>
  <si>
    <t>Lease Approved</t>
  </si>
  <si>
    <t>Annual (08/11/2025-07/23/2026)</t>
  </si>
  <si>
    <t>D2</t>
  </si>
  <si>
    <t>Corbett, Tatum</t>
  </si>
  <si>
    <t>Lease Approved</t>
  </si>
  <si>
    <t>Annual (08/11/2025-07/23/2026)</t>
  </si>
  <si>
    <t>D2</t>
  </si>
  <si>
    <t>Costas Pacheco, Juliana</t>
  </si>
  <si>
    <t>Lease Approved</t>
  </si>
  <si>
    <t>Annual (08/11/2025-07/23/2026)</t>
  </si>
  <si>
    <t>D2</t>
  </si>
  <si>
    <t>Crouch, Regan</t>
  </si>
  <si>
    <t>Lease Approved</t>
  </si>
  <si>
    <t>Annual (08/11/2025-07/23/2026)</t>
  </si>
  <si>
    <t>D2</t>
  </si>
  <si>
    <t>Crouse, Josephine</t>
  </si>
  <si>
    <t>Lease Approved</t>
  </si>
  <si>
    <t>Annual (08/11/2025-07/23/2026)</t>
  </si>
  <si>
    <t>D2</t>
  </si>
  <si>
    <t>Daniel, Edward (Edward)</t>
  </si>
  <si>
    <t>Lease Approved</t>
  </si>
  <si>
    <t>Annual (08/11/2025-07/23/2026)</t>
  </si>
  <si>
    <t>D2</t>
  </si>
  <si>
    <t>Davis, Luke (Luke)</t>
  </si>
  <si>
    <t>Lease Approved</t>
  </si>
  <si>
    <t>Annual (08/11/2025-07/23/2026)</t>
  </si>
  <si>
    <t>D2</t>
  </si>
  <si>
    <t>Devjee, Ashwani</t>
  </si>
  <si>
    <t>Lease Approved</t>
  </si>
  <si>
    <t>Annual (08/11/2025-07/23/2026)</t>
  </si>
  <si>
    <t>D2</t>
  </si>
  <si>
    <t>Egli, Braden (Braden Egli)</t>
  </si>
  <si>
    <t>Lease Approved</t>
  </si>
  <si>
    <t>Annual (08/11/2025-07/23/2026)</t>
  </si>
  <si>
    <t>D2</t>
  </si>
  <si>
    <t>Gossett, Loren (Loren)</t>
  </si>
  <si>
    <t>Lease Approved</t>
  </si>
  <si>
    <t>Annual (08/11/2025-07/23/2026)</t>
  </si>
  <si>
    <t>D2</t>
  </si>
  <si>
    <t>Henry, Ashlyn (Ashlyn)</t>
  </si>
  <si>
    <t>Lease Approved</t>
  </si>
  <si>
    <t>Annual (08/11/2025-07/23/2026)</t>
  </si>
  <si>
    <t>D2</t>
  </si>
  <si>
    <t>Hernadi, Emma</t>
  </si>
  <si>
    <t>Lease Approved</t>
  </si>
  <si>
    <t>Annual (08/11/2025-07/23/2026)</t>
  </si>
  <si>
    <t>D2</t>
  </si>
  <si>
    <t>Hodas, Gabrielle</t>
  </si>
  <si>
    <t>Lease Approved</t>
  </si>
  <si>
    <t>Annual (08/11/2025-07/23/2026)</t>
  </si>
  <si>
    <t>D2</t>
  </si>
  <si>
    <t>Hoke, Taylor</t>
  </si>
  <si>
    <t>Lease Approved</t>
  </si>
  <si>
    <t>Annual (08/11/2025-07/23/2026)</t>
  </si>
  <si>
    <t>D2</t>
  </si>
  <si>
    <t>Holderfield, Marlie</t>
  </si>
  <si>
    <t>Lease Approved</t>
  </si>
  <si>
    <t>Annual (08/11/2025-07/23/2026)</t>
  </si>
  <si>
    <t>D2</t>
  </si>
  <si>
    <t>Jaffe, Maya</t>
  </si>
  <si>
    <t>Renewal Lease Approved</t>
  </si>
  <si>
    <t>Annual (08/11/2025-07/23/2026)</t>
  </si>
  <si>
    <t>D2</t>
  </si>
  <si>
    <t>Jazi, Mia</t>
  </si>
  <si>
    <t>Lease Approved</t>
  </si>
  <si>
    <t>Annual (08/11/2025-07/23/2026)</t>
  </si>
  <si>
    <t>D2</t>
  </si>
  <si>
    <t>Jones, Braden</t>
  </si>
  <si>
    <t>Lease Approved</t>
  </si>
  <si>
    <t>Annual (08/11/2025-07/23/2026)</t>
  </si>
  <si>
    <t>D2</t>
  </si>
  <si>
    <t>Kelly, Mary Catalina</t>
  </si>
  <si>
    <t>Lease Approved</t>
  </si>
  <si>
    <t>Annual (08/11/2025-07/23/2026)</t>
  </si>
  <si>
    <t>D2</t>
  </si>
  <si>
    <t>Keys, Paige</t>
  </si>
  <si>
    <t>Lease Approved</t>
  </si>
  <si>
    <t>Annual (08/11/2025-07/23/2026)</t>
  </si>
  <si>
    <t>D2</t>
  </si>
  <si>
    <t>Kirksey, Alexis (Alexis)</t>
  </si>
  <si>
    <t>Lease Approved</t>
  </si>
  <si>
    <t>Annual (08/12/2025-07/23/2026)</t>
  </si>
  <si>
    <t>D2</t>
  </si>
  <si>
    <t>Knight, Katherine (Katie)</t>
  </si>
  <si>
    <t>Lease Approved</t>
  </si>
  <si>
    <t>Annual (08/11/2025-07/23/2026)</t>
  </si>
  <si>
    <t>D2</t>
  </si>
  <si>
    <t>Lamb, Brady</t>
  </si>
  <si>
    <t>Lease Approved</t>
  </si>
  <si>
    <t>Annual (08/12/2025-07/23/2026)</t>
  </si>
  <si>
    <t>D2</t>
  </si>
  <si>
    <t>Leatherbury, Verona</t>
  </si>
  <si>
    <t>Lease Approved</t>
  </si>
  <si>
    <t>Annual (08/11/2025-07/23/2026)</t>
  </si>
  <si>
    <t>D2</t>
  </si>
  <si>
    <t>Lee, Tyler</t>
  </si>
  <si>
    <t>Lease Approved</t>
  </si>
  <si>
    <t>Annual (08/11/2025-07/23/2026)</t>
  </si>
  <si>
    <t>D2</t>
  </si>
  <si>
    <t>Lile, Gabrielle (Gabby)</t>
  </si>
  <si>
    <t>Lease Approved</t>
  </si>
  <si>
    <t>Annual (08/11/2025-07/23/2026)</t>
  </si>
  <si>
    <t>D2</t>
  </si>
  <si>
    <t>Matson, Hannah (Hannah)</t>
  </si>
  <si>
    <t>Lease Approved</t>
  </si>
  <si>
    <t>Annual (08/11/2025-07/23/2026)</t>
  </si>
  <si>
    <t>D2</t>
  </si>
  <si>
    <t>Medenica, Atia (Atia)</t>
  </si>
  <si>
    <t>Lease Completed</t>
  </si>
  <si>
    <t>Annual (08/11/2025-07/23/2026)</t>
  </si>
  <si>
    <t>D2</t>
  </si>
  <si>
    <t>Michalak, Sophia (Sophia)</t>
  </si>
  <si>
    <t>Lease Approved</t>
  </si>
  <si>
    <t>Annual (08/11/2025-07/23/2026)</t>
  </si>
  <si>
    <t>D2</t>
  </si>
  <si>
    <t>Michel, Brooke (Brooke)</t>
  </si>
  <si>
    <t>Lease Approved</t>
  </si>
  <si>
    <t>Annual (08/11/2025-07/23/2026)</t>
  </si>
  <si>
    <t>D2</t>
  </si>
  <si>
    <t>Middlebrook, Hayden</t>
  </si>
  <si>
    <t>Lease Approved</t>
  </si>
  <si>
    <t>Annual (08/11/2025-07/23/2026)</t>
  </si>
  <si>
    <t>D2</t>
  </si>
  <si>
    <t>Nelson, Kaitlyn</t>
  </si>
  <si>
    <t>Renewal Lease Approved</t>
  </si>
  <si>
    <t>Annual (08/11/2025-07/23/2026)</t>
  </si>
  <si>
    <t>D2</t>
  </si>
  <si>
    <t>Noel, Rylie</t>
  </si>
  <si>
    <t>Lease Approved</t>
  </si>
  <si>
    <t>Annual (08/11/2025-07/23/2026)</t>
  </si>
  <si>
    <t>D2</t>
  </si>
  <si>
    <t>Parks, Vanessa</t>
  </si>
  <si>
    <t>Renewal Lease Approved</t>
  </si>
  <si>
    <t>MOMI (08/11/2025-07/23/2026)</t>
  </si>
  <si>
    <t>D2</t>
  </si>
  <si>
    <t>Rajski, Mya (Mya)</t>
  </si>
  <si>
    <t>Lease Approved</t>
  </si>
  <si>
    <t>Annual (08/11/2025-07/23/2026)</t>
  </si>
  <si>
    <t>D2</t>
  </si>
  <si>
    <t>Reed, Paige (Paige)</t>
  </si>
  <si>
    <t>Lease Approved</t>
  </si>
  <si>
    <t>Annual (08/11/2025-07/23/2026)</t>
  </si>
  <si>
    <t>D2</t>
  </si>
  <si>
    <t>Rusick, Mera (Mera)</t>
  </si>
  <si>
    <t>Renewal Lease Approved</t>
  </si>
  <si>
    <t>MOMI (08/11/2025-07/23/2026)</t>
  </si>
  <si>
    <t>D2</t>
  </si>
  <si>
    <t>Russell, Adelaine (Addie)</t>
  </si>
  <si>
    <t>Lease Approved</t>
  </si>
  <si>
    <t>Annual (08/11/2025-07/23/2026)</t>
  </si>
  <si>
    <t>D2</t>
  </si>
  <si>
    <t>Sauter, Makenna (Makenna)</t>
  </si>
  <si>
    <t>Lease Approved</t>
  </si>
  <si>
    <t>Annual (08/11/2025-07/23/2026)</t>
  </si>
  <si>
    <t>D2</t>
  </si>
  <si>
    <t>Schmidt, Emily</t>
  </si>
  <si>
    <t>Lease Approved</t>
  </si>
  <si>
    <t>Annual (08/11/2025-07/23/2026)</t>
  </si>
  <si>
    <t>D2</t>
  </si>
  <si>
    <t>Schnarre, Grace</t>
  </si>
  <si>
    <t>Lease Approved</t>
  </si>
  <si>
    <t>Annual (08/11/2025-07/23/2026)</t>
  </si>
  <si>
    <t>D2</t>
  </si>
  <si>
    <t>Semaan, Kristen (Kristen)</t>
  </si>
  <si>
    <t>Lease Approved</t>
  </si>
  <si>
    <t>Annual (08/11/2025-07/23/2026)</t>
  </si>
  <si>
    <t>D2</t>
  </si>
  <si>
    <t>Semrau, Sophia</t>
  </si>
  <si>
    <t>Lease Approved</t>
  </si>
  <si>
    <t>Annual (08/11/2025-07/23/2026)</t>
  </si>
  <si>
    <t>D2</t>
  </si>
  <si>
    <t>Shults, Macy</t>
  </si>
  <si>
    <t>Lease Approved</t>
  </si>
  <si>
    <t>Annual (08/11/2025-07/23/2026)</t>
  </si>
  <si>
    <t>D2</t>
  </si>
  <si>
    <t>Stanislaw, Ellery (Ellery)</t>
  </si>
  <si>
    <t>Lease Approved</t>
  </si>
  <si>
    <t>Annual (08/11/2025-07/23/2026)</t>
  </si>
  <si>
    <t>D2</t>
  </si>
  <si>
    <t>Syamken, Cassidy</t>
  </si>
  <si>
    <t>Lease Approved</t>
  </si>
  <si>
    <t>Annual (08/11/2025-07/23/2026)</t>
  </si>
  <si>
    <t>D2</t>
  </si>
  <si>
    <t>Toering, Erica (Erica Toering)</t>
  </si>
  <si>
    <t>Lease Approved</t>
  </si>
  <si>
    <t>Annual (08/11/2025-07/23/2026)</t>
  </si>
  <si>
    <t>D2</t>
  </si>
  <si>
    <t>Vold, Emily</t>
  </si>
  <si>
    <t>Lease Approved</t>
  </si>
  <si>
    <t>Annual (08/11/2025-07/23/2026)</t>
  </si>
  <si>
    <t>D2</t>
  </si>
  <si>
    <t>Wasyliw, Kailey</t>
  </si>
  <si>
    <t>Lease Approved</t>
  </si>
  <si>
    <t>Annual (08/11/2025-07/23/2026)</t>
  </si>
  <si>
    <t>D2</t>
  </si>
  <si>
    <t>Williams, Aubrey</t>
  </si>
  <si>
    <t>Lease Approved</t>
  </si>
  <si>
    <t>Annual (08/11/2025-07/23/2026)</t>
  </si>
  <si>
    <t>Unit Type: D3</t>
  </si>
  <si>
    <t>2-308-B</t>
  </si>
  <si>
    <t>D3</t>
  </si>
  <si>
    <t>Occupied No Notice</t>
  </si>
  <si>
    <t>Hogan, Heather</t>
  </si>
  <si>
    <t>Renewal Lease Approved</t>
  </si>
  <si>
    <t>Annual (08/11/2025-07/23/2026)</t>
  </si>
  <si>
    <t>2-308-C</t>
  </si>
  <si>
    <t>D3</t>
  </si>
  <si>
    <t>Occupied No Notice</t>
  </si>
  <si>
    <t>Smorynski, Braelyn</t>
  </si>
  <si>
    <t>Renewal Lease Approved</t>
  </si>
  <si>
    <t>Annual (08/11/2025-07/23/2026)</t>
  </si>
  <si>
    <t>2-408-B</t>
  </si>
  <si>
    <t>D3</t>
  </si>
  <si>
    <t>Occupied No Notice</t>
  </si>
  <si>
    <t>Brownell, Arianna (Ari)</t>
  </si>
  <si>
    <t>Renewal Lease Approved</t>
  </si>
  <si>
    <t>Annual (08/11/2025-07/23/2026)</t>
  </si>
  <si>
    <t>D3</t>
  </si>
  <si>
    <t>Busbee, Brooke (Brooke)</t>
  </si>
  <si>
    <t>Renewal Lease Approved</t>
  </si>
  <si>
    <t>MOMI (08/11/2025-07/23/2026)</t>
  </si>
  <si>
    <t>D3</t>
  </si>
  <si>
    <t>Busetti, Andrea</t>
  </si>
  <si>
    <t>Lease Approved</t>
  </si>
  <si>
    <t>Annual (08/11/2025-07/23/2026)</t>
  </si>
  <si>
    <t>D3</t>
  </si>
  <si>
    <t>Davis, Abigail</t>
  </si>
  <si>
    <t>Lease Approved</t>
  </si>
  <si>
    <t>Annual (08/11/2025-07/23/2026)</t>
  </si>
  <si>
    <t>D3</t>
  </si>
  <si>
    <t>Higgins, Emily</t>
  </si>
  <si>
    <t>Renewal Lease Approved</t>
  </si>
  <si>
    <t>MOMI (08/11/2025-07/23/2026)</t>
  </si>
  <si>
    <t>D3</t>
  </si>
  <si>
    <t>Lubahn, Jackson (Jack)</t>
  </si>
  <si>
    <t>Lease Approved</t>
  </si>
  <si>
    <t>Annual (08/11/2025-07/23/2026)</t>
  </si>
  <si>
    <t>D3</t>
  </si>
  <si>
    <t>Morrow, Aidan</t>
  </si>
  <si>
    <t>Lease Approved</t>
  </si>
  <si>
    <t>Annual (08/11/2025-07/23/2026)</t>
  </si>
  <si>
    <t>D3</t>
  </si>
  <si>
    <t>Ohman, Sophia (Sophia)</t>
  </si>
  <si>
    <t>Lease Approved</t>
  </si>
  <si>
    <t>Annual (08/11/2025-07/23/2026)</t>
  </si>
  <si>
    <t>D3</t>
  </si>
  <si>
    <t>Redmon, Reese</t>
  </si>
  <si>
    <t>Renewal Lease Approved</t>
  </si>
  <si>
    <t>MOMI (08/11/2025-07/23/2026)</t>
  </si>
  <si>
    <t>D3</t>
  </si>
  <si>
    <t>Rodriguez, Jasmine</t>
  </si>
  <si>
    <t>Lease Approved</t>
  </si>
  <si>
    <t>Annual (08/11/2025-07/23/2026)</t>
  </si>
  <si>
    <t>D3</t>
  </si>
  <si>
    <t>Shipley, Logan</t>
  </si>
  <si>
    <t>Lease Approved</t>
  </si>
  <si>
    <t>Annual (08/11/2025-07/23/2026)</t>
  </si>
  <si>
    <t>D3</t>
  </si>
  <si>
    <t>Ward, Haley (Haley)</t>
  </si>
  <si>
    <t>Lease Approved</t>
  </si>
  <si>
    <t>Annual (08/11/2025-07/23/2026)</t>
  </si>
  <si>
    <t>D3</t>
  </si>
  <si>
    <t>Yeary, Luke</t>
  </si>
  <si>
    <t>Lease Approved</t>
  </si>
  <si>
    <t>Annual (08/11/2025-07/23/2026)</t>
  </si>
  <si>
    <t>Unit Type: D4</t>
  </si>
  <si>
    <t>2-211-B</t>
  </si>
  <si>
    <t>D4</t>
  </si>
  <si>
    <t>Occupied No Notice</t>
  </si>
  <si>
    <t>Bailey, Micah</t>
  </si>
  <si>
    <t>Renewal Lease Approved</t>
  </si>
  <si>
    <t>Annual (08/11/2025-07/23/2026)</t>
  </si>
  <si>
    <t>2-211-D</t>
  </si>
  <si>
    <t>D4</t>
  </si>
  <si>
    <t>Occupied No Notice</t>
  </si>
  <si>
    <t>Aune, Hudson</t>
  </si>
  <si>
    <t>Renewal Lease Approved</t>
  </si>
  <si>
    <t>Annual (08/11/2025-07/23/2026)</t>
  </si>
  <si>
    <t>2-311-A</t>
  </si>
  <si>
    <t>D4</t>
  </si>
  <si>
    <t>Occupied No Notice</t>
  </si>
  <si>
    <t>Klotzbuecher, Cody</t>
  </si>
  <si>
    <t>Renewal Lease Approved</t>
  </si>
  <si>
    <t>Annual (08/11/2025-07/23/2026)</t>
  </si>
  <si>
    <t>2-311-B</t>
  </si>
  <si>
    <t>D4</t>
  </si>
  <si>
    <t>Occupied No Notice</t>
  </si>
  <si>
    <t>Paynter, Michael (Michael)</t>
  </si>
  <si>
    <t>Renewal Lease Approved</t>
  </si>
  <si>
    <t>Annual (08/11/2025-07/23/2026)</t>
  </si>
  <si>
    <t>2-311-D</t>
  </si>
  <si>
    <t>D4</t>
  </si>
  <si>
    <t>Occupied No Notice</t>
  </si>
  <si>
    <t>Bauer, Hayden (Hayden)</t>
  </si>
  <si>
    <t>Renewal Lease Approved</t>
  </si>
  <si>
    <t>Annual (08/11/2025-07/23/2026)</t>
  </si>
  <si>
    <t>2-411-C</t>
  </si>
  <si>
    <t>D4</t>
  </si>
  <si>
    <t>Occupied No Notice</t>
  </si>
  <si>
    <t>Davis, Julianna</t>
  </si>
  <si>
    <t>Renewal Lease Approved</t>
  </si>
  <si>
    <t>Annual (08/11/2025-07/23/2026)</t>
  </si>
  <si>
    <t>2-411-D</t>
  </si>
  <si>
    <t>D4</t>
  </si>
  <si>
    <t>Occupied No Notice</t>
  </si>
  <si>
    <t>Franzke, Reagan (Reagan)</t>
  </si>
  <si>
    <t>Renewal Lease Approved</t>
  </si>
  <si>
    <t>Annual (08/11/2025-07/23/2026)</t>
  </si>
  <si>
    <t>2-511-B</t>
  </si>
  <si>
    <t>D4</t>
  </si>
  <si>
    <t>Occupied No Notice</t>
  </si>
  <si>
    <t>Barker, Megan (Megan)</t>
  </si>
  <si>
    <t>Renewal Lease Approved</t>
  </si>
  <si>
    <t>Annual (08/11/2025-07/23/2026)</t>
  </si>
  <si>
    <t>2-609-A</t>
  </si>
  <si>
    <t>D4</t>
  </si>
  <si>
    <t>Occupied No Notice</t>
  </si>
  <si>
    <t>Williams, Rachel</t>
  </si>
  <si>
    <t>Renewal Lease Approved</t>
  </si>
  <si>
    <t>Annual (08/11/2025-07/23/2026)</t>
  </si>
  <si>
    <t>2-609-C</t>
  </si>
  <si>
    <t>D4</t>
  </si>
  <si>
    <t>Occupied No Notice</t>
  </si>
  <si>
    <t>Tipton, Madelyn (Maddie)</t>
  </si>
  <si>
    <t>Renewal Lease Approved</t>
  </si>
  <si>
    <t>Annual (08/11/2025-07/23/2026)</t>
  </si>
  <si>
    <t>2-609-D</t>
  </si>
  <si>
    <t>D4</t>
  </si>
  <si>
    <t>Occupied No Notice</t>
  </si>
  <si>
    <t>Buccini, Marisa</t>
  </si>
  <si>
    <t>Renewal Lease Approved</t>
  </si>
  <si>
    <t>Annual (08/11/2025-07/23/2026)</t>
  </si>
  <si>
    <t>D4</t>
  </si>
  <si>
    <t>Corder, Lauren</t>
  </si>
  <si>
    <t>Lease Approved</t>
  </si>
  <si>
    <t>Annual (08/11/2025-07/23/2026)</t>
  </si>
  <si>
    <t>D4</t>
  </si>
  <si>
    <t>Doan, Emily (emily)</t>
  </si>
  <si>
    <t>Lease Approved</t>
  </si>
  <si>
    <t>Annual (08/12/2025-07/23/2026)</t>
  </si>
  <si>
    <t>D4</t>
  </si>
  <si>
    <t>Dougherty, Morgan</t>
  </si>
  <si>
    <t>Lease Approved</t>
  </si>
  <si>
    <t>Annual (08/12/2025-07/23/2026)</t>
  </si>
  <si>
    <t>D4</t>
  </si>
  <si>
    <t>Hall, Campbell (Campbell)</t>
  </si>
  <si>
    <t>Lease Approved</t>
  </si>
  <si>
    <t>Annual (08/12/2025-07/23/2026)</t>
  </si>
  <si>
    <t>D4</t>
  </si>
  <si>
    <t>Hart, Kylie</t>
  </si>
  <si>
    <t>Lease Approved</t>
  </si>
  <si>
    <t>Annual (08/11/2025-07/23/2026)</t>
  </si>
  <si>
    <t>D4</t>
  </si>
  <si>
    <t>Kubat, Samuel (Sam)</t>
  </si>
  <si>
    <t>Renewal Lease Approved</t>
  </si>
  <si>
    <t>MOMI (08/11/2025-07/23/2026)</t>
  </si>
  <si>
    <t>D4</t>
  </si>
  <si>
    <t>Nelson, Gabrielle (Gabby)</t>
  </si>
  <si>
    <t>Lease Approved</t>
  </si>
  <si>
    <t>Annual (08/12/2025-07/23/2026)</t>
  </si>
  <si>
    <t>D4</t>
  </si>
  <si>
    <t>Rainbolt, Lillie (Lillie)</t>
  </si>
  <si>
    <t>Lease Approved</t>
  </si>
  <si>
    <t>Annual (08/12/2025-07/23/2026)</t>
  </si>
  <si>
    <t>Unit Type: D5</t>
  </si>
  <si>
    <t>1-101-D</t>
  </si>
  <si>
    <t>D5</t>
  </si>
  <si>
    <t>Occupied No Notice</t>
  </si>
  <si>
    <t>Churns, Sabrina</t>
  </si>
  <si>
    <t>Renewal Lease Approved</t>
  </si>
  <si>
    <t>Annual (08/11/2025-07/23/2026)</t>
  </si>
  <si>
    <t>1-124-A</t>
  </si>
  <si>
    <t>D5</t>
  </si>
  <si>
    <t>Occupied No Notice</t>
  </si>
  <si>
    <t>Barnett, Ana</t>
  </si>
  <si>
    <t>Renewal Lease Approved</t>
  </si>
  <si>
    <t>Annual (08/11/2025-07/23/2026)</t>
  </si>
  <si>
    <t>1-124-B</t>
  </si>
  <si>
    <t>D5</t>
  </si>
  <si>
    <t>Occupied No Notice</t>
  </si>
  <si>
    <t>Normand, Caroline (Caroline)</t>
  </si>
  <si>
    <t>Renewal Lease Approved</t>
  </si>
  <si>
    <t>Annual (08/11/2025-07/23/2026)</t>
  </si>
  <si>
    <t>1-124-C</t>
  </si>
  <si>
    <t>D5</t>
  </si>
  <si>
    <t>Occupied No Notice</t>
  </si>
  <si>
    <t>Brice, Phoebe</t>
  </si>
  <si>
    <t>Renewal Lease Approved</t>
  </si>
  <si>
    <t>Annual (08/11/2025-07/23/2026)</t>
  </si>
  <si>
    <t>1-124-D</t>
  </si>
  <si>
    <t>D5</t>
  </si>
  <si>
    <t>Occupied No Notice</t>
  </si>
  <si>
    <t>Jackson, Audrey</t>
  </si>
  <si>
    <t>Renewal Lease Approved</t>
  </si>
  <si>
    <t>Annual (08/11/2025-07/23/2026)</t>
  </si>
  <si>
    <t>1-209-D</t>
  </si>
  <si>
    <t>D5</t>
  </si>
  <si>
    <t>Occupied No Notice</t>
  </si>
  <si>
    <t>Petrovics, Anthony (Mason)</t>
  </si>
  <si>
    <t>Renewal Lease Approved</t>
  </si>
  <si>
    <t>Annual (08/11/2025-07/23/2026)</t>
  </si>
  <si>
    <t>1-301-A</t>
  </si>
  <si>
    <t>D5</t>
  </si>
  <si>
    <t>Occupied No Notice</t>
  </si>
  <si>
    <t>McMillan, Ella (Ella)</t>
  </si>
  <si>
    <t>Renewal Lease Approved</t>
  </si>
  <si>
    <t>Annual (08/11/2025-07/23/2026)</t>
  </si>
  <si>
    <t>1-301-B</t>
  </si>
  <si>
    <t>D5</t>
  </si>
  <si>
    <t>Occupied No Notice</t>
  </si>
  <si>
    <t>Brady, Mary (McKinley)</t>
  </si>
  <si>
    <t>Renewal Lease Approved</t>
  </si>
  <si>
    <t>Annual (08/11/2025-07/23/2026)</t>
  </si>
  <si>
    <t>1-301-C</t>
  </si>
  <si>
    <t>D5</t>
  </si>
  <si>
    <t>Occupied No Notice</t>
  </si>
  <si>
    <t>Carter, Brooke</t>
  </si>
  <si>
    <t>Renewal Lease Approved</t>
  </si>
  <si>
    <t>Annual (08/11/2025-07/23/2026)</t>
  </si>
  <si>
    <t>1-301-D</t>
  </si>
  <si>
    <t>D5</t>
  </si>
  <si>
    <t>Occupied No Notice</t>
  </si>
  <si>
    <t>Boutwell, Sophia (Sophia)</t>
  </si>
  <si>
    <t>Renewal Lease Approved</t>
  </si>
  <si>
    <t>Annual (08/11/2025-07/23/2026)</t>
  </si>
  <si>
    <t>1-401-A</t>
  </si>
  <si>
    <t>D5</t>
  </si>
  <si>
    <t>Occupied No Notice</t>
  </si>
  <si>
    <t>Morgan, Rilee</t>
  </si>
  <si>
    <t>Renewal Lease Approved</t>
  </si>
  <si>
    <t>Annual (08/11/2025-07/23/2026)</t>
  </si>
  <si>
    <t>1-401-C</t>
  </si>
  <si>
    <t>D5</t>
  </si>
  <si>
    <t>Occupied No Notice</t>
  </si>
  <si>
    <t>Wiles, Timmy (Timmy)</t>
  </si>
  <si>
    <t>Renewal Lease Approved</t>
  </si>
  <si>
    <t>Annual (08/11/2025-07/23/2026)</t>
  </si>
  <si>
    <t>1-409-C</t>
  </si>
  <si>
    <t>D5</t>
  </si>
  <si>
    <t>Occupied No Notice</t>
  </si>
  <si>
    <t>Pilkington, Emma (Emma)</t>
  </si>
  <si>
    <t>Renewal Lease Approved</t>
  </si>
  <si>
    <t>Annual (08/11/2025-07/23/2026)</t>
  </si>
  <si>
    <t>1-509-B</t>
  </si>
  <si>
    <t>D5</t>
  </si>
  <si>
    <t>Occupied No Notice</t>
  </si>
  <si>
    <t>Collins, Alix (Ali)</t>
  </si>
  <si>
    <t>Renewal Lease Completed</t>
  </si>
  <si>
    <t>Annual (08/11/2025-07/23/2026)</t>
  </si>
  <si>
    <t>1-509-C</t>
  </si>
  <si>
    <t>D5</t>
  </si>
  <si>
    <t>Occupied No Notice</t>
  </si>
  <si>
    <t>Hadziselimovic, Mia (Mia)</t>
  </si>
  <si>
    <t>Renewal Lease Approved</t>
  </si>
  <si>
    <t>Annual (08/11/2025-07/23/2026)</t>
  </si>
  <si>
    <t>1-B124-D</t>
  </si>
  <si>
    <t>D5</t>
  </si>
  <si>
    <t>Occupied No Notice</t>
  </si>
  <si>
    <t>Hilvert, Faith</t>
  </si>
  <si>
    <t>Renewal Lease Approved</t>
  </si>
  <si>
    <t>Annual (08/11/2025-07/23/2026)</t>
  </si>
  <si>
    <t>2-324-A</t>
  </si>
  <si>
    <t>D5</t>
  </si>
  <si>
    <t>Occupied No Notice</t>
  </si>
  <si>
    <t>Horwitz, Aiden</t>
  </si>
  <si>
    <t>Renewal Lease Approved</t>
  </si>
  <si>
    <t>Annual (08/11/2025-07/23/2026)</t>
  </si>
  <si>
    <t>2-324-B</t>
  </si>
  <si>
    <t>D5</t>
  </si>
  <si>
    <t>Occupied No Notice</t>
  </si>
  <si>
    <t>Heironimus, Ava (Ava Heironimus)</t>
  </si>
  <si>
    <t>Renewal Lease Approved</t>
  </si>
  <si>
    <t>Annual (08/11/2025-07/23/2026)</t>
  </si>
  <si>
    <t>2-324-D</t>
  </si>
  <si>
    <t>D5</t>
  </si>
  <si>
    <t>Occupied No Notice</t>
  </si>
  <si>
    <t>Bowler, Carys (Carys)</t>
  </si>
  <si>
    <t>Renewal Lease Approved</t>
  </si>
  <si>
    <t>Annual (08/11/2025-07/23/2026)</t>
  </si>
  <si>
    <t>2-524-B</t>
  </si>
  <si>
    <t>D5</t>
  </si>
  <si>
    <t>Occupied No Notice</t>
  </si>
  <si>
    <t>Watts, Holly</t>
  </si>
  <si>
    <t>Renewal Lease Approved</t>
  </si>
  <si>
    <t>Annual (08/11/2025-07/23/2026)</t>
  </si>
  <si>
    <t>2-524-C</t>
  </si>
  <si>
    <t>D5</t>
  </si>
  <si>
    <t>Occupied No Notice</t>
  </si>
  <si>
    <t>Crosier, Sofia</t>
  </si>
  <si>
    <t>Renewal Lease Approved</t>
  </si>
  <si>
    <t>Annual (08/11/2025-07/23/2026)</t>
  </si>
  <si>
    <t>2-524-D</t>
  </si>
  <si>
    <t>D5</t>
  </si>
  <si>
    <t>Occupied No Notice</t>
  </si>
  <si>
    <t>Brouillette, Maci</t>
  </si>
  <si>
    <t>Renewal Lease Approved</t>
  </si>
  <si>
    <t>Annual (08/11/2025-07/23/2026)</t>
  </si>
  <si>
    <t>D5</t>
  </si>
  <si>
    <t>Alonzo, Jaxson (Jaxson)</t>
  </si>
  <si>
    <t>Lease Approved</t>
  </si>
  <si>
    <t>Annual (08/12/2025-07/23/2026)</t>
  </si>
  <si>
    <t>D5</t>
  </si>
  <si>
    <t>Arnett, Emma</t>
  </si>
  <si>
    <t>Lease Approved</t>
  </si>
  <si>
    <t>Annual (08/11/2025-07/23/2026)</t>
  </si>
  <si>
    <t>D5</t>
  </si>
  <si>
    <t>Bayless, Brooke (Brooke)</t>
  </si>
  <si>
    <t>Lease Approved</t>
  </si>
  <si>
    <t>Annual (08/11/2025-07/23/2026)</t>
  </si>
  <si>
    <t>D5</t>
  </si>
  <si>
    <t>Clark, Katie (katie)</t>
  </si>
  <si>
    <t>Lease Approved</t>
  </si>
  <si>
    <t>Annual (08/11/2025-07/23/2026)</t>
  </si>
  <si>
    <t>D5</t>
  </si>
  <si>
    <t>Daffron, Rachel</t>
  </si>
  <si>
    <t>Lease Approved</t>
  </si>
  <si>
    <t>Annual (08/11/2025-07/23/2026)</t>
  </si>
  <si>
    <t>D5</t>
  </si>
  <si>
    <t>Deloach, Stella</t>
  </si>
  <si>
    <t>Lease Approved</t>
  </si>
  <si>
    <t>Annual (08/11/2025-07/23/2026)</t>
  </si>
  <si>
    <t>D5</t>
  </si>
  <si>
    <t>Farber, Peyton (Peyton)</t>
  </si>
  <si>
    <t>Lease Approved</t>
  </si>
  <si>
    <t>Annual (08/11/2025-07/23/2026)</t>
  </si>
  <si>
    <t>D5</t>
  </si>
  <si>
    <t>Heidemann, Kaitlin (Katie)</t>
  </si>
  <si>
    <t>Lease Approved</t>
  </si>
  <si>
    <t>Annual (08/11/2025-07/23/2026)</t>
  </si>
  <si>
    <t>D5</t>
  </si>
  <si>
    <t>Johnson, Chloe (Chloe)</t>
  </si>
  <si>
    <t>Lease Approved</t>
  </si>
  <si>
    <t>Annual (08/11/2025-07/23/2026)</t>
  </si>
  <si>
    <t>D5</t>
  </si>
  <si>
    <t>Miles, Paige (Paige)</t>
  </si>
  <si>
    <t>Lease Approved</t>
  </si>
  <si>
    <t>Annual (08/11/2025-07/23/2026)</t>
  </si>
  <si>
    <t>D5</t>
  </si>
  <si>
    <t>Musil, Sophia</t>
  </si>
  <si>
    <t>Lease Approved</t>
  </si>
  <si>
    <t>Annual (08/11/2025-07/23/2026)</t>
  </si>
  <si>
    <t>D5</t>
  </si>
  <si>
    <t>Nabbout, Loreese (Loreese)</t>
  </si>
  <si>
    <t>Lease Approved</t>
  </si>
  <si>
    <t>Annual (08/11/2025-07/23/2026)</t>
  </si>
  <si>
    <t>D5</t>
  </si>
  <si>
    <t>Rauls, Lexi (Lexi)</t>
  </si>
  <si>
    <t>Renewal Lease Approved</t>
  </si>
  <si>
    <t>Annual (08/11/2025-07/23/2026)</t>
  </si>
  <si>
    <t>D5</t>
  </si>
  <si>
    <t>Reed, Ella</t>
  </si>
  <si>
    <t>Lease Partially Completed</t>
  </si>
  <si>
    <t>Annual (08/11/2025-07/23/2026)</t>
  </si>
  <si>
    <t>D5</t>
  </si>
  <si>
    <t>Slocumb, Delaney (Delaney)</t>
  </si>
  <si>
    <t>Lease Approved</t>
  </si>
  <si>
    <t>Annual (08/11/2025-07/23/2026)</t>
  </si>
  <si>
    <t>D5</t>
  </si>
  <si>
    <t>Valleck, Ryan</t>
  </si>
  <si>
    <t>Lease Approved</t>
  </si>
  <si>
    <t>Annual (08/12/2025-07/23/2026)</t>
  </si>
  <si>
    <t>D5</t>
  </si>
  <si>
    <t>Vandercook, Jane (Jane)</t>
  </si>
  <si>
    <t>Lease Approved</t>
  </si>
  <si>
    <t>Annual (08/11/2025-07/23/2026)</t>
  </si>
  <si>
    <t>D5</t>
  </si>
  <si>
    <t>Young, Trenton</t>
  </si>
  <si>
    <t>Lease Approved</t>
  </si>
  <si>
    <t>Annual (08/12/2025-07/23/2026)</t>
  </si>
  <si>
    <t>Unit Type: Studio</t>
  </si>
  <si>
    <t>1-112</t>
  </si>
  <si>
    <t>Studio</t>
  </si>
  <si>
    <t>Occupied No Notice</t>
  </si>
  <si>
    <t>Romine, Jacob (Jake)</t>
  </si>
  <si>
    <t>Renewal Lease Approved</t>
  </si>
  <si>
    <t>Annual (08/11/2025-07/23/2026)</t>
  </si>
  <si>
    <t>1-212</t>
  </si>
  <si>
    <t>Studio</t>
  </si>
  <si>
    <t>Occupied No Notice</t>
  </si>
  <si>
    <t>Roytman, Sophia (Sophia)</t>
  </si>
  <si>
    <t>Renewal Lease Approved</t>
  </si>
  <si>
    <t>Annual (08/11/2025-07/23/2026)</t>
  </si>
  <si>
    <t>1-312</t>
  </si>
  <si>
    <t>Studio</t>
  </si>
  <si>
    <t>Occupied No Notice</t>
  </si>
  <si>
    <t>Gentile, Lucia</t>
  </si>
  <si>
    <t>Renewal Lease Approved</t>
  </si>
  <si>
    <t>Annual (08/11/2025-07/23/2026)</t>
  </si>
  <si>
    <t>1-321</t>
  </si>
  <si>
    <t>Studio</t>
  </si>
  <si>
    <t>Occupied No Notice</t>
  </si>
  <si>
    <t>Neal, Bryce (Bryce)</t>
  </si>
  <si>
    <t>Renewal Lease Approved</t>
  </si>
  <si>
    <t>Annual (08/11/2025-07/23/2026)</t>
  </si>
  <si>
    <t>1-421</t>
  </si>
  <si>
    <t>Studio</t>
  </si>
  <si>
    <t>Occupied No Notice</t>
  </si>
  <si>
    <t>Williams, Bryan</t>
  </si>
  <si>
    <t>Renewal Lease Approved</t>
  </si>
  <si>
    <t>Annual (08/11/2025-07/23/2026)</t>
  </si>
  <si>
    <t>1-B121</t>
  </si>
  <si>
    <t>Studio</t>
  </si>
  <si>
    <t>Occupied No Notice</t>
  </si>
  <si>
    <t>Felizco, Frederick (Fred)</t>
  </si>
  <si>
    <t>Renewal Lease Approved</t>
  </si>
  <si>
    <t>Annual (08/11/2025-07/23/2026)</t>
  </si>
  <si>
    <t>2-201</t>
  </si>
  <si>
    <t>Studio</t>
  </si>
  <si>
    <t>Occupied No Notice</t>
  </si>
  <si>
    <t>Yoos, Colton</t>
  </si>
  <si>
    <t>Renewal Lease Approved</t>
  </si>
  <si>
    <t>Annual (08/11/2025-07/23/2026)</t>
  </si>
  <si>
    <t>2-301</t>
  </si>
  <si>
    <t>Studio</t>
  </si>
  <si>
    <t>Occupied No Notice</t>
  </si>
  <si>
    <t>Chimka, Julia (Julia)</t>
  </si>
  <si>
    <t>Renewal Lease Approved</t>
  </si>
  <si>
    <t>Annual (08/11/2025-07/23/2026)</t>
  </si>
  <si>
    <t>2-501</t>
  </si>
  <si>
    <t>Studio</t>
  </si>
  <si>
    <t>Occupied No Notice</t>
  </si>
  <si>
    <t>Barrows, Jack</t>
  </si>
  <si>
    <t>Renewal Lease Approved</t>
  </si>
  <si>
    <t>Annual (08/11/2025-07/23/2026)</t>
  </si>
  <si>
    <t>Studio</t>
  </si>
  <si>
    <t>Lara Jr, Esiquil (EJ)</t>
  </si>
  <si>
    <t>Lease Approved</t>
  </si>
  <si>
    <t>Annual (08/11/2025-07/23/2026)</t>
  </si>
  <si>
    <t>Studio</t>
  </si>
  <si>
    <t>Sage, Lily (Lily)</t>
  </si>
  <si>
    <t>Lease Approved</t>
  </si>
  <si>
    <t>Annual (08/11/2025-07/23/2026)</t>
  </si>
  <si>
    <t>Studio</t>
  </si>
  <si>
    <t>Turner, Allison (Allie)</t>
  </si>
  <si>
    <t>Lease Approved</t>
  </si>
  <si>
    <t>Annual (08/12/2025-07/23/2026)</t>
  </si>
  <si>
    <t>Total/Average:</t>
  </si>
  <si>
    <t>Pre-Lease</t>
  </si>
  <si>
    <t>The Academy on Charles</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</si>
  <si>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</si>
  <si>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</si>
  <si>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</si>
  <si>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</si>
  <si>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</si>
  <si>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</si>
  <si>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</si>
  <si>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</si>
  <si>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</si>
  <si>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</si>
  <si>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</si>
  <si>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</si>
  <si>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</si>
  <si>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</si>
  <si>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</si>
  <si>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</si>
  <si>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</si>
  <si>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</si>
  <si>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</si>
  <si>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</si>
  <si>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</si>
  <si>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</si>
  <si>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</si>
  <si>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</si>
  <si>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</si>
  <si>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</si>
  <si>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B1</t>
  </si>
  <si>
    <t>B2</t>
  </si>
  <si>
    <t>B3</t>
  </si>
  <si>
    <t>B4</t>
  </si>
  <si>
    <t>B5</t>
  </si>
  <si>
    <t>B6</t>
  </si>
  <si>
    <t>C1</t>
  </si>
  <si>
    <t>C2</t>
  </si>
  <si>
    <t>C3</t>
  </si>
  <si>
    <t>C4</t>
  </si>
  <si>
    <t>D1</t>
  </si>
  <si>
    <t>D2</t>
  </si>
  <si>
    <t>D3</t>
  </si>
  <si>
    <t>D4</t>
  </si>
  <si>
    <t>Not Selected</t>
  </si>
  <si>
    <t>S1</t>
  </si>
  <si>
    <t>S2</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</si>
  <si>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</si>
  <si>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</si>
  <si>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</si>
  <si>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</si>
  <si>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</si>
  <si>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</si>
  <si>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</si>
  <si>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</si>
  <si>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</si>
  <si>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</si>
  <si>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</si>
  <si>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</si>
  <si>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</si>
  <si>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</si>
  <si>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</si>
  <si>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</si>
  <si>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</si>
  <si>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</si>
  <si>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</si>
  <si>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</si>
  <si>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</si>
  <si>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</si>
  <si>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A1</t>
  </si>
  <si>
    <t>Hastings, Ronaya</t>
  </si>
  <si>
    <t>Lease Approved</t>
  </si>
  <si>
    <t>Annual (08/16/2025-07/26/2026)</t>
  </si>
  <si>
    <t>Unit Type: A2</t>
  </si>
  <si>
    <t>A2</t>
  </si>
  <si>
    <t>Patel, Seeya</t>
  </si>
  <si>
    <t>Renewal Lease Approved</t>
  </si>
  <si>
    <t>Annual (08/16/2025-07/26/2026)</t>
  </si>
  <si>
    <t>Unit Type: B1</t>
  </si>
  <si>
    <t>410-A</t>
  </si>
  <si>
    <t>B1</t>
  </si>
  <si>
    <t>Occupied No Notice</t>
  </si>
  <si>
    <t>Kim, Davin</t>
  </si>
  <si>
    <t>Renewal Lease Approved</t>
  </si>
  <si>
    <t>Annual (08/16/2025-07/26/2026)</t>
  </si>
  <si>
    <t>410-B</t>
  </si>
  <si>
    <t>B1</t>
  </si>
  <si>
    <t>Occupied No Notice</t>
  </si>
  <si>
    <t>Du, Yufeng</t>
  </si>
  <si>
    <t>Renewal Lease Approved</t>
  </si>
  <si>
    <t>Annual (08/16/2025-07/26/2026)</t>
  </si>
  <si>
    <t>B1</t>
  </si>
  <si>
    <t>Goldenberg, Antony</t>
  </si>
  <si>
    <t>Lease Approved</t>
  </si>
  <si>
    <t>Annual (08/16/2025-07/26/2026)</t>
  </si>
  <si>
    <t>B1</t>
  </si>
  <si>
    <t>Pan, Rachel</t>
  </si>
  <si>
    <t>Lease Approved</t>
  </si>
  <si>
    <t>Annual (08/16/2025-07/26/2026)</t>
  </si>
  <si>
    <t>B1</t>
  </si>
  <si>
    <t>Sanner, Aeryn</t>
  </si>
  <si>
    <t>Lease Approved</t>
  </si>
  <si>
    <t>Annual (08/16/2025-07/26/2026)</t>
  </si>
  <si>
    <t>B1</t>
  </si>
  <si>
    <t>Singh, Rhea</t>
  </si>
  <si>
    <t>Lease Approved</t>
  </si>
  <si>
    <t>Annual (08/16/2025-07/26/2026)</t>
  </si>
  <si>
    <t>B1</t>
  </si>
  <si>
    <t>Sudhir, Saanvi</t>
  </si>
  <si>
    <t>Lease Approved</t>
  </si>
  <si>
    <t>Annual (08/16/2025-07/26/2026)</t>
  </si>
  <si>
    <t>B1</t>
  </si>
  <si>
    <t>Wang, Lena (Lena)</t>
  </si>
  <si>
    <t>Lease Partially Completed</t>
  </si>
  <si>
    <t>Annual (08/16/2025-07/26/2026)</t>
  </si>
  <si>
    <t>B1</t>
  </si>
  <si>
    <t>Zoller, Joseph (Joseph)</t>
  </si>
  <si>
    <t>Lease Approved</t>
  </si>
  <si>
    <t>Annual (08/16/2025-07/26/2026)</t>
  </si>
  <si>
    <t>Unit Type: B2</t>
  </si>
  <si>
    <t>B2</t>
  </si>
  <si>
    <t>He, Jessica</t>
  </si>
  <si>
    <t>Lease Approved</t>
  </si>
  <si>
    <t>Annual (08/16/2025-07/26/2026)</t>
  </si>
  <si>
    <t>B2</t>
  </si>
  <si>
    <t>He, Sarah</t>
  </si>
  <si>
    <t>Lease Completed</t>
  </si>
  <si>
    <t>Annual (08/16/2025-07/26/2026)</t>
  </si>
  <si>
    <t>B2</t>
  </si>
  <si>
    <t>Huang, Huiyan (Angelina)</t>
  </si>
  <si>
    <t>Lease Approved</t>
  </si>
  <si>
    <t>Annual (08/16/2025-07/26/2026)</t>
  </si>
  <si>
    <t>B2</t>
  </si>
  <si>
    <t>Jones, Ameerah</t>
  </si>
  <si>
    <t>Lease Approved</t>
  </si>
  <si>
    <t>Annual (08/16/2025-07/26/2026)</t>
  </si>
  <si>
    <t>B2</t>
  </si>
  <si>
    <t>Liu, Yiwen</t>
  </si>
  <si>
    <t>Lease Approved</t>
  </si>
  <si>
    <t>Annual (08/16/2025-07/26/2026)</t>
  </si>
  <si>
    <t>B2</t>
  </si>
  <si>
    <t>Lu, Angela</t>
  </si>
  <si>
    <t>Lease Completed</t>
  </si>
  <si>
    <t>Annual (08/16/2025-07/26/2026)</t>
  </si>
  <si>
    <t>B2</t>
  </si>
  <si>
    <t>Lu, Xuanyu (Bella)</t>
  </si>
  <si>
    <t>Lease Completed</t>
  </si>
  <si>
    <t>Annual (08/16/2025-07/26/2026)</t>
  </si>
  <si>
    <t>B2</t>
  </si>
  <si>
    <t>Tan, Laura (Laura)</t>
  </si>
  <si>
    <t>Lease Completed</t>
  </si>
  <si>
    <t>Annual (08/16/2025-07/26/2026)</t>
  </si>
  <si>
    <t>Unit Type: B3</t>
  </si>
  <si>
    <t>1202-A</t>
  </si>
  <si>
    <t>B3</t>
  </si>
  <si>
    <t>Occupied No Notice</t>
  </si>
  <si>
    <t>Srinivasaragavan, Rahul</t>
  </si>
  <si>
    <t>Renewal Lease Approved</t>
  </si>
  <si>
    <t>Annual (08/16/2025-07/26/2026)</t>
  </si>
  <si>
    <t>1202-B</t>
  </si>
  <si>
    <t>B3</t>
  </si>
  <si>
    <t>Occupied No Notice</t>
  </si>
  <si>
    <t>Mao, YIsheng (bruce)</t>
  </si>
  <si>
    <t>Renewal Lease Approved</t>
  </si>
  <si>
    <t>Annual (08/16/2025-07/26/2026)</t>
  </si>
  <si>
    <t>B3</t>
  </si>
  <si>
    <t>Garcia, Jaden</t>
  </si>
  <si>
    <t>Renewal Lease Completed</t>
  </si>
  <si>
    <t>Annual (08/16/2025-07/26/2026)</t>
  </si>
  <si>
    <t>B3</t>
  </si>
  <si>
    <t>Isasi, Fabiana</t>
  </si>
  <si>
    <t>Lease Partially Completed</t>
  </si>
  <si>
    <t>Annual (08/16/2025-07/26/2026)</t>
  </si>
  <si>
    <t>B3</t>
  </si>
  <si>
    <t>Thiam, Khadydiatou (Khadydiatou)</t>
  </si>
  <si>
    <t>Lease Completed</t>
  </si>
  <si>
    <t>Annual (08/16/2025-07/26/2026)</t>
  </si>
  <si>
    <t>Unit Type: B4</t>
  </si>
  <si>
    <t>1003-A</t>
  </si>
  <si>
    <t>B4</t>
  </si>
  <si>
    <t>Occupied No Notice</t>
  </si>
  <si>
    <t>Liu, Jiayin (Jenny)</t>
  </si>
  <si>
    <t>Renewal Lease Approved</t>
  </si>
  <si>
    <t>Annual (08/16/2025-07/26/2026)</t>
  </si>
  <si>
    <t>1003-B</t>
  </si>
  <si>
    <t>B4</t>
  </si>
  <si>
    <t>Occupied No Notice</t>
  </si>
  <si>
    <t>Shen, Xinming</t>
  </si>
  <si>
    <t>Renewal Lease Approved</t>
  </si>
  <si>
    <t>Annual (08/16/2025-07/26/2026)</t>
  </si>
  <si>
    <t>Unit Type: B6</t>
  </si>
  <si>
    <t>2-A</t>
  </si>
  <si>
    <t>B6</t>
  </si>
  <si>
    <t>Occupied No Notice</t>
  </si>
  <si>
    <t>Atkinson, Micaela</t>
  </si>
  <si>
    <t>Renewal Lease Approved</t>
  </si>
  <si>
    <t>Annual (08/16/2025-07/26/2026)</t>
  </si>
  <si>
    <t>6-A</t>
  </si>
  <si>
    <t>B6</t>
  </si>
  <si>
    <t>Occupied No Notice</t>
  </si>
  <si>
    <t>Taylor, Brianna (Brianna Taylor)</t>
  </si>
  <si>
    <t>Renewal Lease Approved</t>
  </si>
  <si>
    <t>Annual (08/16/2025-07/26/2026)</t>
  </si>
  <si>
    <t>6-B</t>
  </si>
  <si>
    <t>B6</t>
  </si>
  <si>
    <t>Occupied No Notice</t>
  </si>
  <si>
    <t>Shukla, Emma</t>
  </si>
  <si>
    <t>Renewal Lease Approved</t>
  </si>
  <si>
    <t>Annual (08/16/2025-07/26/2026)</t>
  </si>
  <si>
    <t>B6</t>
  </si>
  <si>
    <t>Deng, Claire</t>
  </si>
  <si>
    <t>Lease Completed</t>
  </si>
  <si>
    <t>Annual (08/16/2025-07/26/2026)</t>
  </si>
  <si>
    <t>B6</t>
  </si>
  <si>
    <t>Dixon, Shannon (Shannon)</t>
  </si>
  <si>
    <t>Renewal Lease Completed</t>
  </si>
  <si>
    <t>Annual (08/16/2025-07/26/2026)</t>
  </si>
  <si>
    <t>B6</t>
  </si>
  <si>
    <t>Hibner, Sophia</t>
  </si>
  <si>
    <t>Lease Approved</t>
  </si>
  <si>
    <t>Annual (08/16/2025-07/26/2026)</t>
  </si>
  <si>
    <t>B6</t>
  </si>
  <si>
    <t>Nicholsberg, Julia</t>
  </si>
  <si>
    <t>Lease Approved</t>
  </si>
  <si>
    <t>Annual (08/16/2025-07/26/2026)</t>
  </si>
  <si>
    <t>B6</t>
  </si>
  <si>
    <t>Teeley, Ella</t>
  </si>
  <si>
    <t>Renewal Lease Approved</t>
  </si>
  <si>
    <t>Annual (08/16/2025-07/26/2026)</t>
  </si>
  <si>
    <t>B6</t>
  </si>
  <si>
    <t>Tiwari, Shreya</t>
  </si>
  <si>
    <t>Lease Completed</t>
  </si>
  <si>
    <t>Annual (08/16/2025-07/26/2026)</t>
  </si>
  <si>
    <t>Unit Type: C1</t>
  </si>
  <si>
    <t>904-A</t>
  </si>
  <si>
    <t>C1</t>
  </si>
  <si>
    <t>Occupied No Notice</t>
  </si>
  <si>
    <t>Idnani, Ethan (Ethan)</t>
  </si>
  <si>
    <t>Renewal Lease Approved</t>
  </si>
  <si>
    <t>Annual (08/16/2025-07/26/2026)</t>
  </si>
  <si>
    <t>904-C</t>
  </si>
  <si>
    <t>C1</t>
  </si>
  <si>
    <t>Occupied No Notice</t>
  </si>
  <si>
    <t>Arekar, Dhruva</t>
  </si>
  <si>
    <t>Renewal Lease Approved</t>
  </si>
  <si>
    <t>Annual (08/16/2025-07/26/2026)</t>
  </si>
  <si>
    <t>C1</t>
  </si>
  <si>
    <t>Aubain, Hannah (Hannah)</t>
  </si>
  <si>
    <t>Lease Completed</t>
  </si>
  <si>
    <t>Annual (08/16/2025-07/26/2026)</t>
  </si>
  <si>
    <t>C1</t>
  </si>
  <si>
    <t>Batra, Prisha</t>
  </si>
  <si>
    <t>Renewal Lease Approved</t>
  </si>
  <si>
    <t>Annual (08/16/2025-07/26/2026)</t>
  </si>
  <si>
    <t>C1</t>
  </si>
  <si>
    <t>Ekwe, Taffy (Taffy)</t>
  </si>
  <si>
    <t>Lease Completed</t>
  </si>
  <si>
    <t>Annual (08/16/2025-07/26/2026)</t>
  </si>
  <si>
    <t>C1</t>
  </si>
  <si>
    <t>Frank, Amelia</t>
  </si>
  <si>
    <t>Lease Approved</t>
  </si>
  <si>
    <t>Annual (08/16/2025-07/26/2026)</t>
  </si>
  <si>
    <t>C1</t>
  </si>
  <si>
    <t>Liu, Xuantong (Taylor)</t>
  </si>
  <si>
    <t>Lease Approved</t>
  </si>
  <si>
    <t>Annual (08/16/2025-07/26/2026)</t>
  </si>
  <si>
    <t>C1</t>
  </si>
  <si>
    <t>Robert, Sarah</t>
  </si>
  <si>
    <t>Lease Approved</t>
  </si>
  <si>
    <t>Annual (08/16/2025-07/26/2026)</t>
  </si>
  <si>
    <t>C1</t>
  </si>
  <si>
    <t>Ru, Yutong (Lily)</t>
  </si>
  <si>
    <t>Lease Approved</t>
  </si>
  <si>
    <t>Annual (08/16/2025-07/26/2026)</t>
  </si>
  <si>
    <t>C1</t>
  </si>
  <si>
    <t>Shack, Zoe</t>
  </si>
  <si>
    <t>Lease Completed</t>
  </si>
  <si>
    <t>Annual (08/16/2025-07/26/2026)</t>
  </si>
  <si>
    <t>C1</t>
  </si>
  <si>
    <t>White, Sienna</t>
  </si>
  <si>
    <t>Lease Completed</t>
  </si>
  <si>
    <t>Annual (08/16/2025-07/26/2026)</t>
  </si>
  <si>
    <t>C1</t>
  </si>
  <si>
    <t>Yu, Jiaqi</t>
  </si>
  <si>
    <t>Lease Approved</t>
  </si>
  <si>
    <t>Annual (08/16/2025-07/26/2026)</t>
  </si>
  <si>
    <t>Unit Type: C2</t>
  </si>
  <si>
    <t>706-B</t>
  </si>
  <si>
    <t>C2</t>
  </si>
  <si>
    <t>Occupied No Notice</t>
  </si>
  <si>
    <t>Savani, Niva</t>
  </si>
  <si>
    <t>Renewal Lease Approved</t>
  </si>
  <si>
    <t>Annual (08/16/2025-07/26/2026)</t>
  </si>
  <si>
    <t>706-C</t>
  </si>
  <si>
    <t>C2</t>
  </si>
  <si>
    <t>Occupied No Notice</t>
  </si>
  <si>
    <t>Kurucay, Selin (Selin Kurucay)</t>
  </si>
  <si>
    <t>Renewal Lease Approved</t>
  </si>
  <si>
    <t>Annual (08/16/2025-07/26/2026)</t>
  </si>
  <si>
    <t>806-B</t>
  </si>
  <si>
    <t>C2</t>
  </si>
  <si>
    <t>Occupied No Notice</t>
  </si>
  <si>
    <t>Hang, Ruining (Oscar)</t>
  </si>
  <si>
    <t>Renewal Lease Approved</t>
  </si>
  <si>
    <t>Annual (08/16/2025-07/26/2026)</t>
  </si>
  <si>
    <t>806-C</t>
  </si>
  <si>
    <t>C2</t>
  </si>
  <si>
    <t>Occupied No Notice</t>
  </si>
  <si>
    <t>Rachala, Rohit</t>
  </si>
  <si>
    <t>Renewal Lease Approved</t>
  </si>
  <si>
    <t>Annual (08/16/2025-07/26/2026)</t>
  </si>
  <si>
    <t>C2</t>
  </si>
  <si>
    <t>Chavez, Gabrielle</t>
  </si>
  <si>
    <t>Renewal Lease Completed</t>
  </si>
  <si>
    <t>MOMI (08/16/2025-07/26/2026)</t>
  </si>
  <si>
    <t>C2</t>
  </si>
  <si>
    <t>Cohen, Elizabeth</t>
  </si>
  <si>
    <t>Lease Approved</t>
  </si>
  <si>
    <t>Annual (08/16/2025-07/26/2026)</t>
  </si>
  <si>
    <t>C2</t>
  </si>
  <si>
    <t>Dicker, Lilah</t>
  </si>
  <si>
    <t>Renewal Lease Completed</t>
  </si>
  <si>
    <t>Annual (08/16/2025-07/26/2026)</t>
  </si>
  <si>
    <t>C2</t>
  </si>
  <si>
    <t>Gabbita, Sameer</t>
  </si>
  <si>
    <t>Lease Completed</t>
  </si>
  <si>
    <t>Annual (08/16/2025-07/26/2026)</t>
  </si>
  <si>
    <t>C2</t>
  </si>
  <si>
    <t>Jiang, Hua (Harry)</t>
  </si>
  <si>
    <t>Lease Completed</t>
  </si>
  <si>
    <t>Annual (08/16/2025-07/26/2026)</t>
  </si>
  <si>
    <t>C2</t>
  </si>
  <si>
    <t>Kotamraju, Pranav (Pranav)</t>
  </si>
  <si>
    <t>Lease Completed</t>
  </si>
  <si>
    <t>Annual (08/16/2025-07/26/2026)</t>
  </si>
  <si>
    <t>C2</t>
  </si>
  <si>
    <t>Li, Jinqiao (Jerry)</t>
  </si>
  <si>
    <t>Lease Approved</t>
  </si>
  <si>
    <t>Annual (08/16/2025-07/26/2026)</t>
  </si>
  <si>
    <t>C2</t>
  </si>
  <si>
    <t>Patrick, Sophie</t>
  </si>
  <si>
    <t>Lease Completed</t>
  </si>
  <si>
    <t>Annual (08/16/2025-07/26/2026)</t>
  </si>
  <si>
    <t>C2</t>
  </si>
  <si>
    <t>Petitt, Katherine (Kate)</t>
  </si>
  <si>
    <t>Lease Approved</t>
  </si>
  <si>
    <t>Annual (08/16/2025-07/26/2026)</t>
  </si>
  <si>
    <t>C2</t>
  </si>
  <si>
    <t>Tan, Kaitlin</t>
  </si>
  <si>
    <t>Renewal Lease Completed</t>
  </si>
  <si>
    <t>MOMI (08/16/2025-07/26/2026)</t>
  </si>
  <si>
    <t>C2</t>
  </si>
  <si>
    <t>Wang, Hexuan (Matt)</t>
  </si>
  <si>
    <t>Lease Completed</t>
  </si>
  <si>
    <t>Annual (08/16/2025-07/26/2026)</t>
  </si>
  <si>
    <t>C2</t>
  </si>
  <si>
    <t>Wei, Effram</t>
  </si>
  <si>
    <t>Lease Approved</t>
  </si>
  <si>
    <t>Annual (08/16/2025-07/26/2026)</t>
  </si>
  <si>
    <t>C2</t>
  </si>
  <si>
    <t>Weng, Jeffrey Yixiang (Jeffrey)</t>
  </si>
  <si>
    <t>Renewal Lease Completed</t>
  </si>
  <si>
    <t>Annual (08/16/2025-07/26/2026)</t>
  </si>
  <si>
    <t>C2</t>
  </si>
  <si>
    <t>White, Carly</t>
  </si>
  <si>
    <t>Lease Approved</t>
  </si>
  <si>
    <t>Annual (08/16/2025-07/26/2026)</t>
  </si>
  <si>
    <t>C2</t>
  </si>
  <si>
    <t>Yan, Zhouxingyu (James)</t>
  </si>
  <si>
    <t>Renewal Lease Approved</t>
  </si>
  <si>
    <t>Annual (08/16/2025-07/26/2026)</t>
  </si>
  <si>
    <t>Unit Type: C3</t>
  </si>
  <si>
    <t>304-A</t>
  </si>
  <si>
    <t>C3</t>
  </si>
  <si>
    <t>Occupied No Notice</t>
  </si>
  <si>
    <t>Kim, Kyle</t>
  </si>
  <si>
    <t>Renewal Lease Approved</t>
  </si>
  <si>
    <t>Annual (08/16/2025-07/26/2026)</t>
  </si>
  <si>
    <t>304-B</t>
  </si>
  <si>
    <t>C3</t>
  </si>
  <si>
    <t>Occupied No Notice</t>
  </si>
  <si>
    <t>Huang, Spencer (Spencer)</t>
  </si>
  <si>
    <t>Renewal Lease Approved</t>
  </si>
  <si>
    <t>Annual (08/16/2025-07/26/2026)</t>
  </si>
  <si>
    <t>304-C</t>
  </si>
  <si>
    <t>C3</t>
  </si>
  <si>
    <t>Occupied No Notice</t>
  </si>
  <si>
    <t>Jaramillo, Andreas</t>
  </si>
  <si>
    <t>Renewal Lease Approved</t>
  </si>
  <si>
    <t>Annual (08/16/2025-07/26/2026)</t>
  </si>
  <si>
    <t>C3</t>
  </si>
  <si>
    <t>Choi, Junyeol</t>
  </si>
  <si>
    <t>Lease Approved</t>
  </si>
  <si>
    <t>Annual (08/16/2025-07/26/2026)</t>
  </si>
  <si>
    <t>C3</t>
  </si>
  <si>
    <t>Ha, Brian (Brian Ha)</t>
  </si>
  <si>
    <t>Lease Approved</t>
  </si>
  <si>
    <t>Annual (08/16/2025-07/26/2026)</t>
  </si>
  <si>
    <t>C3</t>
  </si>
  <si>
    <t>Kim, Samuel</t>
  </si>
  <si>
    <t>Lease Approved</t>
  </si>
  <si>
    <t>Annual (08/16/2025-07/26/2026)</t>
  </si>
  <si>
    <t>C3</t>
  </si>
  <si>
    <t>Reyna, Jocelyn</t>
  </si>
  <si>
    <t>Lease Completed</t>
  </si>
  <si>
    <t>Annual (08/16/2025-07/26/2026)</t>
  </si>
  <si>
    <t>C3</t>
  </si>
  <si>
    <t>Robleto, Josselyn</t>
  </si>
  <si>
    <t>Lease Completed</t>
  </si>
  <si>
    <t>Annual (08/16/2025-07/26/2026)</t>
  </si>
  <si>
    <t>C3</t>
  </si>
  <si>
    <t>Williams, Tianna (Tianna)</t>
  </si>
  <si>
    <t>Lease Completed</t>
  </si>
  <si>
    <t>Annual (08/16/2025-07/26/2026)</t>
  </si>
  <si>
    <t>Unit Type: C4</t>
  </si>
  <si>
    <t>101-A</t>
  </si>
  <si>
    <t>C4</t>
  </si>
  <si>
    <t>Occupied No Notice</t>
  </si>
  <si>
    <t>Wright, Oluwatobiloba (Tobi)</t>
  </si>
  <si>
    <t>Renewal Lease Completed</t>
  </si>
  <si>
    <t>Annual (08/16/2025-07/26/2026)</t>
  </si>
  <si>
    <t>Unit Type: D1</t>
  </si>
  <si>
    <t>505-C</t>
  </si>
  <si>
    <t>D1</t>
  </si>
  <si>
    <t>Occupied No Notice</t>
  </si>
  <si>
    <t>Rivera, Christina (Christina)</t>
  </si>
  <si>
    <t>Renewal Lease Approved</t>
  </si>
  <si>
    <t>Annual (08/16/2025-07/26/2026)</t>
  </si>
  <si>
    <t>506-C</t>
  </si>
  <si>
    <t>D1</t>
  </si>
  <si>
    <t>Occupied No Notice</t>
  </si>
  <si>
    <t>Shen, Beichen</t>
  </si>
  <si>
    <t>Renewal Lease Approved</t>
  </si>
  <si>
    <t>Annual (08/16/2025-07/26/2026)</t>
  </si>
  <si>
    <t>506-D</t>
  </si>
  <si>
    <t>D1</t>
  </si>
  <si>
    <t>Occupied No Notice</t>
  </si>
  <si>
    <t>Meng, Fei</t>
  </si>
  <si>
    <t>Renewal Lease Completed</t>
  </si>
  <si>
    <t>Annual (08/16/2025-07/26/2026)</t>
  </si>
  <si>
    <t>Unit Type: D2</t>
  </si>
  <si>
    <t>604-A</t>
  </si>
  <si>
    <t>D2</t>
  </si>
  <si>
    <t>Occupied No Notice</t>
  </si>
  <si>
    <t>Lal, Yash (Yash)</t>
  </si>
  <si>
    <t>Renewal Lease Approved</t>
  </si>
  <si>
    <t>Annual (08/16/2025-07/26/2026)</t>
  </si>
  <si>
    <t>604-B</t>
  </si>
  <si>
    <t>D2</t>
  </si>
  <si>
    <t>Occupied No Notice</t>
  </si>
  <si>
    <t>Ines, Victoria</t>
  </si>
  <si>
    <t>Renewal Lease Completed</t>
  </si>
  <si>
    <t>Annual (08/16/2025-07/26/2026)</t>
  </si>
  <si>
    <t>604-C</t>
  </si>
  <si>
    <t>D2</t>
  </si>
  <si>
    <t>Occupied No Notice</t>
  </si>
  <si>
    <t>Heiger, Gregory</t>
  </si>
  <si>
    <t>Renewal Lease Approved</t>
  </si>
  <si>
    <t>Annual (08/16/2025-07/26/2026)</t>
  </si>
  <si>
    <t>604-D</t>
  </si>
  <si>
    <t>D2</t>
  </si>
  <si>
    <t>Occupied No Notice</t>
  </si>
  <si>
    <t>Kalnitskaya, Gloria</t>
  </si>
  <si>
    <t>Renewal Lease Approved</t>
  </si>
  <si>
    <t>Annual (08/16/2025-07/26/2026)</t>
  </si>
  <si>
    <t>705-A</t>
  </si>
  <si>
    <t>D2</t>
  </si>
  <si>
    <t>Occupied No Notice</t>
  </si>
  <si>
    <t>Chai, Yifei</t>
  </si>
  <si>
    <t>Renewal Lease Approved</t>
  </si>
  <si>
    <t>Annual (08/16/2025-07/26/2026)</t>
  </si>
  <si>
    <t>705-B</t>
  </si>
  <si>
    <t>D2</t>
  </si>
  <si>
    <t>Occupied No Notice</t>
  </si>
  <si>
    <t>Dai, Nanru (Anna)</t>
  </si>
  <si>
    <t>Renewal Lease Approved</t>
  </si>
  <si>
    <t>Annual (08/16/2025-07/26/2026)</t>
  </si>
  <si>
    <t>705-C</t>
  </si>
  <si>
    <t>D2</t>
  </si>
  <si>
    <t>Occupied No Notice</t>
  </si>
  <si>
    <t>Sun, Siyang</t>
  </si>
  <si>
    <t>Renewal Lease Approved</t>
  </si>
  <si>
    <t>Annual (08/16/2025-07/26/2026)</t>
  </si>
  <si>
    <t>708-A</t>
  </si>
  <si>
    <t>D2</t>
  </si>
  <si>
    <t>Occupied No Notice</t>
  </si>
  <si>
    <t>Cyril, Esha</t>
  </si>
  <si>
    <t>Renewal Lease Approved</t>
  </si>
  <si>
    <t>Annual (08/16/2025-07/26/2026)</t>
  </si>
  <si>
    <t>804-B</t>
  </si>
  <si>
    <t>D2</t>
  </si>
  <si>
    <t>Occupied No Notice</t>
  </si>
  <si>
    <t>Chen, Xuanxi (Verna)</t>
  </si>
  <si>
    <t>Renewal Lease Approved</t>
  </si>
  <si>
    <t>Annual (08/16/2025-07/26/2026)</t>
  </si>
  <si>
    <t>804-D</t>
  </si>
  <si>
    <t>D2</t>
  </si>
  <si>
    <t>Occupied No Notice</t>
  </si>
  <si>
    <t>Ni, Minhan (Cynthia)</t>
  </si>
  <si>
    <t>Renewal Lease Approved</t>
  </si>
  <si>
    <t>Annual (08/16/2025-07/26/2026)</t>
  </si>
  <si>
    <t>D2</t>
  </si>
  <si>
    <t>Lu, Jin</t>
  </si>
  <si>
    <t>Lease Completed</t>
  </si>
  <si>
    <t>Annual (08/16/2025-07/26/2026)</t>
  </si>
  <si>
    <t>D2</t>
  </si>
  <si>
    <t>Luo, Yuxuan (Ashley)</t>
  </si>
  <si>
    <t>Renewal Lease Approved</t>
  </si>
  <si>
    <t>Annual (08/16/2025-07/26/2026)</t>
  </si>
  <si>
    <t>D2</t>
  </si>
  <si>
    <t>Qi, Jiaxuan</t>
  </si>
  <si>
    <t>Lease Completed</t>
  </si>
  <si>
    <t>Annual (08/16/2025-07/26/2026)</t>
  </si>
  <si>
    <t>D2</t>
  </si>
  <si>
    <t>Shi, Haojun</t>
  </si>
  <si>
    <t>Lease Approved</t>
  </si>
  <si>
    <t>Annual (08/16/2025-07/26/2026)</t>
  </si>
  <si>
    <t>D2</t>
  </si>
  <si>
    <t>Ye, Suyu</t>
  </si>
  <si>
    <t>Lease Approved</t>
  </si>
  <si>
    <t>Annual (08/16/2025-07/26/2026)</t>
  </si>
  <si>
    <t>D2</t>
  </si>
  <si>
    <t>Yu, Yue</t>
  </si>
  <si>
    <t>Renewal Lease Approved</t>
  </si>
  <si>
    <t>Annual (08/16/2025-07/26/2026)</t>
  </si>
  <si>
    <t>Unit Type: D3</t>
  </si>
  <si>
    <t>211-A</t>
  </si>
  <si>
    <t>D3</t>
  </si>
  <si>
    <t>Occupied No Notice</t>
  </si>
  <si>
    <t>Larralde, Enzo</t>
  </si>
  <si>
    <t>Renewal Lease Approved</t>
  </si>
  <si>
    <t>Annual (08/16/2025-07/26/2026)</t>
  </si>
  <si>
    <t>211-B</t>
  </si>
  <si>
    <t>D3</t>
  </si>
  <si>
    <t>Occupied No Notice</t>
  </si>
  <si>
    <t>Mazzanobile, Luc</t>
  </si>
  <si>
    <t>Renewal Lease Approved</t>
  </si>
  <si>
    <t>Annual (08/16/2025-07/26/2026)</t>
  </si>
  <si>
    <t>211-D</t>
  </si>
  <si>
    <t>D3</t>
  </si>
  <si>
    <t>Occupied No Notice</t>
  </si>
  <si>
    <t>Hernandez, Ysa</t>
  </si>
  <si>
    <t>Renewal Lease Approved</t>
  </si>
  <si>
    <t>Annual (08/16/2025-07/26/2026)</t>
  </si>
  <si>
    <t>311-B</t>
  </si>
  <si>
    <t>D3</t>
  </si>
  <si>
    <t>Occupied No Notice</t>
  </si>
  <si>
    <t>Li, Zhuoxuan</t>
  </si>
  <si>
    <t>Renewal Lease Approved</t>
  </si>
  <si>
    <t>Annual (08/16/2025-07/26/2026)</t>
  </si>
  <si>
    <t>311-C</t>
  </si>
  <si>
    <t>D3</t>
  </si>
  <si>
    <t>Occupied No Notice</t>
  </si>
  <si>
    <t>Gao, Yiyang</t>
  </si>
  <si>
    <t>Renewal Lease Approved</t>
  </si>
  <si>
    <t>Annual (08/16/2025-07/26/2026)</t>
  </si>
  <si>
    <t>311-D</t>
  </si>
  <si>
    <t>D3</t>
  </si>
  <si>
    <t>Occupied No Notice</t>
  </si>
  <si>
    <t>Shen, Mingbo (Steven)</t>
  </si>
  <si>
    <t>Renewal Lease Approved</t>
  </si>
  <si>
    <t>Annual (08/16/2025-07/26/2026)</t>
  </si>
  <si>
    <t>D3</t>
  </si>
  <si>
    <t>Shi, Hanfei</t>
  </si>
  <si>
    <t>Renewal Lease Completed</t>
  </si>
  <si>
    <t>Annual (08/16/2025-07/26/2026)</t>
  </si>
  <si>
    <t>D3</t>
  </si>
  <si>
    <t>Xu, Hanliang</t>
  </si>
  <si>
    <t>Lease Approved</t>
  </si>
  <si>
    <t>Annual (08/16/2025-07/26/2026)</t>
  </si>
  <si>
    <t>Unit Type: D4</t>
  </si>
  <si>
    <t>105-A</t>
  </si>
  <si>
    <t>D4</t>
  </si>
  <si>
    <t>Occupied No Notice</t>
  </si>
  <si>
    <t>Model A, Academy Charles</t>
  </si>
  <si>
    <t>Renewal Lease Approved</t>
  </si>
  <si>
    <t>Annual (08/16/2025-07/26/2026)</t>
  </si>
  <si>
    <t>105-B</t>
  </si>
  <si>
    <t>D4</t>
  </si>
  <si>
    <t>Occupied No Notice</t>
  </si>
  <si>
    <t>Model B, Academy Charles</t>
  </si>
  <si>
    <t>Renewal Lease Approved</t>
  </si>
  <si>
    <t>Annual (08/16/2025-07/26/2026)</t>
  </si>
  <si>
    <t>105-C</t>
  </si>
  <si>
    <t>D4</t>
  </si>
  <si>
    <t>Occupied No Notice</t>
  </si>
  <si>
    <t>Model C, Academy Charles</t>
  </si>
  <si>
    <t>Renewal Lease Approved</t>
  </si>
  <si>
    <t>Annual (08/16/2025-07/26/2026)</t>
  </si>
  <si>
    <t>105-D</t>
  </si>
  <si>
    <t>D4</t>
  </si>
  <si>
    <t>Occupied No Notice</t>
  </si>
  <si>
    <t>Model D, Academy Charles</t>
  </si>
  <si>
    <t>Renewal Lease Approved</t>
  </si>
  <si>
    <t>Annual (08/16/2025-07/26/2026)</t>
  </si>
  <si>
    <t>D4</t>
  </si>
  <si>
    <t>Jung, Ella</t>
  </si>
  <si>
    <t>Lease Partially Completed</t>
  </si>
  <si>
    <t>Annual (08/16/2025-07/26/2026)</t>
  </si>
  <si>
    <t>D4</t>
  </si>
  <si>
    <t>Lipets, Mina</t>
  </si>
  <si>
    <t>Lease Partially Completed</t>
  </si>
  <si>
    <t>Annual (08/16/2025-07/26/2026)</t>
  </si>
  <si>
    <t>D4</t>
  </si>
  <si>
    <t>Wu, Rachel</t>
  </si>
  <si>
    <t>Lease Completed</t>
  </si>
  <si>
    <t>Annual (08/16/2025-07/26/2026)</t>
  </si>
  <si>
    <t>Unit Type: S1</t>
  </si>
  <si>
    <t>908</t>
  </si>
  <si>
    <t>S1</t>
  </si>
  <si>
    <t>Occupied No Notice</t>
  </si>
  <si>
    <t>Feng, Mei</t>
  </si>
  <si>
    <t>Renewal Lease Approved</t>
  </si>
  <si>
    <t>Annual (08/16/2025-07/26/2026)</t>
  </si>
  <si>
    <t>1001</t>
  </si>
  <si>
    <t>S1</t>
  </si>
  <si>
    <t>Occupied No Notice</t>
  </si>
  <si>
    <t>Wang, Muyuan (Muyuan)</t>
  </si>
  <si>
    <t>Renewal Lease Approved</t>
  </si>
  <si>
    <t>Annual (08/16/2025-07/26/2026)</t>
  </si>
  <si>
    <t>S1</t>
  </si>
  <si>
    <t>Choi, Minseo</t>
  </si>
  <si>
    <t>Lease Approved</t>
  </si>
  <si>
    <t>Annual (08/16/2025-07/26/2026)</t>
  </si>
  <si>
    <t>S1</t>
  </si>
  <si>
    <t>Shen, Jiaming (Johnny)</t>
  </si>
  <si>
    <t>Renewal Lease Approved</t>
  </si>
  <si>
    <t>Annual (08/16/2025-07/26/2026)</t>
  </si>
  <si>
    <t>Unit Type: S2</t>
  </si>
  <si>
    <t>S2</t>
  </si>
  <si>
    <t>Du, Yongshan (July Du)</t>
  </si>
  <si>
    <t>Lease Approved</t>
  </si>
  <si>
    <t>Annual (08/16/2025-07/26/2026)</t>
  </si>
  <si>
    <t>Total/Average:</t>
  </si>
  <si>
    <t>Pre-Lease</t>
  </si>
  <si>
    <t>The Caswell at Runnymeade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</si>
  <si>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</si>
  <si>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</si>
  <si>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</si>
  <si>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</si>
  <si>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</si>
  <si>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</si>
  <si>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</si>
  <si>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</si>
  <si>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</si>
  <si>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</si>
  <si>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</si>
  <si>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</si>
  <si>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</si>
  <si>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</si>
  <si>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</si>
  <si>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</si>
  <si>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</si>
  <si>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</si>
  <si>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</si>
  <si>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</si>
  <si>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</si>
  <si>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</si>
  <si>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</si>
  <si>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</si>
  <si>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A1.1</t>
  </si>
  <si>
    <t>A1.2</t>
  </si>
  <si>
    <t>A2</t>
  </si>
  <si>
    <t>A3</t>
  </si>
  <si>
    <t>A4</t>
  </si>
  <si>
    <t>A5.1</t>
  </si>
  <si>
    <t>A5.2</t>
  </si>
  <si>
    <t>A6</t>
  </si>
  <si>
    <t>A7</t>
  </si>
  <si>
    <t>B1</t>
  </si>
  <si>
    <t>B1.2</t>
  </si>
  <si>
    <t>B2</t>
  </si>
  <si>
    <t>B3.1</t>
  </si>
  <si>
    <t>B3.3</t>
  </si>
  <si>
    <t>C1</t>
  </si>
  <si>
    <t>C2</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</si>
  <si>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</si>
  <si>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</si>
  <si>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</si>
  <si>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</si>
  <si>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</si>
  <si>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</si>
  <si>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</si>
  <si>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</si>
  <si>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</si>
  <si>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</si>
  <si>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</si>
  <si>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</si>
  <si>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</si>
  <si>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</si>
  <si>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</si>
  <si>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</si>
  <si>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</si>
  <si>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</si>
  <si>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</si>
  <si>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</si>
  <si>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</si>
  <si>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</si>
  <si>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A3</t>
  </si>
  <si>
    <t>1-1112</t>
  </si>
  <si>
    <t>A3</t>
  </si>
  <si>
    <t>Occupied No Notice</t>
  </si>
  <si>
    <t>Walsh, Gregory</t>
  </si>
  <si>
    <t>Lease Approved</t>
  </si>
  <si>
    <t>14 months</t>
  </si>
  <si>
    <t>1-1212</t>
  </si>
  <si>
    <t>A3</t>
  </si>
  <si>
    <t>Occupied No Notice</t>
  </si>
  <si>
    <t>DeVito, Elizabeth</t>
  </si>
  <si>
    <t>Renewal Lease Approved</t>
  </si>
  <si>
    <t>13 months</t>
  </si>
  <si>
    <t>1-1224</t>
  </si>
  <si>
    <t>A3</t>
  </si>
  <si>
    <t>Occupied No Notice</t>
  </si>
  <si>
    <t>Seward, Kathleen</t>
  </si>
  <si>
    <t>Renewal Lease Approved</t>
  </si>
  <si>
    <t>15 months</t>
  </si>
  <si>
    <t>1-1312</t>
  </si>
  <si>
    <t>A3</t>
  </si>
  <si>
    <t>Occupied No Notice</t>
  </si>
  <si>
    <t>Decker, Rachel</t>
  </si>
  <si>
    <t>Renewal Lease Approved</t>
  </si>
  <si>
    <t>13 months</t>
  </si>
  <si>
    <t>1-1412</t>
  </si>
  <si>
    <t>A3</t>
  </si>
  <si>
    <t>Occupied No Notice</t>
  </si>
  <si>
    <t>Ruditys, Jessica</t>
  </si>
  <si>
    <t>Lease Approved</t>
  </si>
  <si>
    <t>13 months</t>
  </si>
  <si>
    <t>1-1424</t>
  </si>
  <si>
    <t>A3</t>
  </si>
  <si>
    <t>Occupied No Notice</t>
  </si>
  <si>
    <t>King, Kaitlin</t>
  </si>
  <si>
    <t>Renewal Lease Approved</t>
  </si>
  <si>
    <t>13 months</t>
  </si>
  <si>
    <t>2-2210</t>
  </si>
  <si>
    <t>A3</t>
  </si>
  <si>
    <t>Occupied No Notice</t>
  </si>
  <si>
    <t>Alfonsi, Frances</t>
  </si>
  <si>
    <t>Renewal Lease Approved</t>
  </si>
  <si>
    <t>15 months</t>
  </si>
  <si>
    <t>2-2422</t>
  </si>
  <si>
    <t>A3</t>
  </si>
  <si>
    <t>Occupied No Notice</t>
  </si>
  <si>
    <t>YOO, SEMYUNG</t>
  </si>
  <si>
    <t>Lease Approved</t>
  </si>
  <si>
    <t>15 months</t>
  </si>
  <si>
    <t>A3</t>
  </si>
  <si>
    <t>Moran, Dillon</t>
  </si>
  <si>
    <t>Lease Completed</t>
  </si>
  <si>
    <t>13 months</t>
  </si>
  <si>
    <t>Unit Type: A4</t>
  </si>
  <si>
    <t>1-1110</t>
  </si>
  <si>
    <t>A4</t>
  </si>
  <si>
    <t>Occupied No Notice</t>
  </si>
  <si>
    <t>Brent, Julia</t>
  </si>
  <si>
    <t>Renewal Lease Approved</t>
  </si>
  <si>
    <t>12 months</t>
  </si>
  <si>
    <t>1-1126</t>
  </si>
  <si>
    <t>A4</t>
  </si>
  <si>
    <t>Occupied No Notice</t>
  </si>
  <si>
    <t>Orlando, Carol</t>
  </si>
  <si>
    <t>Renewal Lease Approved</t>
  </si>
  <si>
    <t>15 months</t>
  </si>
  <si>
    <t>1-1210</t>
  </si>
  <si>
    <t>A4</t>
  </si>
  <si>
    <t>Occupied No Notice</t>
  </si>
  <si>
    <t>Gholi Jafari, Mehrafshan (Afshan Jafari)</t>
  </si>
  <si>
    <t>Lease Approved</t>
  </si>
  <si>
    <t>13 months</t>
  </si>
  <si>
    <t>1-1226</t>
  </si>
  <si>
    <t>A4</t>
  </si>
  <si>
    <t>Occupied No Notice</t>
  </si>
  <si>
    <t>Berry, Amy</t>
  </si>
  <si>
    <t>Renewal Lease Approved</t>
  </si>
  <si>
    <t>15 months</t>
  </si>
  <si>
    <t>1-1310</t>
  </si>
  <si>
    <t>A4</t>
  </si>
  <si>
    <t>Occupied No Notice</t>
  </si>
  <si>
    <t>Farrell Jr, William</t>
  </si>
  <si>
    <t>Lease Approved</t>
  </si>
  <si>
    <t>13 months</t>
  </si>
  <si>
    <t>1-1326</t>
  </si>
  <si>
    <t>A4</t>
  </si>
  <si>
    <t>Occupied No Notice</t>
  </si>
  <si>
    <t>Joshua, Mikaela</t>
  </si>
  <si>
    <t>Lease Approved</t>
  </si>
  <si>
    <t>13 months</t>
  </si>
  <si>
    <t>2-2208</t>
  </si>
  <si>
    <t>A4</t>
  </si>
  <si>
    <t>Occupied No Notice</t>
  </si>
  <si>
    <t>Pham, Maria</t>
  </si>
  <si>
    <t>Renewal Lease Approved</t>
  </si>
  <si>
    <t>15 months</t>
  </si>
  <si>
    <t>Unit Type: A5.1</t>
  </si>
  <si>
    <t>1-1319</t>
  </si>
  <si>
    <t>A5.1</t>
  </si>
  <si>
    <t>Occupied No Notice</t>
  </si>
  <si>
    <t>Jensen, Teresina</t>
  </si>
  <si>
    <t>Renewal Lease Approved</t>
  </si>
  <si>
    <t>12 months</t>
  </si>
  <si>
    <t>1-1419</t>
  </si>
  <si>
    <t>A5.1</t>
  </si>
  <si>
    <t>Occupied No Notice</t>
  </si>
  <si>
    <t>Oliver, Maureen</t>
  </si>
  <si>
    <t>Renewal Lease Approved</t>
  </si>
  <si>
    <t>13 months</t>
  </si>
  <si>
    <t>2-2313</t>
  </si>
  <si>
    <t>A5.1</t>
  </si>
  <si>
    <t>Occupied No Notice</t>
  </si>
  <si>
    <t>Gillis, James</t>
  </si>
  <si>
    <t>Lease Transfer Approved</t>
  </si>
  <si>
    <t>15 months</t>
  </si>
  <si>
    <t>Unit Type: A5.2</t>
  </si>
  <si>
    <t>1-1321</t>
  </si>
  <si>
    <t>A5.2</t>
  </si>
  <si>
    <t>Occupied No Notice</t>
  </si>
  <si>
    <t>Sommer, Jordan</t>
  </si>
  <si>
    <t>Lease Approved</t>
  </si>
  <si>
    <t>15 months</t>
  </si>
  <si>
    <t>2-2415</t>
  </si>
  <si>
    <t>A5.2</t>
  </si>
  <si>
    <t>Occupied No Notice</t>
  </si>
  <si>
    <t>Sutherland, Patricia</t>
  </si>
  <si>
    <t>Renewal Lease Approved</t>
  </si>
  <si>
    <t>15 months</t>
  </si>
  <si>
    <t>Unit Type: A6</t>
  </si>
  <si>
    <t>2-2326</t>
  </si>
  <si>
    <t>A6</t>
  </si>
  <si>
    <t>Occupied No Notice</t>
  </si>
  <si>
    <t>Veiga, Katherine</t>
  </si>
  <si>
    <t>Lease Approved</t>
  </si>
  <si>
    <t>13 months</t>
  </si>
  <si>
    <t>Unit Type: A7</t>
  </si>
  <si>
    <t>1-1132</t>
  </si>
  <si>
    <t>A7</t>
  </si>
  <si>
    <t>Occupied No Notice</t>
  </si>
  <si>
    <t>Curren, Maryellen</t>
  </si>
  <si>
    <t>Renewal Lease Approved</t>
  </si>
  <si>
    <t>13 months</t>
  </si>
  <si>
    <t>1-1332</t>
  </si>
  <si>
    <t>A7</t>
  </si>
  <si>
    <t>Occupied No Notice</t>
  </si>
  <si>
    <t>Capaccio, Vincent</t>
  </si>
  <si>
    <t>Lease Approved</t>
  </si>
  <si>
    <t>13 months</t>
  </si>
  <si>
    <t>Unit Type: B1</t>
  </si>
  <si>
    <t>1-1101</t>
  </si>
  <si>
    <t>B1</t>
  </si>
  <si>
    <t>Occupied No Notice</t>
  </si>
  <si>
    <t>Harmer, Jason</t>
  </si>
  <si>
    <t>Lease Approved</t>
  </si>
  <si>
    <t>12 months</t>
  </si>
  <si>
    <t>1-1106</t>
  </si>
  <si>
    <t>B1</t>
  </si>
  <si>
    <t>Occupied No Notice</t>
  </si>
  <si>
    <t>Sims, Joseph (Joe)</t>
  </si>
  <si>
    <t>Renewal Lease Approved</t>
  </si>
  <si>
    <t>12 months</t>
  </si>
  <si>
    <t>1-1115</t>
  </si>
  <si>
    <t>B1</t>
  </si>
  <si>
    <t>Occupied No Notice</t>
  </si>
  <si>
    <t>McGlynn, Jacqueline</t>
  </si>
  <si>
    <t>Renewal Lease Approved</t>
  </si>
  <si>
    <t>12 months</t>
  </si>
  <si>
    <t>1-1127</t>
  </si>
  <si>
    <t>B1</t>
  </si>
  <si>
    <t>Occupied No Notice</t>
  </si>
  <si>
    <t>Jankovic, Dusko</t>
  </si>
  <si>
    <t>Renewal Lease Approved</t>
  </si>
  <si>
    <t>15 months</t>
  </si>
  <si>
    <t>1-1128</t>
  </si>
  <si>
    <t>B1</t>
  </si>
  <si>
    <t>Occupied No Notice</t>
  </si>
  <si>
    <t>Colsher, Richard</t>
  </si>
  <si>
    <t>Lease Approved</t>
  </si>
  <si>
    <t>13 months</t>
  </si>
  <si>
    <t>1-1136</t>
  </si>
  <si>
    <t>B1</t>
  </si>
  <si>
    <t>Occupied No Notice</t>
  </si>
  <si>
    <t>DIMAGGIO, MICHAEL</t>
  </si>
  <si>
    <t>Lease Approved</t>
  </si>
  <si>
    <t>15 months</t>
  </si>
  <si>
    <t>1-1201</t>
  </si>
  <si>
    <t>B1</t>
  </si>
  <si>
    <t>Occupied No Notice</t>
  </si>
  <si>
    <t>McDevitt, Joan</t>
  </si>
  <si>
    <t>Renewal Lease Approved</t>
  </si>
  <si>
    <t>15 months</t>
  </si>
  <si>
    <t>1-1205</t>
  </si>
  <si>
    <t>B1</t>
  </si>
  <si>
    <t>Occupied No Notice</t>
  </si>
  <si>
    <t>Formica, Debra (Debbie)</t>
  </si>
  <si>
    <t>Renewal Lease Approved</t>
  </si>
  <si>
    <t>12 months</t>
  </si>
  <si>
    <t>1-1213</t>
  </si>
  <si>
    <t>B1</t>
  </si>
  <si>
    <t>Occupied No Notice</t>
  </si>
  <si>
    <t>Hallen, Kjell Fredrik</t>
  </si>
  <si>
    <t>Lease Approved</t>
  </si>
  <si>
    <t>15 months</t>
  </si>
  <si>
    <t>1-1215</t>
  </si>
  <si>
    <t>B1</t>
  </si>
  <si>
    <t>Occupied No Notice</t>
  </si>
  <si>
    <t>Koehler, Gloria</t>
  </si>
  <si>
    <t>Lease Approved</t>
  </si>
  <si>
    <t>15 months</t>
  </si>
  <si>
    <t>1-1236</t>
  </si>
  <si>
    <t>B1</t>
  </si>
  <si>
    <t>Occupied No Notice</t>
  </si>
  <si>
    <t>Hallisey, Laura</t>
  </si>
  <si>
    <t>Renewal Lease Approved</t>
  </si>
  <si>
    <t>15 months</t>
  </si>
  <si>
    <t>1-1306</t>
  </si>
  <si>
    <t>B1</t>
  </si>
  <si>
    <t>Occupied No Notice</t>
  </si>
  <si>
    <t>Farnesi, Sharon</t>
  </si>
  <si>
    <t>Renewal Lease Approved</t>
  </si>
  <si>
    <t>13 months</t>
  </si>
  <si>
    <t>1-1325</t>
  </si>
  <si>
    <t>B1</t>
  </si>
  <si>
    <t>Occupied No Notice</t>
  </si>
  <si>
    <t>West, Karen</t>
  </si>
  <si>
    <t>Renewal Lease Approved</t>
  </si>
  <si>
    <t>14 months</t>
  </si>
  <si>
    <t>1-1328</t>
  </si>
  <si>
    <t>B1</t>
  </si>
  <si>
    <t>Occupied No Notice</t>
  </si>
  <si>
    <t>Parsons, Judith</t>
  </si>
  <si>
    <t>Lease Approved</t>
  </si>
  <si>
    <t>15 months</t>
  </si>
  <si>
    <t>1-1335</t>
  </si>
  <si>
    <t>B1</t>
  </si>
  <si>
    <t>Occupied No Notice</t>
  </si>
  <si>
    <t>Irwin, Christopher</t>
  </si>
  <si>
    <t>Renewal Lease Approved</t>
  </si>
  <si>
    <t>14 months</t>
  </si>
  <si>
    <t>1-1401</t>
  </si>
  <si>
    <t>B1</t>
  </si>
  <si>
    <t>Occupied No Notice</t>
  </si>
  <si>
    <t>Gulian, AnnMarie</t>
  </si>
  <si>
    <t>Lease Transfer Approved</t>
  </si>
  <si>
    <t>15 months</t>
  </si>
  <si>
    <t>1-1405</t>
  </si>
  <si>
    <t>B1</t>
  </si>
  <si>
    <t>Occupied No Notice</t>
  </si>
  <si>
    <t>Griffin, Gina</t>
  </si>
  <si>
    <t>Lease Approved</t>
  </si>
  <si>
    <t>15 months</t>
  </si>
  <si>
    <t>1-1406</t>
  </si>
  <si>
    <t>B1</t>
  </si>
  <si>
    <t>Occupied No Notice</t>
  </si>
  <si>
    <t>Turtle, Sandra</t>
  </si>
  <si>
    <t>Lease Approved</t>
  </si>
  <si>
    <t>18 months</t>
  </si>
  <si>
    <t>1-1415</t>
  </si>
  <si>
    <t>B1</t>
  </si>
  <si>
    <t>Occupied No Notice</t>
  </si>
  <si>
    <t>Janvrin, Tyler</t>
  </si>
  <si>
    <t>Lease Approved</t>
  </si>
  <si>
    <t>13 months</t>
  </si>
  <si>
    <t>1-1430</t>
  </si>
  <si>
    <t>B1</t>
  </si>
  <si>
    <t>Occupied No Notice</t>
  </si>
  <si>
    <t>Waples, Elizabeth</t>
  </si>
  <si>
    <t>Lease Approved</t>
  </si>
  <si>
    <t>18 months</t>
  </si>
  <si>
    <t>1-1436</t>
  </si>
  <si>
    <t>B1</t>
  </si>
  <si>
    <t>Occupied No Notice</t>
  </si>
  <si>
    <t>Derenick, Jason</t>
  </si>
  <si>
    <t>Lease Approved</t>
  </si>
  <si>
    <t>13 months</t>
  </si>
  <si>
    <t>2-2117</t>
  </si>
  <si>
    <t>B1</t>
  </si>
  <si>
    <t>Occupied No Notice</t>
  </si>
  <si>
    <t>Moore, Ryan</t>
  </si>
  <si>
    <t>Lease Approved</t>
  </si>
  <si>
    <t>15 months</t>
  </si>
  <si>
    <t>2-2202</t>
  </si>
  <si>
    <t>B1</t>
  </si>
  <si>
    <t>Occupied No Notice</t>
  </si>
  <si>
    <t>Garcia, Breanna</t>
  </si>
  <si>
    <t>Lease Approved</t>
  </si>
  <si>
    <t>14 months</t>
  </si>
  <si>
    <t>2-2209</t>
  </si>
  <si>
    <t>B1</t>
  </si>
  <si>
    <t>Occupied No Notice</t>
  </si>
  <si>
    <t>Berman, Stephen</t>
  </si>
  <si>
    <t>Lease Approved</t>
  </si>
  <si>
    <t>15 months</t>
  </si>
  <si>
    <t>2-2214</t>
  </si>
  <si>
    <t>B1</t>
  </si>
  <si>
    <t>Occupied No Notice</t>
  </si>
  <si>
    <t>Graziosi, Beth</t>
  </si>
  <si>
    <t>Renewal Lease Approved</t>
  </si>
  <si>
    <t>12 months</t>
  </si>
  <si>
    <t>2-2317</t>
  </si>
  <si>
    <t>B1</t>
  </si>
  <si>
    <t>Occupied No Notice</t>
  </si>
  <si>
    <t>Travaglini, Joseph</t>
  </si>
  <si>
    <t>Lease Approved</t>
  </si>
  <si>
    <t>18 months</t>
  </si>
  <si>
    <t>2-2319</t>
  </si>
  <si>
    <t>B1</t>
  </si>
  <si>
    <t>Occupied No Notice</t>
  </si>
  <si>
    <t>Meade Carman, Marianne</t>
  </si>
  <si>
    <t>Lease Approved</t>
  </si>
  <si>
    <t>13 months</t>
  </si>
  <si>
    <t>2-2321</t>
  </si>
  <si>
    <t>B1</t>
  </si>
  <si>
    <t>Occupied No Notice</t>
  </si>
  <si>
    <t>Donahue, Sheila</t>
  </si>
  <si>
    <t>Lease Approved</t>
  </si>
  <si>
    <t>18 months</t>
  </si>
  <si>
    <t>2-2414</t>
  </si>
  <si>
    <t>B1</t>
  </si>
  <si>
    <t>Occupied No Notice</t>
  </si>
  <si>
    <t>Kowall, Sara</t>
  </si>
  <si>
    <t>Lease Transfer Approved</t>
  </si>
  <si>
    <t>12 months</t>
  </si>
  <si>
    <t>2-2417</t>
  </si>
  <si>
    <t>B1</t>
  </si>
  <si>
    <t>Occupied No Notice</t>
  </si>
  <si>
    <t>Sidol, Craig</t>
  </si>
  <si>
    <t>Lease Approved</t>
  </si>
  <si>
    <t>13 months</t>
  </si>
  <si>
    <t>2-2421</t>
  </si>
  <si>
    <t>B1</t>
  </si>
  <si>
    <t>Occupied No Notice</t>
  </si>
  <si>
    <t>DeRubeis, Robert</t>
  </si>
  <si>
    <t>Lease Transfer Approved</t>
  </si>
  <si>
    <t>15 months</t>
  </si>
  <si>
    <t>B1</t>
  </si>
  <si>
    <t>Micklin, Eileen</t>
  </si>
  <si>
    <t>Lease Approved</t>
  </si>
  <si>
    <t>18 months</t>
  </si>
  <si>
    <t>B1</t>
  </si>
  <si>
    <t>Murphy, Janelle</t>
  </si>
  <si>
    <t>Lease Completed</t>
  </si>
  <si>
    <t>18 months</t>
  </si>
  <si>
    <t>B1</t>
  </si>
  <si>
    <t>Strawbridge, Steve</t>
  </si>
  <si>
    <t>Lease Completed</t>
  </si>
  <si>
    <t>18 months</t>
  </si>
  <si>
    <t>Unit Type: B1.2</t>
  </si>
  <si>
    <t>1-1317</t>
  </si>
  <si>
    <t>B1.2</t>
  </si>
  <si>
    <t>Occupied No Notice</t>
  </si>
  <si>
    <t>Frederick, Craig (Craig)</t>
  </si>
  <si>
    <t>Lease Approved</t>
  </si>
  <si>
    <t>15 months</t>
  </si>
  <si>
    <t>1-1417</t>
  </si>
  <si>
    <t>B1.2</t>
  </si>
  <si>
    <t>Occupied No Notice</t>
  </si>
  <si>
    <t>Larson, Kari</t>
  </si>
  <si>
    <t>Renewal Lease Approved</t>
  </si>
  <si>
    <t>13 months</t>
  </si>
  <si>
    <t>2-2211</t>
  </si>
  <si>
    <t>B1.2</t>
  </si>
  <si>
    <t>Occupied No Notice</t>
  </si>
  <si>
    <t>Slostad, Dennis</t>
  </si>
  <si>
    <t>Lease Approved</t>
  </si>
  <si>
    <t>15 months</t>
  </si>
  <si>
    <t>Unit Type: B2</t>
  </si>
  <si>
    <t>1-1109</t>
  </si>
  <si>
    <t>B2</t>
  </si>
  <si>
    <t>Occupied No Notice</t>
  </si>
  <si>
    <t>Centrone, Joseph</t>
  </si>
  <si>
    <t>Lease Approved</t>
  </si>
  <si>
    <t>18 months</t>
  </si>
  <si>
    <t>1-1131</t>
  </si>
  <si>
    <t>B2</t>
  </si>
  <si>
    <t>Occupied No Notice</t>
  </si>
  <si>
    <t>Kadelski, Joseph</t>
  </si>
  <si>
    <t>Renewal Lease Approved</t>
  </si>
  <si>
    <t>12 months</t>
  </si>
  <si>
    <t>1-1133</t>
  </si>
  <si>
    <t>B2</t>
  </si>
  <si>
    <t>Occupied No Notice</t>
  </si>
  <si>
    <t>Wroblewski, Maureen</t>
  </si>
  <si>
    <t>Lease Approved</t>
  </si>
  <si>
    <t>15 months</t>
  </si>
  <si>
    <t>1-1209</t>
  </si>
  <si>
    <t>B2</t>
  </si>
  <si>
    <t>Occupied No Notice</t>
  </si>
  <si>
    <t>Prete, Gregory</t>
  </si>
  <si>
    <t>Lease Approved</t>
  </si>
  <si>
    <t>15 months</t>
  </si>
  <si>
    <t>1-1214</t>
  </si>
  <si>
    <t>B2</t>
  </si>
  <si>
    <t>Occupied No Notice</t>
  </si>
  <si>
    <t>Mathew, Neethu</t>
  </si>
  <si>
    <t>Renewal Lease Approved</t>
  </si>
  <si>
    <t>15 months</t>
  </si>
  <si>
    <t>1-1309</t>
  </si>
  <si>
    <t>B2</t>
  </si>
  <si>
    <t>Occupied No Notice</t>
  </si>
  <si>
    <t>Dillman, Dianne</t>
  </si>
  <si>
    <t>Renewal Lease Approved</t>
  </si>
  <si>
    <t>18 months</t>
  </si>
  <si>
    <t>1-1314</t>
  </si>
  <si>
    <t>B2</t>
  </si>
  <si>
    <t>Occupied No Notice</t>
  </si>
  <si>
    <t>McIntyre, Evan</t>
  </si>
  <si>
    <t>Lease Approved</t>
  </si>
  <si>
    <t>18 months</t>
  </si>
  <si>
    <t>1-1322</t>
  </si>
  <si>
    <t>B2</t>
  </si>
  <si>
    <t>Occupied No Notice</t>
  </si>
  <si>
    <t>Golato, Lisa</t>
  </si>
  <si>
    <t>Renewal Lease Approved</t>
  </si>
  <si>
    <t>15 months</t>
  </si>
  <si>
    <t>1-1331</t>
  </si>
  <si>
    <t>B2</t>
  </si>
  <si>
    <t>Occupied No Notice</t>
  </si>
  <si>
    <t>Haralambidis, Jim</t>
  </si>
  <si>
    <t>Renewal Lease Approved</t>
  </si>
  <si>
    <t>15 months</t>
  </si>
  <si>
    <t>1-1333</t>
  </si>
  <si>
    <t>B2</t>
  </si>
  <si>
    <t>Occupied No Notice</t>
  </si>
  <si>
    <t>Cleary, Mary Rita</t>
  </si>
  <si>
    <t>Renewal Lease Approved</t>
  </si>
  <si>
    <t>15 months</t>
  </si>
  <si>
    <t>1-1407</t>
  </si>
  <si>
    <t>B2</t>
  </si>
  <si>
    <t>Occupied No Notice</t>
  </si>
  <si>
    <t>DiBona, Daniel</t>
  </si>
  <si>
    <t>Renewal Lease Approved</t>
  </si>
  <si>
    <t>15 months</t>
  </si>
  <si>
    <t>1-1431</t>
  </si>
  <si>
    <t>B2</t>
  </si>
  <si>
    <t>Occupied No Notice</t>
  </si>
  <si>
    <t>Barth, Gerald</t>
  </si>
  <si>
    <t>Renewal Lease Approved</t>
  </si>
  <si>
    <t>15 months</t>
  </si>
  <si>
    <t>1-1433</t>
  </si>
  <si>
    <t>B2</t>
  </si>
  <si>
    <t>Occupied No Notice</t>
  </si>
  <si>
    <t>Pritchard, Corey</t>
  </si>
  <si>
    <t>Renewal Lease Approved</t>
  </si>
  <si>
    <t>15 months</t>
  </si>
  <si>
    <t>2-2112</t>
  </si>
  <si>
    <t>B2</t>
  </si>
  <si>
    <t>Occupied No Notice</t>
  </si>
  <si>
    <t>Mullarkey, Johanna</t>
  </si>
  <si>
    <t>Lease Approved</t>
  </si>
  <si>
    <t>15 months</t>
  </si>
  <si>
    <t>2-2420</t>
  </si>
  <si>
    <t>B2</t>
  </si>
  <si>
    <t>Occupied No Notice</t>
  </si>
  <si>
    <t>Stout, Adrienne</t>
  </si>
  <si>
    <t>Lease Approved</t>
  </si>
  <si>
    <t>13 months</t>
  </si>
  <si>
    <t>B2</t>
  </si>
  <si>
    <t>Daniels, Nicole</t>
  </si>
  <si>
    <t>Lease Transfer Completed</t>
  </si>
  <si>
    <t>15 months</t>
  </si>
  <si>
    <t>B2</t>
  </si>
  <si>
    <t>Opshori, Musfica Murshid</t>
  </si>
  <si>
    <t>Lease Completed</t>
  </si>
  <si>
    <t>18 months</t>
  </si>
  <si>
    <t>B2</t>
  </si>
  <si>
    <t>Scheetz, Francis (Fran Scheetz)</t>
  </si>
  <si>
    <t>Lease Transfer Completed</t>
  </si>
  <si>
    <t>18 months</t>
  </si>
  <si>
    <t>Unit Type: B3.1</t>
  </si>
  <si>
    <t>2-2218</t>
  </si>
  <si>
    <t>B3.1</t>
  </si>
  <si>
    <t>Occupied No Notice</t>
  </si>
  <si>
    <t>Rodino, Kevin</t>
  </si>
  <si>
    <t>Lease Approved</t>
  </si>
  <si>
    <t>15 months</t>
  </si>
  <si>
    <t>Unit Type: B3.3</t>
  </si>
  <si>
    <t>1-1320</t>
  </si>
  <si>
    <t>B3.3</t>
  </si>
  <si>
    <t>Occupied No Notice</t>
  </si>
  <si>
    <t>Toland, Carol</t>
  </si>
  <si>
    <t>Lease Approved</t>
  </si>
  <si>
    <t>15 months</t>
  </si>
  <si>
    <t>Unit Type: C1</t>
  </si>
  <si>
    <t>1-1202</t>
  </si>
  <si>
    <t>C1</t>
  </si>
  <si>
    <t>Occupied No Notice</t>
  </si>
  <si>
    <t>Hardy, Mary</t>
  </si>
  <si>
    <t>Renewal Lease Approved</t>
  </si>
  <si>
    <t>14 months</t>
  </si>
  <si>
    <t>1-1434</t>
  </si>
  <si>
    <t>C1</t>
  </si>
  <si>
    <t>Occupied No Notice</t>
  </si>
  <si>
    <t>Wood, Mary Alice</t>
  </si>
  <si>
    <t>Lease Approved</t>
  </si>
  <si>
    <t>15 months</t>
  </si>
  <si>
    <t>2-2204</t>
  </si>
  <si>
    <t>C1</t>
  </si>
  <si>
    <t>Occupied No Notice</t>
  </si>
  <si>
    <t>Meltz, Deborah</t>
  </si>
  <si>
    <t>Lease Transfer Approved</t>
  </si>
  <si>
    <t>15 months</t>
  </si>
  <si>
    <t>2-2404</t>
  </si>
  <si>
    <t>C1</t>
  </si>
  <si>
    <t>Occupied No Notice</t>
  </si>
  <si>
    <t>Stewart, Jonathan</t>
  </si>
  <si>
    <t>Lease Approved</t>
  </si>
  <si>
    <t>14 months</t>
  </si>
  <si>
    <t>2-2428</t>
  </si>
  <si>
    <t>C1</t>
  </si>
  <si>
    <t>Occupied No Notice</t>
  </si>
  <si>
    <t>Munim, Shama</t>
  </si>
  <si>
    <t>Lease Approved</t>
  </si>
  <si>
    <t>13 months</t>
  </si>
  <si>
    <t>Unit Type: C2</t>
  </si>
  <si>
    <t>1-1103</t>
  </si>
  <si>
    <t>C2</t>
  </si>
  <si>
    <t>Occupied No Notice</t>
  </si>
  <si>
    <t>Castillo, Bernard</t>
  </si>
  <si>
    <t>Lease Approved</t>
  </si>
  <si>
    <t>15 months</t>
  </si>
  <si>
    <t>1-1137</t>
  </si>
  <si>
    <t>C2</t>
  </si>
  <si>
    <t>Occupied No Notice</t>
  </si>
  <si>
    <t>Willner, Judy</t>
  </si>
  <si>
    <t>Renewal Lease Approved</t>
  </si>
  <si>
    <t>15 months</t>
  </si>
  <si>
    <t>1-1203</t>
  </si>
  <si>
    <t>C2</t>
  </si>
  <si>
    <t>Occupied No Notice</t>
  </si>
  <si>
    <t>Zyuzin, Andrey</t>
  </si>
  <si>
    <t>Lease Approved</t>
  </si>
  <si>
    <t>13 months</t>
  </si>
  <si>
    <t>1-1303</t>
  </si>
  <si>
    <t>C2</t>
  </si>
  <si>
    <t>Occupied No Notice</t>
  </si>
  <si>
    <t>Jaffe, Marc</t>
  </si>
  <si>
    <t>Renewal Lease Approved</t>
  </si>
  <si>
    <t>15 months</t>
  </si>
  <si>
    <t>1-1311</t>
  </si>
  <si>
    <t>C2</t>
  </si>
  <si>
    <t>Occupied No Notice</t>
  </si>
  <si>
    <t>Jalbert, Leon</t>
  </si>
  <si>
    <t>Renewal Lease Approved</t>
  </si>
  <si>
    <t>13 months</t>
  </si>
  <si>
    <t>1-1329</t>
  </si>
  <si>
    <t>C2</t>
  </si>
  <si>
    <t>Occupied No Notice</t>
  </si>
  <si>
    <t>Alch, Marc</t>
  </si>
  <si>
    <t>Renewal Lease Completed</t>
  </si>
  <si>
    <t>18 months</t>
  </si>
  <si>
    <t>1-1403</t>
  </si>
  <si>
    <t>C2</t>
  </si>
  <si>
    <t>Occupied No Notice</t>
  </si>
  <si>
    <t>Bryant, Onaija</t>
  </si>
  <si>
    <t>Renewal Lease Approved</t>
  </si>
  <si>
    <t>13 months</t>
  </si>
  <si>
    <t>1-1411</t>
  </si>
  <si>
    <t>C2</t>
  </si>
  <si>
    <t>Occupied No Notice</t>
  </si>
  <si>
    <t>Stevenson, Annette</t>
  </si>
  <si>
    <t>Renewal Lease Approved</t>
  </si>
  <si>
    <t>15 months</t>
  </si>
  <si>
    <t>1-1437</t>
  </si>
  <si>
    <t>C2</t>
  </si>
  <si>
    <t>Occupied No Notice</t>
  </si>
  <si>
    <t>OBrien, James</t>
  </si>
  <si>
    <t>Renewal Lease Approved</t>
  </si>
  <si>
    <t>15 months</t>
  </si>
  <si>
    <t>2-2401</t>
  </si>
  <si>
    <t>C2</t>
  </si>
  <si>
    <t>Occupied No Notice</t>
  </si>
  <si>
    <t>Augustine, Theresa</t>
  </si>
  <si>
    <t>Lease Approved</t>
  </si>
  <si>
    <t>15 months</t>
  </si>
  <si>
    <t>2-2423</t>
  </si>
  <si>
    <t>C2</t>
  </si>
  <si>
    <t>Occupied No Notice</t>
  </si>
  <si>
    <t>Pacanowsky, Michael</t>
  </si>
  <si>
    <t>Lease Approved</t>
  </si>
  <si>
    <t>15 months</t>
  </si>
  <si>
    <t>C2</t>
  </si>
  <si>
    <t>Lyle, Nancy</t>
  </si>
  <si>
    <t>Lease Approved</t>
  </si>
  <si>
    <t>13 months</t>
  </si>
  <si>
    <t>Total/Average:</t>
  </si>
  <si>
    <t>Pre-Lease</t>
  </si>
  <si>
    <t>The Dean Campustown</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</si>
  <si>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</si>
  <si>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</si>
  <si>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</si>
  <si>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</si>
  <si>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</si>
  <si>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</si>
  <si>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</si>
  <si>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</si>
  <si>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</si>
  <si>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</si>
  <si>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</si>
  <si>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</si>
  <si>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</si>
  <si>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</si>
  <si>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</si>
  <si>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</si>
  <si>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</si>
  <si>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</si>
  <si>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</si>
  <si>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</si>
  <si>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</si>
  <si>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</si>
  <si>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</si>
  <si>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</si>
  <si>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</si>
  <si>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 Deluxe</t>
  </si>
  <si>
    <t>B1</t>
  </si>
  <si>
    <t>B2</t>
  </si>
  <si>
    <t>B3 XL</t>
  </si>
  <si>
    <t>B4 XL</t>
  </si>
  <si>
    <t>D1</t>
  </si>
  <si>
    <t>D2</t>
  </si>
  <si>
    <t>D3</t>
  </si>
  <si>
    <t>D4</t>
  </si>
  <si>
    <t>D5</t>
  </si>
  <si>
    <t>M1</t>
  </si>
  <si>
    <t>Not Selected</t>
  </si>
  <si>
    <t>S1</t>
  </si>
  <si>
    <t>S2</t>
  </si>
  <si>
    <t>S3 XL</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</si>
  <si>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</si>
  <si>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</si>
  <si>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</si>
  <si>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</si>
  <si>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</si>
  <si>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</si>
  <si>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</si>
  <si>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</si>
  <si>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</si>
  <si>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</si>
  <si>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</si>
  <si>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</si>
  <si>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</si>
  <si>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</si>
  <si>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</si>
  <si>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</si>
  <si>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</si>
  <si>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</si>
  <si>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</si>
  <si>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</si>
  <si>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</si>
  <si>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</si>
  <si>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617</t>
  </si>
  <si>
    <t>A1</t>
  </si>
  <si>
    <t>Occupied No Notice</t>
  </si>
  <si>
    <t>Lark, Lukas (Lukas Yang-Lark)</t>
  </si>
  <si>
    <t>Renewal Lease Approved</t>
  </si>
  <si>
    <t>Annual (08/18/2025-07/31/2026)</t>
  </si>
  <si>
    <t>A1</t>
  </si>
  <si>
    <t>Boyle, John (Jack)</t>
  </si>
  <si>
    <t>Lease Approved</t>
  </si>
  <si>
    <t>Annual (08/18/2025-07/31/2026)</t>
  </si>
  <si>
    <t>A1</t>
  </si>
  <si>
    <t>Chen, Yilin</t>
  </si>
  <si>
    <t>Lease Approved</t>
  </si>
  <si>
    <t>Annual (08/18/2025-07/31/2026)</t>
  </si>
  <si>
    <t>A1</t>
  </si>
  <si>
    <t>Choudhry, Abdullah</t>
  </si>
  <si>
    <t>Renewal Lease Approved</t>
  </si>
  <si>
    <t>Annual (08/18/2025-07/31/2026)</t>
  </si>
  <si>
    <t>A1</t>
  </si>
  <si>
    <t>Chun, Man Geun (MG)</t>
  </si>
  <si>
    <t>Lease Approved</t>
  </si>
  <si>
    <t>Annual (08/18/2025-07/31/2026)</t>
  </si>
  <si>
    <t>A1</t>
  </si>
  <si>
    <t>Ge, Yijing</t>
  </si>
  <si>
    <t>Lease Approved</t>
  </si>
  <si>
    <t>Annual (08/18/2025-07/31/2026)</t>
  </si>
  <si>
    <t>A1</t>
  </si>
  <si>
    <t>JEN, KO HSI RATI (Rati)</t>
  </si>
  <si>
    <t>Renewal Lease Approved</t>
  </si>
  <si>
    <t>Annual (08/18/2025-07/31/2026)</t>
  </si>
  <si>
    <t>A1</t>
  </si>
  <si>
    <t>Kwon, Seha</t>
  </si>
  <si>
    <t>Lease Approved</t>
  </si>
  <si>
    <t>Annual (08/18/2025-07/31/2026)</t>
  </si>
  <si>
    <t>A1</t>
  </si>
  <si>
    <t>LIN, CHINGSUNG</t>
  </si>
  <si>
    <t>Lease Approved</t>
  </si>
  <si>
    <t>Annual (08/18/2025-07/31/2026)</t>
  </si>
  <si>
    <t>A1</t>
  </si>
  <si>
    <t>Lyu, Zhengde</t>
  </si>
  <si>
    <t>Lease Approved</t>
  </si>
  <si>
    <t>Annual (08/18/2025-07/31/2026)</t>
  </si>
  <si>
    <t>A1</t>
  </si>
  <si>
    <t>Munro, Colin</t>
  </si>
  <si>
    <t>Renewal Lease Approved</t>
  </si>
  <si>
    <t>MOMI (08/18/2025-07/31/2026)</t>
  </si>
  <si>
    <t>A1</t>
  </si>
  <si>
    <t>Weng, Weiting (Albert)</t>
  </si>
  <si>
    <t>Lease Approved</t>
  </si>
  <si>
    <t>Annual (08/18/2025-07/31/2026)</t>
  </si>
  <si>
    <t>A1</t>
  </si>
  <si>
    <t>Zheng, Jiaye</t>
  </si>
  <si>
    <t>Lease Approved</t>
  </si>
  <si>
    <t>Annual (08/18/2025-07/31/2026)</t>
  </si>
  <si>
    <t>A1</t>
  </si>
  <si>
    <t>Zhou, Angela</t>
  </si>
  <si>
    <t>Lease Approved</t>
  </si>
  <si>
    <t>Annual (08/18/2025-07/31/2026)</t>
  </si>
  <si>
    <t>Unit Type: A2 Deluxe</t>
  </si>
  <si>
    <t>512-A</t>
  </si>
  <si>
    <t>A2 Deluxe</t>
  </si>
  <si>
    <t>Occupied No Notice</t>
  </si>
  <si>
    <t>Ghosh, Jayesh (Jay)</t>
  </si>
  <si>
    <t>Renewal Lease Approved</t>
  </si>
  <si>
    <t>Annual (08/18/2025-07/31/2026)</t>
  </si>
  <si>
    <t>512-B</t>
  </si>
  <si>
    <t>A2 Deluxe</t>
  </si>
  <si>
    <t>Occupied No Notice</t>
  </si>
  <si>
    <t>Ghosh, Jayesh (Jay)</t>
  </si>
  <si>
    <t>Renewal Lease Approved</t>
  </si>
  <si>
    <t>Annual (08/18/2025-07/31/2026)</t>
  </si>
  <si>
    <t>812-A</t>
  </si>
  <si>
    <t>A2 Deluxe</t>
  </si>
  <si>
    <t>Occupied No Notice</t>
  </si>
  <si>
    <t>Liu, Ruiqing (Camille)</t>
  </si>
  <si>
    <t>Renewal Lease Approved</t>
  </si>
  <si>
    <t>Annual (08/18/2025-07/31/2026)</t>
  </si>
  <si>
    <t>812-B</t>
  </si>
  <si>
    <t>A2 Deluxe</t>
  </si>
  <si>
    <t>Occupied No Notice</t>
  </si>
  <si>
    <t>Liu, Ruiqing (Camille)</t>
  </si>
  <si>
    <t>Renewal Lease Approved</t>
  </si>
  <si>
    <t>Annual (08/18/2025-07/31/2026)</t>
  </si>
  <si>
    <t>912-A</t>
  </si>
  <si>
    <t>A2 Deluxe</t>
  </si>
  <si>
    <t>Occupied No Notice</t>
  </si>
  <si>
    <t>Lin, I Wei (Vivi)</t>
  </si>
  <si>
    <t>Renewal Lease Approved</t>
  </si>
  <si>
    <t>Annual (08/18/2025-07/31/2026)</t>
  </si>
  <si>
    <t>912-B</t>
  </si>
  <si>
    <t>A2 Deluxe</t>
  </si>
  <si>
    <t>Occupied No Notice</t>
  </si>
  <si>
    <t>Lin, I Wei (Vivi)</t>
  </si>
  <si>
    <t>Renewal Lease Approved</t>
  </si>
  <si>
    <t>Annual (08/18/2025-07/31/2026)</t>
  </si>
  <si>
    <t>A2 Deluxe</t>
  </si>
  <si>
    <t>Cao, Zhanghaoran (Harry)</t>
  </si>
  <si>
    <t>Renewal Lease Approved</t>
  </si>
  <si>
    <t>Annual (08/18/2025-07/31/2026)</t>
  </si>
  <si>
    <t>A2 Deluxe</t>
  </si>
  <si>
    <t>Cao, Zhanghaoran (Harry)</t>
  </si>
  <si>
    <t>Renewal Lease Approved</t>
  </si>
  <si>
    <t>Annual (08/18/2025-07/31/2026)</t>
  </si>
  <si>
    <t>A2 Deluxe</t>
  </si>
  <si>
    <t>Geng, Yanze (Chad)</t>
  </si>
  <si>
    <t>Lease Approved</t>
  </si>
  <si>
    <t>Annual (08/18/2025-07/31/2026)</t>
  </si>
  <si>
    <t>A2 Deluxe</t>
  </si>
  <si>
    <t>Geng, Yanze (Chad)</t>
  </si>
  <si>
    <t>Lease Approved</t>
  </si>
  <si>
    <t>Annual (08/18/2025-07/31/2026)</t>
  </si>
  <si>
    <t>A2 Deluxe</t>
  </si>
  <si>
    <t>Guo, Jiamu (Jasper)</t>
  </si>
  <si>
    <t>Lease Approved</t>
  </si>
  <si>
    <t>Annual (08/18/2025-07/31/2026)</t>
  </si>
  <si>
    <t>A2 Deluxe</t>
  </si>
  <si>
    <t>Guo, Jiamu (Jasper)</t>
  </si>
  <si>
    <t>Lease Approved</t>
  </si>
  <si>
    <t>Annual (08/18/2025-07/31/2026)</t>
  </si>
  <si>
    <t>A2 Deluxe</t>
  </si>
  <si>
    <t>Li, Hecheng</t>
  </si>
  <si>
    <t>Lease Approved</t>
  </si>
  <si>
    <t>Annual (08/18/2025-07/31/2026)</t>
  </si>
  <si>
    <t>A2 Deluxe</t>
  </si>
  <si>
    <t>Li, Hecheng</t>
  </si>
  <si>
    <t>Lease Approved</t>
  </si>
  <si>
    <t>Annual (08/18/2025-07/31/2026)</t>
  </si>
  <si>
    <t>A2 Deluxe</t>
  </si>
  <si>
    <t>Li, Yalin</t>
  </si>
  <si>
    <t>Renewal Lease Approved</t>
  </si>
  <si>
    <t>Annual (08/18/2025-07/31/2026)</t>
  </si>
  <si>
    <t>A2 Deluxe</t>
  </si>
  <si>
    <t>Li, Yalin</t>
  </si>
  <si>
    <t>Renewal Lease Approved</t>
  </si>
  <si>
    <t>Annual (08/18/2025-07/31/2026)</t>
  </si>
  <si>
    <t>A2 Deluxe</t>
  </si>
  <si>
    <t>Sun, HaoYang (Andy)</t>
  </si>
  <si>
    <t>Lease Approved</t>
  </si>
  <si>
    <t>Annual (08/18/2025-07/31/2026)</t>
  </si>
  <si>
    <t>A2 Deluxe</t>
  </si>
  <si>
    <t>Sun, HaoYang (Andy)</t>
  </si>
  <si>
    <t>Lease Approved</t>
  </si>
  <si>
    <t>Annual (08/18/2025-07/31/2026)</t>
  </si>
  <si>
    <t>A2 Deluxe</t>
  </si>
  <si>
    <t>Wang, Zhiyin (zhiyin)</t>
  </si>
  <si>
    <t>Renewal Lease Approved</t>
  </si>
  <si>
    <t>MOMI (08/18/2025-07/31/2026)</t>
  </si>
  <si>
    <t>A2 Deluxe</t>
  </si>
  <si>
    <t>Wang, Zhiyin (zhiyin)</t>
  </si>
  <si>
    <t>Renewal Lease Approved</t>
  </si>
  <si>
    <t>MOMI (08/18/2025-07/31/2026)</t>
  </si>
  <si>
    <t>A2 Deluxe</t>
  </si>
  <si>
    <t>Xiang, Bobby</t>
  </si>
  <si>
    <t>Lease Approved</t>
  </si>
  <si>
    <t>Annual (08/18/2025-07/31/2026)</t>
  </si>
  <si>
    <t>A2 Deluxe</t>
  </si>
  <si>
    <t>Xiang, Bobby</t>
  </si>
  <si>
    <t>Lease Approved</t>
  </si>
  <si>
    <t>Annual (08/18/2025-07/31/2026)</t>
  </si>
  <si>
    <t>A2 Deluxe</t>
  </si>
  <si>
    <t>Xu, Houde (Andrew)</t>
  </si>
  <si>
    <t>Lease Approved</t>
  </si>
  <si>
    <t>Annual (08/18/2025-07/31/2026)</t>
  </si>
  <si>
    <t>A2 Deluxe</t>
  </si>
  <si>
    <t>Xu, Houde (Andrew)</t>
  </si>
  <si>
    <t>Lease Approved</t>
  </si>
  <si>
    <t>Annual (08/18/2025-07/31/2026)</t>
  </si>
  <si>
    <t>A2 Deluxe</t>
  </si>
  <si>
    <t>Zhong, He (Andy)</t>
  </si>
  <si>
    <t>Lease Approved</t>
  </si>
  <si>
    <t>Annual (08/18/2025-07/31/2026)</t>
  </si>
  <si>
    <t>A2 Deluxe</t>
  </si>
  <si>
    <t>Zhong, He (Andy)</t>
  </si>
  <si>
    <t>Lease Approved</t>
  </si>
  <si>
    <t>Annual (08/18/2025-07/31/2026)</t>
  </si>
  <si>
    <t>A2 Deluxe</t>
  </si>
  <si>
    <t>Zhuang, Tunan</t>
  </si>
  <si>
    <t>Renewal Lease Approved</t>
  </si>
  <si>
    <t>Annual (08/18/2025-07/31/2026)</t>
  </si>
  <si>
    <t>A2 Deluxe</t>
  </si>
  <si>
    <t>Zhuang, Tunan</t>
  </si>
  <si>
    <t>Renewal Lease Approved</t>
  </si>
  <si>
    <t>Annual (08/18/2025-07/31/2026)</t>
  </si>
  <si>
    <t>Unit Type: B1</t>
  </si>
  <si>
    <t>403-A</t>
  </si>
  <si>
    <t>B1</t>
  </si>
  <si>
    <t>Occupied No Notice</t>
  </si>
  <si>
    <t>Radek, Natalie (Natalie)</t>
  </si>
  <si>
    <t>Renewal Lease Approved</t>
  </si>
  <si>
    <t>Annual (08/18/2025-07/31/2026)</t>
  </si>
  <si>
    <t>1303-A</t>
  </si>
  <si>
    <t>B1</t>
  </si>
  <si>
    <t>Occupied No Notice</t>
  </si>
  <si>
    <t>Fan, Jin (Flora)</t>
  </si>
  <si>
    <t>Renewal Lease Approved</t>
  </si>
  <si>
    <t>Annual (08/18/2025-07/31/2026)</t>
  </si>
  <si>
    <t>1603-A</t>
  </si>
  <si>
    <t>B1</t>
  </si>
  <si>
    <t>Occupied No Notice</t>
  </si>
  <si>
    <t>Ye, Binchao</t>
  </si>
  <si>
    <t>Renewal Lease Approved</t>
  </si>
  <si>
    <t>Annual (08/18/2025-07/31/2026)</t>
  </si>
  <si>
    <t>1603-B</t>
  </si>
  <si>
    <t>B1</t>
  </si>
  <si>
    <t>Occupied No Notice</t>
  </si>
  <si>
    <t>Qiu, Xinrui</t>
  </si>
  <si>
    <t>Renewal Lease Approved</t>
  </si>
  <si>
    <t>Annual (08/18/2025-07/31/2026)</t>
  </si>
  <si>
    <t>B1</t>
  </si>
  <si>
    <t>Cao, Mingxuan</t>
  </si>
  <si>
    <t>Lease Approved</t>
  </si>
  <si>
    <t>Annual (08/18/2025-07/31/2026)</t>
  </si>
  <si>
    <t>B1</t>
  </si>
  <si>
    <t>Chen, Sisi</t>
  </si>
  <si>
    <t>Lease Approved</t>
  </si>
  <si>
    <t>Annual (08/18/2025-07/31/2026)</t>
  </si>
  <si>
    <t>B1</t>
  </si>
  <si>
    <t>Chiu, Harry</t>
  </si>
  <si>
    <t>Lease Approved</t>
  </si>
  <si>
    <t>Annual (08/18/2025-07/31/2026)</t>
  </si>
  <si>
    <t>B1</t>
  </si>
  <si>
    <t>Deng, Tianai</t>
  </si>
  <si>
    <t>Lease Approved</t>
  </si>
  <si>
    <t>Annual (08/18/2025-07/31/2026)</t>
  </si>
  <si>
    <t>B1</t>
  </si>
  <si>
    <t>Fu, Zhe (Edward)</t>
  </si>
  <si>
    <t>Lease Approved</t>
  </si>
  <si>
    <t>Annual (08/18/2025-07/31/2026)</t>
  </si>
  <si>
    <t>B1</t>
  </si>
  <si>
    <t>He, Wenxuan (Jessica)</t>
  </si>
  <si>
    <t>Lease Approved</t>
  </si>
  <si>
    <t>Annual (08/18/2025-07/31/2026)</t>
  </si>
  <si>
    <t>B1</t>
  </si>
  <si>
    <t>Lao, Bryden</t>
  </si>
  <si>
    <t>Lease Approved</t>
  </si>
  <si>
    <t>Annual (08/18/2025-07/31/2026)</t>
  </si>
  <si>
    <t>B1</t>
  </si>
  <si>
    <t>LI, MENGYUAN</t>
  </si>
  <si>
    <t>Lease Approved</t>
  </si>
  <si>
    <t>Annual (08/18/2025-07/31/2026)</t>
  </si>
  <si>
    <t>B1</t>
  </si>
  <si>
    <t>Liu, Jiayu (Lesly)</t>
  </si>
  <si>
    <t>Lease Approved</t>
  </si>
  <si>
    <t>Annual (08/18/2025-07/31/2026)</t>
  </si>
  <si>
    <t>B1</t>
  </si>
  <si>
    <t>Pan, Boan</t>
  </si>
  <si>
    <t>Lease Approved</t>
  </si>
  <si>
    <t>Annual (08/18/2025-07/31/2026)</t>
  </si>
  <si>
    <t>B1</t>
  </si>
  <si>
    <t>Peng, Xishi</t>
  </si>
  <si>
    <t>Lease Approved</t>
  </si>
  <si>
    <t>Annual (08/18/2025-07/31/2026)</t>
  </si>
  <si>
    <t>B1</t>
  </si>
  <si>
    <t>Petrovic, Ila</t>
  </si>
  <si>
    <t>Lease Approved</t>
  </si>
  <si>
    <t>Annual (08/18/2025-07/31/2026)</t>
  </si>
  <si>
    <t>B1</t>
  </si>
  <si>
    <t>REN, JIAHE</t>
  </si>
  <si>
    <t>Lease Approved</t>
  </si>
  <si>
    <t>Annual (08/18/2025-07/31/2026)</t>
  </si>
  <si>
    <t>B1</t>
  </si>
  <si>
    <t>Smolen, Theodore (Teddy)</t>
  </si>
  <si>
    <t>Lease Approved</t>
  </si>
  <si>
    <t>Annual (08/18/2025-07/31/2026)</t>
  </si>
  <si>
    <t>B1</t>
  </si>
  <si>
    <t>Special$250, Jesstest</t>
  </si>
  <si>
    <t>Lease Approved</t>
  </si>
  <si>
    <t>Annual (08/18/2025-07/31/2026)</t>
  </si>
  <si>
    <t>B1</t>
  </si>
  <si>
    <t>Sukosol, Samantha (Samantha)</t>
  </si>
  <si>
    <t>Renewal Lease Approved</t>
  </si>
  <si>
    <t>Annual (08/18/2025-07/31/2026)</t>
  </si>
  <si>
    <t>B1</t>
  </si>
  <si>
    <t>Tang, Tianyue (Tina)</t>
  </si>
  <si>
    <t>Lease Approved</t>
  </si>
  <si>
    <t>Annual (08/18/2025-07/31/2026)</t>
  </si>
  <si>
    <t>B1</t>
  </si>
  <si>
    <t>Zhang, Jiyue (Diana)</t>
  </si>
  <si>
    <t>Lease Approved</t>
  </si>
  <si>
    <t>Annual (08/18/2025-07/31/2026)</t>
  </si>
  <si>
    <t>B1</t>
  </si>
  <si>
    <t>Zhao, Muxu</t>
  </si>
  <si>
    <t>Lease Approved</t>
  </si>
  <si>
    <t>Annual (08/18/2025-07/31/2026)</t>
  </si>
  <si>
    <t>B1</t>
  </si>
  <si>
    <t>Zheng, Zhe</t>
  </si>
  <si>
    <t>Lease Approved</t>
  </si>
  <si>
    <t>Annual (08/18/2025-07/31/2026)</t>
  </si>
  <si>
    <t>B1</t>
  </si>
  <si>
    <t>Zhuang, Hongbin</t>
  </si>
  <si>
    <t>Lease Approved</t>
  </si>
  <si>
    <t>Annual (08/18/2025-07/31/2026)</t>
  </si>
  <si>
    <t>B1</t>
  </si>
  <si>
    <t>Zuo, Tianhao (Gordon)</t>
  </si>
  <si>
    <t>Lease Approved</t>
  </si>
  <si>
    <t>Annual (08/18/2025-07/31/2026)</t>
  </si>
  <si>
    <t>Unit Type: B2</t>
  </si>
  <si>
    <t>521-A</t>
  </si>
  <si>
    <t>B2</t>
  </si>
  <si>
    <t>Occupied No Notice</t>
  </si>
  <si>
    <t>Houlihan, Grace</t>
  </si>
  <si>
    <t>Renewal Lease Approved</t>
  </si>
  <si>
    <t>Annual (08/18/2025-07/31/2026)</t>
  </si>
  <si>
    <t>721-A</t>
  </si>
  <si>
    <t>B2</t>
  </si>
  <si>
    <t>Occupied No Notice</t>
  </si>
  <si>
    <t>Li, Yuyin (Ariana)</t>
  </si>
  <si>
    <t>Renewal Lease Approved</t>
  </si>
  <si>
    <t>Annual (08/18/2025-07/31/2026)</t>
  </si>
  <si>
    <t>721-B</t>
  </si>
  <si>
    <t>B2</t>
  </si>
  <si>
    <t>Occupied No Notice</t>
  </si>
  <si>
    <t>Xue, Yixin (Lisa)</t>
  </si>
  <si>
    <t>Renewal Lease Approved</t>
  </si>
  <si>
    <t>Annual (08/18/2025-07/31/2026)</t>
  </si>
  <si>
    <t>921-A</t>
  </si>
  <si>
    <t>B2</t>
  </si>
  <si>
    <t>Occupied No Notice</t>
  </si>
  <si>
    <t>Wang, Yaxin</t>
  </si>
  <si>
    <t>Renewal Lease Approved</t>
  </si>
  <si>
    <t>Annual (08/18/2025-07/31/2026)</t>
  </si>
  <si>
    <t>921-B</t>
  </si>
  <si>
    <t>B2</t>
  </si>
  <si>
    <t>Occupied No Notice</t>
  </si>
  <si>
    <t>Hu, Yueling</t>
  </si>
  <si>
    <t>Renewal Lease Approved</t>
  </si>
  <si>
    <t>Annual (08/18/2025-07/31/2026)</t>
  </si>
  <si>
    <t>1321-B</t>
  </si>
  <si>
    <t>B2</t>
  </si>
  <si>
    <t>Occupied No Notice</t>
  </si>
  <si>
    <t>Singhal, Dipanita (Dipanita)</t>
  </si>
  <si>
    <t>Renewal Lease Approved</t>
  </si>
  <si>
    <t>Annual (08/18/2025-07/31/2026)</t>
  </si>
  <si>
    <t>1621-A</t>
  </si>
  <si>
    <t>B2</t>
  </si>
  <si>
    <t>Occupied No Notice</t>
  </si>
  <si>
    <t>Zhang, Shiyuan (Jess)</t>
  </si>
  <si>
    <t>Renewal Lease Approved</t>
  </si>
  <si>
    <t>Annual (08/18/2025-07/31/2026)</t>
  </si>
  <si>
    <t>1621-B</t>
  </si>
  <si>
    <t>B2</t>
  </si>
  <si>
    <t>Occupied No Notice</t>
  </si>
  <si>
    <t>Wu, Zhuoyi (Joy)</t>
  </si>
  <si>
    <t>Renewal Lease Approved</t>
  </si>
  <si>
    <t>Annual (08/18/2025-07/31/2026)</t>
  </si>
  <si>
    <t>B2</t>
  </si>
  <si>
    <t>Cai, Junchen (Lucas Cai)</t>
  </si>
  <si>
    <t>Lease Approved</t>
  </si>
  <si>
    <t>Annual (08/18/2025-07/31/2026)</t>
  </si>
  <si>
    <t>B2</t>
  </si>
  <si>
    <t>Guo, Yulin</t>
  </si>
  <si>
    <t>Lease Approved</t>
  </si>
  <si>
    <t>Annual (08/18/2025-07/31/2026)</t>
  </si>
  <si>
    <t>B2</t>
  </si>
  <si>
    <t>Ho, Justin (Justin Ho)</t>
  </si>
  <si>
    <t>Lease Partially Completed</t>
  </si>
  <si>
    <t>Annual (08/18/2025-07/31/2026)</t>
  </si>
  <si>
    <t>B2</t>
  </si>
  <si>
    <t>Horwitz, Alexandra</t>
  </si>
  <si>
    <t>Lease Approved</t>
  </si>
  <si>
    <t>Annual (08/18/2025-07/31/2026)</t>
  </si>
  <si>
    <t>B2</t>
  </si>
  <si>
    <t>Liu, Ziyuan</t>
  </si>
  <si>
    <t>Lease Approved</t>
  </si>
  <si>
    <t>Annual (08/18/2025-07/31/2026)</t>
  </si>
  <si>
    <t>B2</t>
  </si>
  <si>
    <t>Li, Yijia</t>
  </si>
  <si>
    <t>Lease Approved</t>
  </si>
  <si>
    <t>Annual (08/18/2025-07/31/2026)</t>
  </si>
  <si>
    <t>B2</t>
  </si>
  <si>
    <t>Marta, Jeddy (Jeddy)</t>
  </si>
  <si>
    <t>Lease Approved</t>
  </si>
  <si>
    <t>Annual (08/18/2025-07/31/2026)</t>
  </si>
  <si>
    <t>B2</t>
  </si>
  <si>
    <t>Meyer, Sophie</t>
  </si>
  <si>
    <t>Lease Approved</t>
  </si>
  <si>
    <t>Annual (08/18/2025-07/31/2026)</t>
  </si>
  <si>
    <t>B2</t>
  </si>
  <si>
    <t>Overby, Rachel</t>
  </si>
  <si>
    <t>Lease Approved</t>
  </si>
  <si>
    <t>Annual (08/18/2025-07/31/2026)</t>
  </si>
  <si>
    <t>B2</t>
  </si>
  <si>
    <t>Themas, Benedict (Vito)</t>
  </si>
  <si>
    <t>Lease Approved</t>
  </si>
  <si>
    <t>Annual (08/18/2025-07/31/2026)</t>
  </si>
  <si>
    <t>B2</t>
  </si>
  <si>
    <t>Wang, Yanhua</t>
  </si>
  <si>
    <t>Lease Approved</t>
  </si>
  <si>
    <t>Annual (08/18/2025-07/31/2026)</t>
  </si>
  <si>
    <t>B2</t>
  </si>
  <si>
    <t>Wu, Yitian</t>
  </si>
  <si>
    <t>Lease Approved</t>
  </si>
  <si>
    <t>Annual (08/18/2025-07/31/2026)</t>
  </si>
  <si>
    <t>B2</t>
  </si>
  <si>
    <t>Xiao, Jingxin (Jim)</t>
  </si>
  <si>
    <t>Lease Approved</t>
  </si>
  <si>
    <t>Annual (08/18/2025-07/31/2026)</t>
  </si>
  <si>
    <t>B2</t>
  </si>
  <si>
    <t>Yang, Wenhao</t>
  </si>
  <si>
    <t>Renewal Lease Approved</t>
  </si>
  <si>
    <t>Annual (08/18/2025-07/31/2026)</t>
  </si>
  <si>
    <t>B2</t>
  </si>
  <si>
    <t>Yang, Yi</t>
  </si>
  <si>
    <t>Lease Approved</t>
  </si>
  <si>
    <t>Annual (08/18/2025-07/31/2026)</t>
  </si>
  <si>
    <t>B2</t>
  </si>
  <si>
    <t>Zhang, Jialiang (Josie)</t>
  </si>
  <si>
    <t>Lease Approved</t>
  </si>
  <si>
    <t>Annual (08/18/2025-07/31/2026)</t>
  </si>
  <si>
    <t>B2</t>
  </si>
  <si>
    <t>Zhang, Jinwen</t>
  </si>
  <si>
    <t>Lease Approved</t>
  </si>
  <si>
    <t>Annual (08/18/2025-07/31/2026)</t>
  </si>
  <si>
    <t>B2</t>
  </si>
  <si>
    <t>Zhang, Ruixi</t>
  </si>
  <si>
    <t>Lease Approved</t>
  </si>
  <si>
    <t>Annual (08/18/2025-07/31/2026)</t>
  </si>
  <si>
    <t>B2</t>
  </si>
  <si>
    <t>Zhang, Tingke</t>
  </si>
  <si>
    <t>Lease Approved</t>
  </si>
  <si>
    <t>Annual (08/18/2025-07/31/2026)</t>
  </si>
  <si>
    <t>B2</t>
  </si>
  <si>
    <t>Zhang, Yuci (Anny)</t>
  </si>
  <si>
    <t>Lease Approved</t>
  </si>
  <si>
    <t>Annual (08/18/2025-07/31/2026)</t>
  </si>
  <si>
    <t>Unit Type: B3 XL</t>
  </si>
  <si>
    <t>523-A1</t>
  </si>
  <si>
    <t>B3 XL</t>
  </si>
  <si>
    <t>Occupied No Notice</t>
  </si>
  <si>
    <t>Yang, Qingzhi (Leo)</t>
  </si>
  <si>
    <t>Renewal Lease Approved</t>
  </si>
  <si>
    <t>Annual (08/18/2025-07/31/2026)</t>
  </si>
  <si>
    <t>523-A2</t>
  </si>
  <si>
    <t>B3 XL</t>
  </si>
  <si>
    <t>Occupied No Notice</t>
  </si>
  <si>
    <t>Yang, Qingzhi (Leo)</t>
  </si>
  <si>
    <t>Renewal Lease Approved</t>
  </si>
  <si>
    <t>Annual (08/18/2025-07/31/2026)</t>
  </si>
  <si>
    <t>523-B1</t>
  </si>
  <si>
    <t>B3 XL</t>
  </si>
  <si>
    <t>Occupied No Notice</t>
  </si>
  <si>
    <t>Wang, Jiayi</t>
  </si>
  <si>
    <t>Renewal Lease Approved</t>
  </si>
  <si>
    <t>Annual (08/18/2025-07/31/2026)</t>
  </si>
  <si>
    <t>523-B2</t>
  </si>
  <si>
    <t>B3 XL</t>
  </si>
  <si>
    <t>Occupied No Notice</t>
  </si>
  <si>
    <t>Wang, Jiayi</t>
  </si>
  <si>
    <t>Renewal Lease Approved</t>
  </si>
  <si>
    <t>Annual (08/18/2025-07/31/2026)</t>
  </si>
  <si>
    <t>823-A1</t>
  </si>
  <si>
    <t>B3 XL</t>
  </si>
  <si>
    <t>Occupied No Notice</t>
  </si>
  <si>
    <t>Choi, Seunghee (Judy)</t>
  </si>
  <si>
    <t>Renewal Lease Approved</t>
  </si>
  <si>
    <t>Annual (08/18/2025-07/31/2026)</t>
  </si>
  <si>
    <t>823-A2</t>
  </si>
  <si>
    <t>B3 XL</t>
  </si>
  <si>
    <t>Occupied No Notice</t>
  </si>
  <si>
    <t>Choi, Seunghee (Judy)</t>
  </si>
  <si>
    <t>Renewal Lease Approved</t>
  </si>
  <si>
    <t>Annual (08/18/2025-07/31/2026)</t>
  </si>
  <si>
    <t>823-B1</t>
  </si>
  <si>
    <t>B3 XL</t>
  </si>
  <si>
    <t>Occupied No Notice</t>
  </si>
  <si>
    <t>Nam, Clare (Clare)</t>
  </si>
  <si>
    <t>Renewal Lease Approved</t>
  </si>
  <si>
    <t>Annual (08/18/2025-07/31/2026)</t>
  </si>
  <si>
    <t>823-B2</t>
  </si>
  <si>
    <t>B3 XL</t>
  </si>
  <si>
    <t>Occupied No Notice</t>
  </si>
  <si>
    <t>Nam, Clare (Clare)</t>
  </si>
  <si>
    <t>Renewal Lease Approved</t>
  </si>
  <si>
    <t>Annual (08/18/2025-07/31/2026)</t>
  </si>
  <si>
    <t>1123-A1</t>
  </si>
  <si>
    <t>B3 XL</t>
  </si>
  <si>
    <t>Occupied No Notice</t>
  </si>
  <si>
    <t>Hua, Zeyi (Zoey)</t>
  </si>
  <si>
    <t>Renewal Lease Approved</t>
  </si>
  <si>
    <t>Annual (08/18/2025-07/31/2026)</t>
  </si>
  <si>
    <t>1123-A2</t>
  </si>
  <si>
    <t>B3 XL</t>
  </si>
  <si>
    <t>Occupied No Notice</t>
  </si>
  <si>
    <t>Hua, Zeyi (Zoey)</t>
  </si>
  <si>
    <t>Renewal Lease Approved</t>
  </si>
  <si>
    <t>Annual (08/18/2025-07/31/2026)</t>
  </si>
  <si>
    <t>1123-B1</t>
  </si>
  <si>
    <t>B3 XL</t>
  </si>
  <si>
    <t>Occupied No Notice</t>
  </si>
  <si>
    <t>Wang, Yixuan</t>
  </si>
  <si>
    <t>Renewal Lease Approved</t>
  </si>
  <si>
    <t>Annual (08/18/2025-07/31/2026)</t>
  </si>
  <si>
    <t>1123-B2</t>
  </si>
  <si>
    <t>B3 XL</t>
  </si>
  <si>
    <t>Occupied No Notice</t>
  </si>
  <si>
    <t>Wang, Yixuan</t>
  </si>
  <si>
    <t>Renewal Lease Approved</t>
  </si>
  <si>
    <t>Annual (08/18/2025-07/31/2026)</t>
  </si>
  <si>
    <t>1623-A1</t>
  </si>
  <si>
    <t>B3 XL</t>
  </si>
  <si>
    <t>Occupied No Notice</t>
  </si>
  <si>
    <t>Ma, Kairuo</t>
  </si>
  <si>
    <t>Renewal Lease Approved</t>
  </si>
  <si>
    <t>Annual (08/18/2025-07/31/2026)</t>
  </si>
  <si>
    <t>1623-A2</t>
  </si>
  <si>
    <t>B3 XL</t>
  </si>
  <si>
    <t>Occupied No Notice</t>
  </si>
  <si>
    <t>Ma, Kairuo</t>
  </si>
  <si>
    <t>Renewal Lease Approved</t>
  </si>
  <si>
    <t>Annual (08/18/2025-07/31/2026)</t>
  </si>
  <si>
    <t>B3 XL</t>
  </si>
  <si>
    <t>Du, Adrian</t>
  </si>
  <si>
    <t>Renewal Lease Approved</t>
  </si>
  <si>
    <t>Annual (08/18/2025-07/31/2026)</t>
  </si>
  <si>
    <t>B3 XL</t>
  </si>
  <si>
    <t>Du, Adrian</t>
  </si>
  <si>
    <t>Renewal Lease Approved</t>
  </si>
  <si>
    <t>Annual (08/18/2025-07/31/2026)</t>
  </si>
  <si>
    <t>B3 XL</t>
  </si>
  <si>
    <t>Kao, Yi-Hsun (Eason)</t>
  </si>
  <si>
    <t>Lease Approved</t>
  </si>
  <si>
    <t>Annual (08/18/2025-07/31/2026)</t>
  </si>
  <si>
    <t>B3 XL</t>
  </si>
  <si>
    <t>Kao, Yi-Hsun (Eason)</t>
  </si>
  <si>
    <t>Lease Approved</t>
  </si>
  <si>
    <t>Annual (08/18/2025-07/31/2026)</t>
  </si>
  <si>
    <t>B3 XL</t>
  </si>
  <si>
    <t>Lee, Shinuk (Andy)</t>
  </si>
  <si>
    <t>Lease Approved</t>
  </si>
  <si>
    <t>Annual (08/18/2025-07/31/2026)</t>
  </si>
  <si>
    <t>B3 XL</t>
  </si>
  <si>
    <t>Lee, Shinuk (Andy)</t>
  </si>
  <si>
    <t>Lease Approved</t>
  </si>
  <si>
    <t>Annual (08/18/2025-07/31/2026)</t>
  </si>
  <si>
    <t>B3 XL</t>
  </si>
  <si>
    <t>Liu, William</t>
  </si>
  <si>
    <t>Renewal Lease Approved</t>
  </si>
  <si>
    <t>Annual (08/18/2025-07/31/2026)</t>
  </si>
  <si>
    <t>B3 XL</t>
  </si>
  <si>
    <t>Liu, William</t>
  </si>
  <si>
    <t>Renewal Lease Approved</t>
  </si>
  <si>
    <t>Annual (08/18/2025-07/31/2026)</t>
  </si>
  <si>
    <t>B3 XL</t>
  </si>
  <si>
    <t>Lyu, Han (Harry)</t>
  </si>
  <si>
    <t>Lease Approved</t>
  </si>
  <si>
    <t>Annual (08/18/2025-07/31/2026)</t>
  </si>
  <si>
    <t>B3 XL</t>
  </si>
  <si>
    <t>Lyu, Han (Harry)</t>
  </si>
  <si>
    <t>Lease Approved</t>
  </si>
  <si>
    <t>Annual (08/18/2025-07/31/2026)</t>
  </si>
  <si>
    <t>B3 XL</t>
  </si>
  <si>
    <t>Mehra, Radha (Radha)</t>
  </si>
  <si>
    <t>Lease Approved</t>
  </si>
  <si>
    <t>Annual (08/18/2025-07/31/2026)</t>
  </si>
  <si>
    <t>B3 XL</t>
  </si>
  <si>
    <t>Mehra, Radha (Radha)</t>
  </si>
  <si>
    <t>Lease Approved</t>
  </si>
  <si>
    <t>Annual (08/18/2025-07/31/2026)</t>
  </si>
  <si>
    <t>B3 XL</t>
  </si>
  <si>
    <t>Oh, Jaehoon (Justin)</t>
  </si>
  <si>
    <t>Lease Approved</t>
  </si>
  <si>
    <t>Annual (08/18/2025-07/31/2026)</t>
  </si>
  <si>
    <t>B3 XL</t>
  </si>
  <si>
    <t>Oh, Jaehoon (Justin)</t>
  </si>
  <si>
    <t>Lease Approved</t>
  </si>
  <si>
    <t>Annual (08/18/2025-07/31/2026)</t>
  </si>
  <si>
    <t>B3 XL</t>
  </si>
  <si>
    <t>Sun, Xing</t>
  </si>
  <si>
    <t>Renewal Lease Approved</t>
  </si>
  <si>
    <t>MOMI (08/18/2025-07/31/2026)</t>
  </si>
  <si>
    <t>B3 XL</t>
  </si>
  <si>
    <t>Sun, Xing</t>
  </si>
  <si>
    <t>Renewal Lease Approved</t>
  </si>
  <si>
    <t>MOMI (08/18/2025-07/31/2026)</t>
  </si>
  <si>
    <t>B3 XL</t>
  </si>
  <si>
    <t>Wang, Weihe (weihe)</t>
  </si>
  <si>
    <t>Lease Approved</t>
  </si>
  <si>
    <t>Annual (08/18/2025-07/31/2026)</t>
  </si>
  <si>
    <t>B3 XL</t>
  </si>
  <si>
    <t>Wang, Weihe (weihe)</t>
  </si>
  <si>
    <t>Lease Approved</t>
  </si>
  <si>
    <t>Annual (08/18/2025-07/31/2026)</t>
  </si>
  <si>
    <t>B3 XL</t>
  </si>
  <si>
    <t>Wang, Yuran</t>
  </si>
  <si>
    <t>Renewal Lease Approved</t>
  </si>
  <si>
    <t>MOMI (08/18/2025-07/31/2026)</t>
  </si>
  <si>
    <t>B3 XL</t>
  </si>
  <si>
    <t>Wang, Yuran</t>
  </si>
  <si>
    <t>Renewal Lease Approved</t>
  </si>
  <si>
    <t>MOMI (08/18/2025-07/31/2026)</t>
  </si>
  <si>
    <t>B3 XL</t>
  </si>
  <si>
    <t>Wei, Sili</t>
  </si>
  <si>
    <t>Lease Approved</t>
  </si>
  <si>
    <t>Annual (08/18/2025-07/31/2026)</t>
  </si>
  <si>
    <t>B3 XL</t>
  </si>
  <si>
    <t>Wei, Sili</t>
  </si>
  <si>
    <t>Lease Approved</t>
  </si>
  <si>
    <t>Annual (08/18/2025-07/31/2026)</t>
  </si>
  <si>
    <t>B3 XL</t>
  </si>
  <si>
    <t>Xing, Panxi (Elias)</t>
  </si>
  <si>
    <t>Lease Approved</t>
  </si>
  <si>
    <t>Annual (08/18/2025-07/31/2026)</t>
  </si>
  <si>
    <t>B3 XL</t>
  </si>
  <si>
    <t>Xing, Panxi (Elias)</t>
  </si>
  <si>
    <t>Lease Approved</t>
  </si>
  <si>
    <t>Annual (08/18/2025-07/31/2026)</t>
  </si>
  <si>
    <t>B3 XL</t>
  </si>
  <si>
    <t>Yang, Zhihan</t>
  </si>
  <si>
    <t>Lease Approved</t>
  </si>
  <si>
    <t>Annual (08/18/2025-07/31/2026)</t>
  </si>
  <si>
    <t>B3 XL</t>
  </si>
  <si>
    <t>Yang, Zhihan</t>
  </si>
  <si>
    <t>Lease Approved</t>
  </si>
  <si>
    <t>Annual (08/18/2025-07/31/2026)</t>
  </si>
  <si>
    <t>B3 XL</t>
  </si>
  <si>
    <t>Zhao, Kaiqi</t>
  </si>
  <si>
    <t>Lease Approved</t>
  </si>
  <si>
    <t>Annual (08/18/2025-07/31/2026)</t>
  </si>
  <si>
    <t>B3 XL</t>
  </si>
  <si>
    <t>Zhao, Kaiqi</t>
  </si>
  <si>
    <t>Lease Approved</t>
  </si>
  <si>
    <t>Annual (08/18/2025-07/31/2026)</t>
  </si>
  <si>
    <t>Unit Type: B4 XL</t>
  </si>
  <si>
    <t>713-A1</t>
  </si>
  <si>
    <t>B4 XL</t>
  </si>
  <si>
    <t>Occupied No Notice</t>
  </si>
  <si>
    <t>Stahl, Aidan</t>
  </si>
  <si>
    <t>Renewal Lease Approved</t>
  </si>
  <si>
    <t>Annual (08/18/2025-07/31/2026)</t>
  </si>
  <si>
    <t>713-A2</t>
  </si>
  <si>
    <t>B4 XL</t>
  </si>
  <si>
    <t>Occupied No Notice</t>
  </si>
  <si>
    <t>Stahl, Aidan</t>
  </si>
  <si>
    <t>Renewal Lease Approved</t>
  </si>
  <si>
    <t>Annual (08/18/2025-07/31/2026)</t>
  </si>
  <si>
    <t>713-B1</t>
  </si>
  <si>
    <t>B4 XL</t>
  </si>
  <si>
    <t>Occupied No Notice</t>
  </si>
  <si>
    <t>Patel, Jai</t>
  </si>
  <si>
    <t>Renewal Lease Approved</t>
  </si>
  <si>
    <t>Annual (08/18/2025-07/31/2026)</t>
  </si>
  <si>
    <t>713-B2</t>
  </si>
  <si>
    <t>B4 XL</t>
  </si>
  <si>
    <t>Occupied No Notice</t>
  </si>
  <si>
    <t>Patel, Jai</t>
  </si>
  <si>
    <t>Renewal Lease Approved</t>
  </si>
  <si>
    <t>Annual (08/18/2025-07/31/2026)</t>
  </si>
  <si>
    <t>913-A1</t>
  </si>
  <si>
    <t>B4 XL</t>
  </si>
  <si>
    <t>Occupied No Notice</t>
  </si>
  <si>
    <t>Wu, Richard (Richard)</t>
  </si>
  <si>
    <t>Renewal Lease Partially Completed</t>
  </si>
  <si>
    <t>Annual (08/18/2025-07/31/2026)</t>
  </si>
  <si>
    <t>913-A2</t>
  </si>
  <si>
    <t>B4 XL</t>
  </si>
  <si>
    <t>Occupied No Notice</t>
  </si>
  <si>
    <t>Wu, Richard (Richard)</t>
  </si>
  <si>
    <t>Renewal Lease Partially Completed</t>
  </si>
  <si>
    <t>Annual (08/18/2025-07/31/2026)</t>
  </si>
  <si>
    <t>1013-A1</t>
  </si>
  <si>
    <t>B4 XL</t>
  </si>
  <si>
    <t>Occupied No Notice</t>
  </si>
  <si>
    <t>Du, Jingxuan (Olivia)</t>
  </si>
  <si>
    <t>Renewal Lease Approved</t>
  </si>
  <si>
    <t>Annual (08/18/2025-07/31/2026)</t>
  </si>
  <si>
    <t>1013-A2</t>
  </si>
  <si>
    <t>B4 XL</t>
  </si>
  <si>
    <t>Occupied No Notice</t>
  </si>
  <si>
    <t>Du, Jingxuan (Olivia)</t>
  </si>
  <si>
    <t>Renewal Lease Approved</t>
  </si>
  <si>
    <t>Annual (08/18/2025-07/31/2026)</t>
  </si>
  <si>
    <t>1013-B1</t>
  </si>
  <si>
    <t>B4 XL</t>
  </si>
  <si>
    <t>Occupied No Notice</t>
  </si>
  <si>
    <t>Chen, Xiyu (Ashley)</t>
  </si>
  <si>
    <t>Renewal Lease Approved</t>
  </si>
  <si>
    <t>Annual (08/18/2025-07/31/2026)</t>
  </si>
  <si>
    <t>1013-B2</t>
  </si>
  <si>
    <t>B4 XL</t>
  </si>
  <si>
    <t>Occupied No Notice</t>
  </si>
  <si>
    <t>Chen, Xiyu (Ashley)</t>
  </si>
  <si>
    <t>Renewal Lease Approved</t>
  </si>
  <si>
    <t>Annual (08/18/2025-07/31/2026)</t>
  </si>
  <si>
    <t>1113-A1</t>
  </si>
  <si>
    <t>B4 XL</t>
  </si>
  <si>
    <t>Occupied No Notice</t>
  </si>
  <si>
    <t>Wang, Hongyi</t>
  </si>
  <si>
    <t>Renewal Lease Approved</t>
  </si>
  <si>
    <t>Annual (08/18/2025-07/31/2026)</t>
  </si>
  <si>
    <t>1113-A2</t>
  </si>
  <si>
    <t>B4 XL</t>
  </si>
  <si>
    <t>Occupied No Notice</t>
  </si>
  <si>
    <t>Wang, Hongyi</t>
  </si>
  <si>
    <t>Renewal Lease Approved</t>
  </si>
  <si>
    <t>Annual (08/18/2025-07/31/2026)</t>
  </si>
  <si>
    <t>1113-B1</t>
  </si>
  <si>
    <t>B4 XL</t>
  </si>
  <si>
    <t>Occupied No Notice</t>
  </si>
  <si>
    <t>Ding, Peijie (Ding)</t>
  </si>
  <si>
    <t>Renewal Lease Approved</t>
  </si>
  <si>
    <t>Annual (08/18/2025-07/31/2026)</t>
  </si>
  <si>
    <t>1113-B2</t>
  </si>
  <si>
    <t>B4 XL</t>
  </si>
  <si>
    <t>Occupied No Notice</t>
  </si>
  <si>
    <t>Ding, Peijie (Ding)</t>
  </si>
  <si>
    <t>Renewal Lease Approved</t>
  </si>
  <si>
    <t>Annual (08/18/2025-07/31/2026)</t>
  </si>
  <si>
    <t>1213-A1</t>
  </si>
  <si>
    <t>B4 XL</t>
  </si>
  <si>
    <t>Occupied No Notice</t>
  </si>
  <si>
    <t>Liu, Jenny</t>
  </si>
  <si>
    <t>Renewal Lease Approved</t>
  </si>
  <si>
    <t>Annual (08/18/2025-07/31/2026)</t>
  </si>
  <si>
    <t>1213-A2</t>
  </si>
  <si>
    <t>B4 XL</t>
  </si>
  <si>
    <t>Occupied No Notice</t>
  </si>
  <si>
    <t>Liu, Jenny</t>
  </si>
  <si>
    <t>Renewal Lease Approved</t>
  </si>
  <si>
    <t>Annual (08/18/2025-07/31/2026)</t>
  </si>
  <si>
    <t>1213-B1</t>
  </si>
  <si>
    <t>B4 XL</t>
  </si>
  <si>
    <t>Occupied No Notice</t>
  </si>
  <si>
    <t>Jiang, Xinyi (Xinyi)</t>
  </si>
  <si>
    <t>Renewal Lease Approved</t>
  </si>
  <si>
    <t>Annual (08/18/2025-07/31/2026)</t>
  </si>
  <si>
    <t>1213-B2</t>
  </si>
  <si>
    <t>B4 XL</t>
  </si>
  <si>
    <t>Occupied No Notice</t>
  </si>
  <si>
    <t>Jiang, Xinyi (Xinyi)</t>
  </si>
  <si>
    <t>Renewal Lease Approved</t>
  </si>
  <si>
    <t>Annual (08/18/2025-07/31/2026)</t>
  </si>
  <si>
    <t>1413-A1</t>
  </si>
  <si>
    <t>B4 XL</t>
  </si>
  <si>
    <t>Occupied No Notice</t>
  </si>
  <si>
    <t>Jiang, Yicheng</t>
  </si>
  <si>
    <t>Renewal Lease Approved</t>
  </si>
  <si>
    <t>Annual (08/18/2025-07/31/2026)</t>
  </si>
  <si>
    <t>1413-A2</t>
  </si>
  <si>
    <t>B4 XL</t>
  </si>
  <si>
    <t>Occupied No Notice</t>
  </si>
  <si>
    <t>Jiang, Yicheng</t>
  </si>
  <si>
    <t>Renewal Lease Approved</t>
  </si>
  <si>
    <t>Annual (08/18/2025-07/31/2026)</t>
  </si>
  <si>
    <t>1713-A1</t>
  </si>
  <si>
    <t>B4 XL</t>
  </si>
  <si>
    <t>Occupied No Notice</t>
  </si>
  <si>
    <t>Yang, Mingda</t>
  </si>
  <si>
    <t>Renewal Lease Approved</t>
  </si>
  <si>
    <t>Annual (08/18/2025-07/31/2026)</t>
  </si>
  <si>
    <t>1713-A2</t>
  </si>
  <si>
    <t>B4 XL</t>
  </si>
  <si>
    <t>Occupied No Notice</t>
  </si>
  <si>
    <t>Yang, Mingda</t>
  </si>
  <si>
    <t>Renewal Lease Approved</t>
  </si>
  <si>
    <t>Annual (08/18/2025-07/31/2026)</t>
  </si>
  <si>
    <t>1713-B1</t>
  </si>
  <si>
    <t>B4 XL</t>
  </si>
  <si>
    <t>Occupied No Notice</t>
  </si>
  <si>
    <t>Hu, Nan</t>
  </si>
  <si>
    <t>Renewal Lease Approved</t>
  </si>
  <si>
    <t>Annual (08/18/2025-07/31/2026)</t>
  </si>
  <si>
    <t>1713-B2</t>
  </si>
  <si>
    <t>B4 XL</t>
  </si>
  <si>
    <t>Occupied No Notice</t>
  </si>
  <si>
    <t>Hu, Nan</t>
  </si>
  <si>
    <t>Renewal Lease Approved</t>
  </si>
  <si>
    <t>Annual (08/18/2025-07/31/2026)</t>
  </si>
  <si>
    <t>B4 XL</t>
  </si>
  <si>
    <t>Cai, Dongda (Eric)</t>
  </si>
  <si>
    <t>Renewal Lease Approved</t>
  </si>
  <si>
    <t>MOMI (08/18/2025-07/31/2026)</t>
  </si>
  <si>
    <t>B4 XL</t>
  </si>
  <si>
    <t>Cai, Dongda (Eric)</t>
  </si>
  <si>
    <t>Renewal Lease Approved</t>
  </si>
  <si>
    <t>MOMI (08/18/2025-07/31/2026)</t>
  </si>
  <si>
    <t>B4 XL</t>
  </si>
  <si>
    <t>Chang, Yibo (Dylan Chang)</t>
  </si>
  <si>
    <t>Renewal Lease Approved</t>
  </si>
  <si>
    <t>MOMI (08/18/2025-07/31/2026)</t>
  </si>
  <si>
    <t>B4 XL</t>
  </si>
  <si>
    <t>Chang, Yibo (Dylan Chang)</t>
  </si>
  <si>
    <t>Renewal Lease Approved</t>
  </si>
  <si>
    <t>MOMI (08/18/2025-07/31/2026)</t>
  </si>
  <si>
    <t>B4 XL</t>
  </si>
  <si>
    <t>Chen, Hao</t>
  </si>
  <si>
    <t>Renewal Lease Approved</t>
  </si>
  <si>
    <t>MOMI (08/18/2025-07/31/2026)</t>
  </si>
  <si>
    <t>B4 XL</t>
  </si>
  <si>
    <t>Chen, Hao</t>
  </si>
  <si>
    <t>Renewal Lease Approved</t>
  </si>
  <si>
    <t>MOMI (08/18/2025-07/31/2026)</t>
  </si>
  <si>
    <t>B4 XL</t>
  </si>
  <si>
    <t>Guo, Muyan (Lucy)</t>
  </si>
  <si>
    <t>Renewal Lease Approved</t>
  </si>
  <si>
    <t>MOMI (08/18/2025-07/31/2026)</t>
  </si>
  <si>
    <t>B4 XL</t>
  </si>
  <si>
    <t>Guo, Muyan (Lucy)</t>
  </si>
  <si>
    <t>Renewal Lease Approved</t>
  </si>
  <si>
    <t>MOMI (08/18/2025-07/31/2026)</t>
  </si>
  <si>
    <t>B4 XL</t>
  </si>
  <si>
    <t>HAN, YAZHU</t>
  </si>
  <si>
    <t>Lease Approved</t>
  </si>
  <si>
    <t>Annual (08/18/2025-07/31/2026)</t>
  </si>
  <si>
    <t>B4 XL</t>
  </si>
  <si>
    <t>HAN, YAZHU</t>
  </si>
  <si>
    <t>Lease Approved</t>
  </si>
  <si>
    <t>Annual (08/18/2025-07/31/2026)</t>
  </si>
  <si>
    <t>B4 XL</t>
  </si>
  <si>
    <t>LI, JIAROU</t>
  </si>
  <si>
    <t>Lease Approved</t>
  </si>
  <si>
    <t>Annual (08/18/2025-07/31/2026)</t>
  </si>
  <si>
    <t>B4 XL</t>
  </si>
  <si>
    <t>LI, JIAROU</t>
  </si>
  <si>
    <t>Lease Approved</t>
  </si>
  <si>
    <t>Annual (08/18/2025-07/31/2026)</t>
  </si>
  <si>
    <t>B4 XL</t>
  </si>
  <si>
    <t>Lin, Jiacheng (Charles)</t>
  </si>
  <si>
    <t>Renewal Lease Approved</t>
  </si>
  <si>
    <t>Annual (08/18/2025-07/31/2026)</t>
  </si>
  <si>
    <t>B4 XL</t>
  </si>
  <si>
    <t>Lin, Jiacheng (Charles)</t>
  </si>
  <si>
    <t>Renewal Lease Approved</t>
  </si>
  <si>
    <t>Annual (08/18/2025-07/31/2026)</t>
  </si>
  <si>
    <t>B4 XL</t>
  </si>
  <si>
    <t>Shen, Jingtao (Sean)</t>
  </si>
  <si>
    <t>Lease Approved</t>
  </si>
  <si>
    <t>Annual (08/18/2025-07/31/2026)</t>
  </si>
  <si>
    <t>B4 XL</t>
  </si>
  <si>
    <t>Shen, Jingtao (Sean)</t>
  </si>
  <si>
    <t>Lease Approved</t>
  </si>
  <si>
    <t>Annual (08/18/2025-07/31/2026)</t>
  </si>
  <si>
    <t>B4 XL</t>
  </si>
  <si>
    <t>Yu, Chien</t>
  </si>
  <si>
    <t>Renewal Lease Approved</t>
  </si>
  <si>
    <t>MOMI (08/18/2025-07/31/2026)</t>
  </si>
  <si>
    <t>B4 XL</t>
  </si>
  <si>
    <t>Yu, Chien</t>
  </si>
  <si>
    <t>Renewal Lease Approved</t>
  </si>
  <si>
    <t>MOMI (08/18/2025-07/31/2026)</t>
  </si>
  <si>
    <t>Unit Type: D1</t>
  </si>
  <si>
    <t>515-A</t>
  </si>
  <si>
    <t>D1</t>
  </si>
  <si>
    <t>Occupied No Notice</t>
  </si>
  <si>
    <t>Niebrugge, Adeline (Adeline)</t>
  </si>
  <si>
    <t>Renewal Lease Approved</t>
  </si>
  <si>
    <t>Annual (08/18/2025-07/31/2026)</t>
  </si>
  <si>
    <t>515-B</t>
  </si>
  <si>
    <t>D1</t>
  </si>
  <si>
    <t>Occupied No Notice</t>
  </si>
  <si>
    <t>Worasutr, Emily</t>
  </si>
  <si>
    <t>Renewal Lease Approved</t>
  </si>
  <si>
    <t>Annual (08/18/2025-07/31/2026)</t>
  </si>
  <si>
    <t>515-C</t>
  </si>
  <si>
    <t>D1</t>
  </si>
  <si>
    <t>Occupied No Notice</t>
  </si>
  <si>
    <t>Petkovic, Kristina (Kristina)</t>
  </si>
  <si>
    <t>Renewal Lease Approved</t>
  </si>
  <si>
    <t>Annual (08/18/2025-07/31/2026)</t>
  </si>
  <si>
    <t>615-A</t>
  </si>
  <si>
    <t>D1</t>
  </si>
  <si>
    <t>Occupied No Notice</t>
  </si>
  <si>
    <t>Byju, Navomi (Navomi)</t>
  </si>
  <si>
    <t>Renewal Lease Approved</t>
  </si>
  <si>
    <t>Annual (08/18/2025-07/31/2026)</t>
  </si>
  <si>
    <t>615-B</t>
  </si>
  <si>
    <t>D1</t>
  </si>
  <si>
    <t>Occupied No Notice</t>
  </si>
  <si>
    <t>Zhao, Joy (Joy)</t>
  </si>
  <si>
    <t>Renewal Lease Approved</t>
  </si>
  <si>
    <t>Annual (08/18/2025-07/31/2026)</t>
  </si>
  <si>
    <t>915-A</t>
  </si>
  <si>
    <t>D1</t>
  </si>
  <si>
    <t>Occupied No Notice</t>
  </si>
  <si>
    <t>Li, Richard</t>
  </si>
  <si>
    <t>Renewal Lease Approved</t>
  </si>
  <si>
    <t>Annual (08/18/2025-07/31/2026)</t>
  </si>
  <si>
    <t>915-B</t>
  </si>
  <si>
    <t>D1</t>
  </si>
  <si>
    <t>Occupied No Notice</t>
  </si>
  <si>
    <t>Lim, Zhehong</t>
  </si>
  <si>
    <t>Renewal Lease Approved</t>
  </si>
  <si>
    <t>Annual (08/18/2025-07/31/2026)</t>
  </si>
  <si>
    <t>915-C</t>
  </si>
  <si>
    <t>D1</t>
  </si>
  <si>
    <t>Occupied No Notice</t>
  </si>
  <si>
    <t>Chen, Yuchen</t>
  </si>
  <si>
    <t>Renewal Lease Approved</t>
  </si>
  <si>
    <t>Annual (08/18/2025-07/31/2026)</t>
  </si>
  <si>
    <t>1215-A</t>
  </si>
  <si>
    <t>D1</t>
  </si>
  <si>
    <t>Occupied No Notice</t>
  </si>
  <si>
    <t>Loftus, Nora</t>
  </si>
  <si>
    <t>Renewal Lease Approved</t>
  </si>
  <si>
    <t>Annual (08/18/2025-07/31/2026)</t>
  </si>
  <si>
    <t>1215-B</t>
  </si>
  <si>
    <t>D1</t>
  </si>
  <si>
    <t>Occupied No Notice</t>
  </si>
  <si>
    <t>Spyratos, Joanna</t>
  </si>
  <si>
    <t>Renewal Lease Approved</t>
  </si>
  <si>
    <t>Annual (08/18/2025-07/31/2026)</t>
  </si>
  <si>
    <t>1415-A</t>
  </si>
  <si>
    <t>D1</t>
  </si>
  <si>
    <t>Occupied No Notice</t>
  </si>
  <si>
    <t>Fang, Xueting (Christine)</t>
  </si>
  <si>
    <t>Renewal Lease Completed</t>
  </si>
  <si>
    <t>Annual (08/18/2025-07/31/2026)</t>
  </si>
  <si>
    <t>1415-B</t>
  </si>
  <si>
    <t>D1</t>
  </si>
  <si>
    <t>Occupied No Notice</t>
  </si>
  <si>
    <t>Sun, Mingjuan (Belinda)</t>
  </si>
  <si>
    <t>Renewal Lease Approved</t>
  </si>
  <si>
    <t>Annual (08/18/2025-07/31/2026)</t>
  </si>
  <si>
    <t>1415-C</t>
  </si>
  <si>
    <t>D1</t>
  </si>
  <si>
    <t>Occupied No Notice</t>
  </si>
  <si>
    <t>Shen, Xinyi (Sydney)</t>
  </si>
  <si>
    <t>Renewal Lease Approved</t>
  </si>
  <si>
    <t>Annual (08/18/2025-07/31/2026)</t>
  </si>
  <si>
    <t>1415-D</t>
  </si>
  <si>
    <t>D1</t>
  </si>
  <si>
    <t>Occupied No Notice</t>
  </si>
  <si>
    <t>Fan, Ruilin (Renee)</t>
  </si>
  <si>
    <t>Renewal Lease Approved</t>
  </si>
  <si>
    <t>Annual (08/18/2025-07/31/2026)</t>
  </si>
  <si>
    <t>1515-A</t>
  </si>
  <si>
    <t>D1</t>
  </si>
  <si>
    <t>Occupied No Notice</t>
  </si>
  <si>
    <t>Zhou, Zenan (Steven)</t>
  </si>
  <si>
    <t>Renewal Lease Approved</t>
  </si>
  <si>
    <t>Annual (08/18/2025-07/31/2026)</t>
  </si>
  <si>
    <t>1515-B</t>
  </si>
  <si>
    <t>D1</t>
  </si>
  <si>
    <t>Occupied No Notice</t>
  </si>
  <si>
    <t>Zhong, Mingye (Mingye)</t>
  </si>
  <si>
    <t>Renewal Lease Approved</t>
  </si>
  <si>
    <t>Annual (08/18/2025-07/31/2026)</t>
  </si>
  <si>
    <t>1515-C</t>
  </si>
  <si>
    <t>D1</t>
  </si>
  <si>
    <t>Occupied No Notice</t>
  </si>
  <si>
    <t>Chen, Junhao (adam)</t>
  </si>
  <si>
    <t>Renewal Lease Approved</t>
  </si>
  <si>
    <t>Annual (08/18/2025-07/31/2026)</t>
  </si>
  <si>
    <t>1515-D</t>
  </si>
  <si>
    <t>D1</t>
  </si>
  <si>
    <t>Occupied No Notice</t>
  </si>
  <si>
    <t>Wang, Junhe (Tomy)</t>
  </si>
  <si>
    <t>Renewal Lease Approved</t>
  </si>
  <si>
    <t>Annual (08/18/2025-07/31/2026)</t>
  </si>
  <si>
    <t>D1</t>
  </si>
  <si>
    <t>Alexanian, Mariana</t>
  </si>
  <si>
    <t>Lease Approved</t>
  </si>
  <si>
    <t>Annual (08/18/2025-07/31/2026)</t>
  </si>
  <si>
    <t>D1</t>
  </si>
  <si>
    <t>Baltz, Sophia</t>
  </si>
  <si>
    <t>Lease Approved</t>
  </si>
  <si>
    <t>Annual (08/18/2025-07/31/2026)</t>
  </si>
  <si>
    <t>D1</t>
  </si>
  <si>
    <t>Blonda, Megan (Megan)</t>
  </si>
  <si>
    <t>Lease Approved</t>
  </si>
  <si>
    <t>Annual (08/18/2025-07/31/2026)</t>
  </si>
  <si>
    <t>D1</t>
  </si>
  <si>
    <t>Breede, Margaret (Maggie)</t>
  </si>
  <si>
    <t>Lease Approved</t>
  </si>
  <si>
    <t>Annual (08/18/2025-07/31/2026)</t>
  </si>
  <si>
    <t>D1</t>
  </si>
  <si>
    <t>Carrico, Sam (Sam)</t>
  </si>
  <si>
    <t>Lease Approved</t>
  </si>
  <si>
    <t>Annual (08/18/2025-07/31/2026)</t>
  </si>
  <si>
    <t>D1</t>
  </si>
  <si>
    <t>Gong, Shumei (Shumei Gong)</t>
  </si>
  <si>
    <t>Lease Approved</t>
  </si>
  <si>
    <t>Annual (08/18/2025-07/31/2026)</t>
  </si>
  <si>
    <t>D1</t>
  </si>
  <si>
    <t>HUANG, YU-YAN (Charles)</t>
  </si>
  <si>
    <t>Lease Approved</t>
  </si>
  <si>
    <t>Annual (08/18/2025-07/31/2026)</t>
  </si>
  <si>
    <t>D1</t>
  </si>
  <si>
    <t>Kirages, Sydney</t>
  </si>
  <si>
    <t>Lease Approved</t>
  </si>
  <si>
    <t>Annual (08/18/2025-07/31/2026)</t>
  </si>
  <si>
    <t>D1</t>
  </si>
  <si>
    <t>Lim, Mei Ling</t>
  </si>
  <si>
    <t>Lease Approved</t>
  </si>
  <si>
    <t>Annual (08/18/2025-07/31/2026)</t>
  </si>
  <si>
    <t>D1</t>
  </si>
  <si>
    <t>Lin, Ryan</t>
  </si>
  <si>
    <t>Lease Approved</t>
  </si>
  <si>
    <t>Annual (08/18/2025-07/31/2026)</t>
  </si>
  <si>
    <t>D1</t>
  </si>
  <si>
    <t>Liu, Zeyu (Benny)</t>
  </si>
  <si>
    <t>Lease Approved</t>
  </si>
  <si>
    <t>Annual (08/18/2025-07/31/2026)</t>
  </si>
  <si>
    <t>D1</t>
  </si>
  <si>
    <t>Mandalapu, Shriya</t>
  </si>
  <si>
    <t>Lease Approved</t>
  </si>
  <si>
    <t>Annual (08/18/2025-07/31/2026)</t>
  </si>
  <si>
    <t>D1</t>
  </si>
  <si>
    <t>Sharma, Shameet</t>
  </si>
  <si>
    <t>Lease Approved</t>
  </si>
  <si>
    <t>Annual (08/18/2025-07/31/2026)</t>
  </si>
  <si>
    <t>D1</t>
  </si>
  <si>
    <t>Ulrich, Katelyn</t>
  </si>
  <si>
    <t>Lease Approved</t>
  </si>
  <si>
    <t>Annual (08/18/2025-07/31/2026)</t>
  </si>
  <si>
    <t>D1</t>
  </si>
  <si>
    <t>Ward, Molly</t>
  </si>
  <si>
    <t>Lease Approved</t>
  </si>
  <si>
    <t>Annual (08/18/2025-07/31/2026)</t>
  </si>
  <si>
    <t>D1</t>
  </si>
  <si>
    <t>Wittrock, Juliana</t>
  </si>
  <si>
    <t>Lease Approved</t>
  </si>
  <si>
    <t>Annual (08/18/2025-07/31/2026)</t>
  </si>
  <si>
    <t>D1</t>
  </si>
  <si>
    <t>Wong, Jason</t>
  </si>
  <si>
    <t>Lease Approved</t>
  </si>
  <si>
    <t>Annual (08/18/2025-07/31/2026)</t>
  </si>
  <si>
    <t>D1</t>
  </si>
  <si>
    <t>Wong, Jasper</t>
  </si>
  <si>
    <t>Lease Approved</t>
  </si>
  <si>
    <t>Annual (08/18/2025-07/31/2026)</t>
  </si>
  <si>
    <t>D1</t>
  </si>
  <si>
    <t>Woo, Sophia</t>
  </si>
  <si>
    <t>Lease Approved</t>
  </si>
  <si>
    <t>Annual (08/18/2025-07/31/2026)</t>
  </si>
  <si>
    <t>D1</t>
  </si>
  <si>
    <t>Xue, Liminhao</t>
  </si>
  <si>
    <t>Lease Approved</t>
  </si>
  <si>
    <t>Annual (08/18/2025-07/31/2026)</t>
  </si>
  <si>
    <t>D1</t>
  </si>
  <si>
    <t>Zhang, Raymond</t>
  </si>
  <si>
    <t>Lease Approved</t>
  </si>
  <si>
    <t>Annual (08/18/2025-07/31/2026)</t>
  </si>
  <si>
    <t>D1</t>
  </si>
  <si>
    <t>Ziemer, Madeline (Maddy)</t>
  </si>
  <si>
    <t>Lease Approved</t>
  </si>
  <si>
    <t>Annual (08/18/2025-07/31/2026)</t>
  </si>
  <si>
    <t>Unit Type: D2</t>
  </si>
  <si>
    <t>1107-C</t>
  </si>
  <si>
    <t>D2</t>
  </si>
  <si>
    <t>Occupied No Notice</t>
  </si>
  <si>
    <t>Ren, Chengxun</t>
  </si>
  <si>
    <t>Renewal Lease Approved</t>
  </si>
  <si>
    <t>Annual (08/18/2025-07/31/2026)</t>
  </si>
  <si>
    <t>1107-D</t>
  </si>
  <si>
    <t>D2</t>
  </si>
  <si>
    <t>Occupied No Notice</t>
  </si>
  <si>
    <t>Jiang, Leyan (Michael)</t>
  </si>
  <si>
    <t>Renewal Lease Approved</t>
  </si>
  <si>
    <t>Annual (08/18/2025-07/31/2026)</t>
  </si>
  <si>
    <t>1307-B</t>
  </si>
  <si>
    <t>D2</t>
  </si>
  <si>
    <t>Occupied No Notice</t>
  </si>
  <si>
    <t>Khan, Xainab</t>
  </si>
  <si>
    <t>Renewal Lease Approved</t>
  </si>
  <si>
    <t>Annual (08/18/2025-07/31/2026)</t>
  </si>
  <si>
    <t>1707-A</t>
  </si>
  <si>
    <t>D2</t>
  </si>
  <si>
    <t>Occupied No Notice</t>
  </si>
  <si>
    <t>MODEL A, Dean Campustown</t>
  </si>
  <si>
    <t>Renewal Lease Approved</t>
  </si>
  <si>
    <t>Annual (08/18/2025-07/31/2026)</t>
  </si>
  <si>
    <t>1707-B</t>
  </si>
  <si>
    <t>D2</t>
  </si>
  <si>
    <t>Occupied No Notice</t>
  </si>
  <si>
    <t>MODEL B, Dean Campustown</t>
  </si>
  <si>
    <t>Renewal Lease Approved</t>
  </si>
  <si>
    <t>Annual (08/18/2025-07/31/2026)</t>
  </si>
  <si>
    <t>1707-C</t>
  </si>
  <si>
    <t>D2</t>
  </si>
  <si>
    <t>Occupied No Notice</t>
  </si>
  <si>
    <t>MODEL C, Dean Campustown</t>
  </si>
  <si>
    <t>Renewal Lease Approved</t>
  </si>
  <si>
    <t>Annual (08/18/2025-07/31/2026)</t>
  </si>
  <si>
    <t>1707-D</t>
  </si>
  <si>
    <t>D2</t>
  </si>
  <si>
    <t>Occupied No Notice</t>
  </si>
  <si>
    <t>MODEL D, Dean Campustown</t>
  </si>
  <si>
    <t>Renewal Lease Approved</t>
  </si>
  <si>
    <t>Annual (08/18/2025-07/31/2026)</t>
  </si>
  <si>
    <t>D2</t>
  </si>
  <si>
    <t>Chen, Jiayan (Jiayan)</t>
  </si>
  <si>
    <t>Lease Approved</t>
  </si>
  <si>
    <t>Annual (08/18/2025-07/31/2026)</t>
  </si>
  <si>
    <t>D2</t>
  </si>
  <si>
    <t>Chen, Mingzhe (Ryan)</t>
  </si>
  <si>
    <t>Lease Approved</t>
  </si>
  <si>
    <t>Annual (08/18/2025-07/31/2026)</t>
  </si>
  <si>
    <t>D2</t>
  </si>
  <si>
    <t>Dong, Yuhan</t>
  </si>
  <si>
    <t>Lease Approved</t>
  </si>
  <si>
    <t>Annual (08/18/2025-07/31/2026)</t>
  </si>
  <si>
    <t>D2</t>
  </si>
  <si>
    <t>Guo, Xiaochuan</t>
  </si>
  <si>
    <t>Lease Approved</t>
  </si>
  <si>
    <t>Annual (08/18/2025-07/31/2026)</t>
  </si>
  <si>
    <t>D2</t>
  </si>
  <si>
    <t>Henricks, Julia (Julia)</t>
  </si>
  <si>
    <t>Lease Approved</t>
  </si>
  <si>
    <t>Annual (08/18/2025-07/31/2026)</t>
  </si>
  <si>
    <t>D2</t>
  </si>
  <si>
    <t>Richer, Alexa (Alexa)</t>
  </si>
  <si>
    <t>Lease Approved</t>
  </si>
  <si>
    <t>Annual (08/18/2025-07/31/2026)</t>
  </si>
  <si>
    <t>D2</t>
  </si>
  <si>
    <t>Wang, Cezheng</t>
  </si>
  <si>
    <t>Lease Approved</t>
  </si>
  <si>
    <t>Annual (08/18/2025-07/31/2026)</t>
  </si>
  <si>
    <t>D2</t>
  </si>
  <si>
    <t>Wang, Chunyi (Mark)</t>
  </si>
  <si>
    <t>Lease Approved</t>
  </si>
  <si>
    <t>Annual (08/18/2025-07/31/2026)</t>
  </si>
  <si>
    <t>D2</t>
  </si>
  <si>
    <t>Wang, Zihan</t>
  </si>
  <si>
    <t>Lease Approved</t>
  </si>
  <si>
    <t>Annual (08/18/2025-07/31/2026)</t>
  </si>
  <si>
    <t>D2</t>
  </si>
  <si>
    <t>Wu, Junhao (Johnny)</t>
  </si>
  <si>
    <t>Lease Approved</t>
  </si>
  <si>
    <t>Annual (08/18/2025-07/31/2026)</t>
  </si>
  <si>
    <t>D2</t>
  </si>
  <si>
    <t>Yu, Zhen (Iggy)</t>
  </si>
  <si>
    <t>Lease Approved</t>
  </si>
  <si>
    <t>Annual (08/18/2025-07/31/2026)</t>
  </si>
  <si>
    <t>D2</t>
  </si>
  <si>
    <t>Zhou, Haibei</t>
  </si>
  <si>
    <t>Lease Approved</t>
  </si>
  <si>
    <t>Annual (08/18/2025-07/31/2026)</t>
  </si>
  <si>
    <t>Unit Type: D3</t>
  </si>
  <si>
    <t>1301-A</t>
  </si>
  <si>
    <t>D3</t>
  </si>
  <si>
    <t>Occupied No Notice</t>
  </si>
  <si>
    <t>Le, Tiffany</t>
  </si>
  <si>
    <t>Renewal Lease Approved</t>
  </si>
  <si>
    <t>Annual (08/18/2025-07/31/2026)</t>
  </si>
  <si>
    <t>1301-B</t>
  </si>
  <si>
    <t>D3</t>
  </si>
  <si>
    <t>Occupied No Notice</t>
  </si>
  <si>
    <t>Ibalio, Rachel Xianne (Rachel)</t>
  </si>
  <si>
    <t>Renewal Lease Approved</t>
  </si>
  <si>
    <t>Annual (08/18/2025-07/31/2026)</t>
  </si>
  <si>
    <t>1301-D</t>
  </si>
  <si>
    <t>D3</t>
  </si>
  <si>
    <t>Occupied No Notice</t>
  </si>
  <si>
    <t>Hahn, Emma</t>
  </si>
  <si>
    <t>Renewal Lease Approved</t>
  </si>
  <si>
    <t>Annual (08/18/2025-07/31/2026)</t>
  </si>
  <si>
    <t>1501-A</t>
  </si>
  <si>
    <t>D3</t>
  </si>
  <si>
    <t>Occupied No Notice</t>
  </si>
  <si>
    <t>Li, Shuo</t>
  </si>
  <si>
    <t>Renewal Lease Approved</t>
  </si>
  <si>
    <t>Annual (08/18/2025-07/31/2026)</t>
  </si>
  <si>
    <t>1501-B</t>
  </si>
  <si>
    <t>D3</t>
  </si>
  <si>
    <t>Occupied No Notice</t>
  </si>
  <si>
    <t>Zhu, HangYu</t>
  </si>
  <si>
    <t>Renewal Lease Completed</t>
  </si>
  <si>
    <t>Annual (08/18/2025-07/31/2026)</t>
  </si>
  <si>
    <t>1501-C</t>
  </si>
  <si>
    <t>D3</t>
  </si>
  <si>
    <t>Occupied No Notice</t>
  </si>
  <si>
    <t>Zheng, Xiangyu</t>
  </si>
  <si>
    <t>Renewal Lease Approved</t>
  </si>
  <si>
    <t>Annual (08/18/2025-07/31/2026)</t>
  </si>
  <si>
    <t>D3</t>
  </si>
  <si>
    <t>Chung, James (James)</t>
  </si>
  <si>
    <t>Lease Approved</t>
  </si>
  <si>
    <t>Annual (08/18/2025-07/31/2026)</t>
  </si>
  <si>
    <t>D3</t>
  </si>
  <si>
    <t>FAN, SHUNING</t>
  </si>
  <si>
    <t>Lease Approved</t>
  </si>
  <si>
    <t>Annual (08/18/2025-07/31/2026)</t>
  </si>
  <si>
    <t>D3</t>
  </si>
  <si>
    <t>Faynberg, Amelia</t>
  </si>
  <si>
    <t>Lease Approved</t>
  </si>
  <si>
    <t>Annual (08/18/2025-07/31/2026)</t>
  </si>
  <si>
    <t>D3</t>
  </si>
  <si>
    <t>Gonzalez, Larry</t>
  </si>
  <si>
    <t>Lease Approved</t>
  </si>
  <si>
    <t>Annual (08/18/2025-07/31/2026)</t>
  </si>
  <si>
    <t>D3</t>
  </si>
  <si>
    <t>Lai, Yuehua</t>
  </si>
  <si>
    <t>Lease Approved</t>
  </si>
  <si>
    <t>Annual (08/18/2025-07/31/2026)</t>
  </si>
  <si>
    <t>D3</t>
  </si>
  <si>
    <t>Le, Elena</t>
  </si>
  <si>
    <t>Lease Approved</t>
  </si>
  <si>
    <t>Annual (08/18/2025-07/31/2026)</t>
  </si>
  <si>
    <t>D3</t>
  </si>
  <si>
    <t>Li, Kaixuan (Leo)</t>
  </si>
  <si>
    <t>Lease Completed</t>
  </si>
  <si>
    <t>Annual (08/18/2025-07/31/2026)</t>
  </si>
  <si>
    <t>D3</t>
  </si>
  <si>
    <t>Myers, Peyton</t>
  </si>
  <si>
    <t>Lease Approved</t>
  </si>
  <si>
    <t>Annual (08/18/2025-07/31/2026)</t>
  </si>
  <si>
    <t>D3</t>
  </si>
  <si>
    <t>Park, Christine</t>
  </si>
  <si>
    <t>Lease Partially Completed</t>
  </si>
  <si>
    <t>Annual (08/18/2025-07/31/2026)</t>
  </si>
  <si>
    <t>D3</t>
  </si>
  <si>
    <t>Salem, Jasmine (Jasmine Salem)</t>
  </si>
  <si>
    <t>Lease Approved</t>
  </si>
  <si>
    <t>Annual (08/18/2025-07/31/2026)</t>
  </si>
  <si>
    <t>D3</t>
  </si>
  <si>
    <t>Song, Yulai</t>
  </si>
  <si>
    <t>Lease Approved</t>
  </si>
  <si>
    <t>Annual (08/18/2025-07/31/2026)</t>
  </si>
  <si>
    <t>D3</t>
  </si>
  <si>
    <t>Yang, Pengyu</t>
  </si>
  <si>
    <t>Lease Approved</t>
  </si>
  <si>
    <t>Annual (08/18/2025-07/31/2026)</t>
  </si>
  <si>
    <t>D3</t>
  </si>
  <si>
    <t>Yan, Jiajin</t>
  </si>
  <si>
    <t>Lease Approved</t>
  </si>
  <si>
    <t>Annual (08/18/2025-07/31/2026)</t>
  </si>
  <si>
    <t>D3</t>
  </si>
  <si>
    <t>Yao, Jiatong</t>
  </si>
  <si>
    <t>Lease Approved</t>
  </si>
  <si>
    <t>Annual (08/18/2025-07/31/2026)</t>
  </si>
  <si>
    <t>Unit Type: D4</t>
  </si>
  <si>
    <t>414-A</t>
  </si>
  <si>
    <t>D4</t>
  </si>
  <si>
    <t>Occupied No Notice</t>
  </si>
  <si>
    <t>Camaj, Alexander (Alex)</t>
  </si>
  <si>
    <t>Renewal Lease Approved</t>
  </si>
  <si>
    <t>Annual (08/18/2025-07/31/2026)</t>
  </si>
  <si>
    <t>414-B</t>
  </si>
  <si>
    <t>D4</t>
  </si>
  <si>
    <t>Occupied No Notice</t>
  </si>
  <si>
    <t>Tipton, Brett</t>
  </si>
  <si>
    <t>Renewal Lease Approved</t>
  </si>
  <si>
    <t>Annual (08/18/2025-07/31/2026)</t>
  </si>
  <si>
    <t>414-C</t>
  </si>
  <si>
    <t>D4</t>
  </si>
  <si>
    <t>Occupied No Notice</t>
  </si>
  <si>
    <t>Reddy, Vishnu</t>
  </si>
  <si>
    <t>Renewal Lease Approved</t>
  </si>
  <si>
    <t>Annual (08/18/2025-07/31/2026)</t>
  </si>
  <si>
    <t>1014-B</t>
  </si>
  <si>
    <t>D4</t>
  </si>
  <si>
    <t>Occupied No Notice</t>
  </si>
  <si>
    <t>Cao, Fangyu (Clare)</t>
  </si>
  <si>
    <t>Renewal Lease Approved</t>
  </si>
  <si>
    <t>Annual (08/18/2025-07/31/2026)</t>
  </si>
  <si>
    <t>1014-D</t>
  </si>
  <si>
    <t>D4</t>
  </si>
  <si>
    <t>Occupied No Notice</t>
  </si>
  <si>
    <t>Lu, Alyx Xiao Xiao (Alyx)</t>
  </si>
  <si>
    <t>Renewal Lease Approved</t>
  </si>
  <si>
    <t>Annual (08/18/2025-07/31/2026)</t>
  </si>
  <si>
    <t>1114-C</t>
  </si>
  <si>
    <t>D4</t>
  </si>
  <si>
    <t>Occupied No Notice</t>
  </si>
  <si>
    <t>Ong, Zi Ying (Angeline)</t>
  </si>
  <si>
    <t>Renewal Lease Approved</t>
  </si>
  <si>
    <t>Annual (08/18/2025-07/31/2026)</t>
  </si>
  <si>
    <t>D4</t>
  </si>
  <si>
    <t>Fila, Christian</t>
  </si>
  <si>
    <t>Lease Approved</t>
  </si>
  <si>
    <t>Annual (08/18/2025-07/31/2026)</t>
  </si>
  <si>
    <t>D4</t>
  </si>
  <si>
    <t>Gu, Mucong (MC)</t>
  </si>
  <si>
    <t>Lease Approved</t>
  </si>
  <si>
    <t>Annual (08/18/2025-07/31/2026)</t>
  </si>
  <si>
    <t>D4</t>
  </si>
  <si>
    <t>He, Ye</t>
  </si>
  <si>
    <t>Lease Approved</t>
  </si>
  <si>
    <t>Annual (08/18/2025-07/31/2026)</t>
  </si>
  <si>
    <t>D4</t>
  </si>
  <si>
    <t>Hussain, Syed (Sajjad)</t>
  </si>
  <si>
    <t>Lease Approved</t>
  </si>
  <si>
    <t>Annual (08/18/2025-07/31/2026)</t>
  </si>
  <si>
    <t>D4</t>
  </si>
  <si>
    <t>Kot, Nathan</t>
  </si>
  <si>
    <t>Lease Approved</t>
  </si>
  <si>
    <t>Annual (08/18/2025-07/31/2026)</t>
  </si>
  <si>
    <t>D4</t>
  </si>
  <si>
    <t>Lai, Jiaqi</t>
  </si>
  <si>
    <t>Lease Approved</t>
  </si>
  <si>
    <t>Annual (08/18/2025-07/31/2026)</t>
  </si>
  <si>
    <t>D4</t>
  </si>
  <si>
    <t>Lee, Matthew</t>
  </si>
  <si>
    <t>Lease Approved</t>
  </si>
  <si>
    <t>Annual (08/18/2025-07/31/2026)</t>
  </si>
  <si>
    <t>D4</t>
  </si>
  <si>
    <t>LI, MUHAN</t>
  </si>
  <si>
    <t>Lease Approved</t>
  </si>
  <si>
    <t>Annual (08/18/2025-07/31/2026)</t>
  </si>
  <si>
    <t>D4</t>
  </si>
  <si>
    <t>Lindquist, Ethan (Ethan)</t>
  </si>
  <si>
    <t>Lease Partially Completed</t>
  </si>
  <si>
    <t>Annual (08/18/2025-07/31/2026)</t>
  </si>
  <si>
    <t>D4</t>
  </si>
  <si>
    <t>Luo, Tianchen (Tony)</t>
  </si>
  <si>
    <t>Lease Approved</t>
  </si>
  <si>
    <t>Annual (08/18/2025-07/31/2026)</t>
  </si>
  <si>
    <t>D4</t>
  </si>
  <si>
    <t>Shen, Kaixin</t>
  </si>
  <si>
    <t>Lease Approved</t>
  </si>
  <si>
    <t>Annual (08/18/2025-07/31/2026)</t>
  </si>
  <si>
    <t>D4</t>
  </si>
  <si>
    <t>Sherman, Brent (Cooper)</t>
  </si>
  <si>
    <t>Lease Partially Completed</t>
  </si>
  <si>
    <t>Annual (08/18/2025-07/31/2026)</t>
  </si>
  <si>
    <t>D4</t>
  </si>
  <si>
    <t>Tsai, Brandon</t>
  </si>
  <si>
    <t>Lease Approved</t>
  </si>
  <si>
    <t>Annual (08/18/2025-07/31/2026)</t>
  </si>
  <si>
    <t>D4</t>
  </si>
  <si>
    <t>Wang, Zequan</t>
  </si>
  <si>
    <t>Lease Approved</t>
  </si>
  <si>
    <t>Annual (08/18/2025-07/31/2026)</t>
  </si>
  <si>
    <t>D4</t>
  </si>
  <si>
    <t>YUE, LINWEI</t>
  </si>
  <si>
    <t>Lease Approved</t>
  </si>
  <si>
    <t>Annual (08/18/2025-07/31/2026)</t>
  </si>
  <si>
    <t>D4</t>
  </si>
  <si>
    <t>Zhang, Zeyu (Matt)</t>
  </si>
  <si>
    <t>Lease Approved</t>
  </si>
  <si>
    <t>Annual (08/18/2025-07/31/2026)</t>
  </si>
  <si>
    <t>D4</t>
  </si>
  <si>
    <t>Zhang, Zichen (Zichen Zhang)</t>
  </si>
  <si>
    <t>Renewal Lease Approved</t>
  </si>
  <si>
    <t>Annual (08/18/2025-07/31/2026)</t>
  </si>
  <si>
    <t>Unit Type: D5</t>
  </si>
  <si>
    <t>616-C</t>
  </si>
  <si>
    <t>D5</t>
  </si>
  <si>
    <t>Occupied No Notice</t>
  </si>
  <si>
    <t>Yoon, Youngseo (Skyler)</t>
  </si>
  <si>
    <t>Renewal Lease Approved</t>
  </si>
  <si>
    <t>Annual (08/18/2025-07/31/2026)</t>
  </si>
  <si>
    <t>616-D</t>
  </si>
  <si>
    <t>D5</t>
  </si>
  <si>
    <t>Occupied No Notice</t>
  </si>
  <si>
    <t>Grover, Chandani</t>
  </si>
  <si>
    <t>Renewal Lease Approved</t>
  </si>
  <si>
    <t>Annual (08/18/2025-07/31/2026)</t>
  </si>
  <si>
    <t>1116-D</t>
  </si>
  <si>
    <t>D5</t>
  </si>
  <si>
    <t>Occupied No Notice</t>
  </si>
  <si>
    <t>Mohapatra, Ambika</t>
  </si>
  <si>
    <t>Renewal Lease Approved</t>
  </si>
  <si>
    <t>Annual (08/18/2025-07/31/2026)</t>
  </si>
  <si>
    <t>1316-B</t>
  </si>
  <si>
    <t>D5</t>
  </si>
  <si>
    <t>Occupied No Notice</t>
  </si>
  <si>
    <t>Yang, Xinyi (Sally)</t>
  </si>
  <si>
    <t>Renewal Lease Approved</t>
  </si>
  <si>
    <t>Annual (08/18/2025-07/31/2026)</t>
  </si>
  <si>
    <t>1516-B</t>
  </si>
  <si>
    <t>D5</t>
  </si>
  <si>
    <t>Occupied No Notice</t>
  </si>
  <si>
    <t>Agrawal, Siddhant (Siddhant)</t>
  </si>
  <si>
    <t>Renewal Lease Approved</t>
  </si>
  <si>
    <t>Annual (08/18/2025-07/31/2026)</t>
  </si>
  <si>
    <t>1516-C</t>
  </si>
  <si>
    <t>D5</t>
  </si>
  <si>
    <t>Occupied No Notice</t>
  </si>
  <si>
    <t>Nair, Ved</t>
  </si>
  <si>
    <t>Renewal Lease Approved</t>
  </si>
  <si>
    <t>Annual (08/18/2025-07/31/2026)</t>
  </si>
  <si>
    <t>1516-D</t>
  </si>
  <si>
    <t>D5</t>
  </si>
  <si>
    <t>Occupied No Notice</t>
  </si>
  <si>
    <t>Goswamy, Dhruv</t>
  </si>
  <si>
    <t>Renewal Lease Approved</t>
  </si>
  <si>
    <t>Annual (08/18/2025-07/31/2026)</t>
  </si>
  <si>
    <t>D5</t>
  </si>
  <si>
    <t>An, Qi</t>
  </si>
  <si>
    <t>Lease Approved</t>
  </si>
  <si>
    <t>Annual (08/18/2025-07/31/2026)</t>
  </si>
  <si>
    <t>D5</t>
  </si>
  <si>
    <t>Berwick, Ryan</t>
  </si>
  <si>
    <t>Lease Approved</t>
  </si>
  <si>
    <t>Annual (08/18/2025-07/31/2026)</t>
  </si>
  <si>
    <t>D5</t>
  </si>
  <si>
    <t>Chen, Andy</t>
  </si>
  <si>
    <t>Lease Approved</t>
  </si>
  <si>
    <t>Annual (08/18/2025-07/31/2026)</t>
  </si>
  <si>
    <t>D5</t>
  </si>
  <si>
    <t>Chen, Junhua (Daniel)</t>
  </si>
  <si>
    <t>Lease Approved</t>
  </si>
  <si>
    <t>Annual (08/18/2025-07/31/2026)</t>
  </si>
  <si>
    <t>D5</t>
  </si>
  <si>
    <t>Dai, Xinyue</t>
  </si>
  <si>
    <t>Renewal Lease Completed</t>
  </si>
  <si>
    <t>Annual (08/18/2025-07/31/2026)</t>
  </si>
  <si>
    <t>D5</t>
  </si>
  <si>
    <t>Desai, Manya (Manya)</t>
  </si>
  <si>
    <t>Lease Approved</t>
  </si>
  <si>
    <t>Annual (08/18/2025-07/31/2026)</t>
  </si>
  <si>
    <t>D5</t>
  </si>
  <si>
    <t>Gandikota, Srikarthik</t>
  </si>
  <si>
    <t>Lease Approved</t>
  </si>
  <si>
    <t>Annual (08/18/2025-07/31/2026)</t>
  </si>
  <si>
    <t>D5</t>
  </si>
  <si>
    <t>Hagan, Devin</t>
  </si>
  <si>
    <t>Lease Approved</t>
  </si>
  <si>
    <t>Annual (08/18/2025-07/31/2026)</t>
  </si>
  <si>
    <t>D5</t>
  </si>
  <si>
    <t>HE, JINGHANG</t>
  </si>
  <si>
    <t>Lease Approved</t>
  </si>
  <si>
    <t>Annual (08/18/2025-07/31/2026)</t>
  </si>
  <si>
    <t>D5</t>
  </si>
  <si>
    <t>Hua, Yuda</t>
  </si>
  <si>
    <t>Lease Approved</t>
  </si>
  <si>
    <t>Annual (08/18/2025-07/31/2026)</t>
  </si>
  <si>
    <t>D5</t>
  </si>
  <si>
    <t>Jiang, Yuqing</t>
  </si>
  <si>
    <t>Lease Approved</t>
  </si>
  <si>
    <t>Annual (08/18/2025-07/31/2026)</t>
  </si>
  <si>
    <t>D5</t>
  </si>
  <si>
    <t>Li, Muzi (Muzi)</t>
  </si>
  <si>
    <t>Lease Approved</t>
  </si>
  <si>
    <t>Annual (08/18/2025-07/31/2026)</t>
  </si>
  <si>
    <t>D5</t>
  </si>
  <si>
    <t>Li, Shuhao</t>
  </si>
  <si>
    <t>Lease Approved</t>
  </si>
  <si>
    <t>Annual (08/18/2025-07/31/2026)</t>
  </si>
  <si>
    <t>D5</t>
  </si>
  <si>
    <t>Robinson, Brayden</t>
  </si>
  <si>
    <t>Lease Approved</t>
  </si>
  <si>
    <t>Annual (08/18/2025-07/31/2026)</t>
  </si>
  <si>
    <t>D5</t>
  </si>
  <si>
    <t>Sen, Rajnandini</t>
  </si>
  <si>
    <t>Lease Approved</t>
  </si>
  <si>
    <t>Annual (08/18/2025-07/31/2026)</t>
  </si>
  <si>
    <t>D5</t>
  </si>
  <si>
    <t>SHEN, ZIKAI</t>
  </si>
  <si>
    <t>Lease Approved</t>
  </si>
  <si>
    <t>Annual (08/18/2025-07/31/2026)</t>
  </si>
  <si>
    <t>D5</t>
  </si>
  <si>
    <t>SHI, HONGYOU</t>
  </si>
  <si>
    <t>Lease Approved</t>
  </si>
  <si>
    <t>Annual (08/18/2025-07/31/2026)</t>
  </si>
  <si>
    <t>D5</t>
  </si>
  <si>
    <t>Tian, Leon</t>
  </si>
  <si>
    <t>Lease Approved</t>
  </si>
  <si>
    <t>Annual (08/18/2025-07/31/2026)</t>
  </si>
  <si>
    <t>D5</t>
  </si>
  <si>
    <t>Vadyalam, Siddharth (Sid)</t>
  </si>
  <si>
    <t>Lease Approved</t>
  </si>
  <si>
    <t>Annual (08/18/2025-07/31/2026)</t>
  </si>
  <si>
    <t>D5</t>
  </si>
  <si>
    <t>Wang, Jerry</t>
  </si>
  <si>
    <t>Lease Approved</t>
  </si>
  <si>
    <t>Annual (08/18/2025-07/31/2026)</t>
  </si>
  <si>
    <t>D5</t>
  </si>
  <si>
    <t>Wang, Letianchu (Dominic)</t>
  </si>
  <si>
    <t>Lease Approved</t>
  </si>
  <si>
    <t>Annual (08/18/2025-07/31/2026)</t>
  </si>
  <si>
    <t>D5</t>
  </si>
  <si>
    <t>Yoon, Ethan</t>
  </si>
  <si>
    <t>Lease Approved</t>
  </si>
  <si>
    <t>Annual (08/18/2025-07/31/2026)</t>
  </si>
  <si>
    <t>D5</t>
  </si>
  <si>
    <t>Zhu, Xuanming (Xuanming)</t>
  </si>
  <si>
    <t>Lease Completed</t>
  </si>
  <si>
    <t>Annual (08/18/2025-07/31/2026)</t>
  </si>
  <si>
    <t>D5</t>
  </si>
  <si>
    <t>Zhu, Yueyue</t>
  </si>
  <si>
    <t>Renewal Lease Completed</t>
  </si>
  <si>
    <t>Annual (08/18/2025-07/31/2026)</t>
  </si>
  <si>
    <t>Unit Type: M1</t>
  </si>
  <si>
    <t>404</t>
  </si>
  <si>
    <t>M1</t>
  </si>
  <si>
    <t>Occupied No Notice</t>
  </si>
  <si>
    <t>Wang, Yiqing (Yuki)</t>
  </si>
  <si>
    <t>Renewal Lease Approved</t>
  </si>
  <si>
    <t>Annual (08/18/2025-07/31/2026)</t>
  </si>
  <si>
    <t>419</t>
  </si>
  <si>
    <t>M1</t>
  </si>
  <si>
    <t>Occupied No Notice</t>
  </si>
  <si>
    <t>Wang, Chenxu</t>
  </si>
  <si>
    <t>Renewal Lease Approved</t>
  </si>
  <si>
    <t>Annual (08/18/2025-07/31/2026)</t>
  </si>
  <si>
    <t>519</t>
  </si>
  <si>
    <t>M1</t>
  </si>
  <si>
    <t>Occupied No Notice</t>
  </si>
  <si>
    <t>Wang, Yixiao (Eric)</t>
  </si>
  <si>
    <t>Renewal Lease Approved</t>
  </si>
  <si>
    <t>Annual (08/18/2025-07/31/2026)</t>
  </si>
  <si>
    <t>608</t>
  </si>
  <si>
    <t>M1</t>
  </si>
  <si>
    <t>Occupied No Notice</t>
  </si>
  <si>
    <t>Hua, Gaoyi (gloria)</t>
  </si>
  <si>
    <t>Renewal Lease Approved</t>
  </si>
  <si>
    <t>Annual (08/18/2025-07/31/2026)</t>
  </si>
  <si>
    <t>618</t>
  </si>
  <si>
    <t>M1</t>
  </si>
  <si>
    <t>Occupied No Notice</t>
  </si>
  <si>
    <t>Huang, Wenzhao (Wenzhao)</t>
  </si>
  <si>
    <t>Renewal Lease Approved</t>
  </si>
  <si>
    <t>Annual (08/18/2025-07/31/2026)</t>
  </si>
  <si>
    <t>620</t>
  </si>
  <si>
    <t>M1</t>
  </si>
  <si>
    <t>Occupied No Notice</t>
  </si>
  <si>
    <t>Uthayopas, Matthew</t>
  </si>
  <si>
    <t>Renewal Lease Approved</t>
  </si>
  <si>
    <t>Annual (08/18/2025-07/31/2026)</t>
  </si>
  <si>
    <t>704</t>
  </si>
  <si>
    <t>M1</t>
  </si>
  <si>
    <t>Occupied No Notice</t>
  </si>
  <si>
    <t>Kang, Zhanchen (Kaleb Kang)</t>
  </si>
  <si>
    <t>Renewal Lease Approved</t>
  </si>
  <si>
    <t>Annual (08/18/2025-07/31/2026)</t>
  </si>
  <si>
    <t>719</t>
  </si>
  <si>
    <t>M1</t>
  </si>
  <si>
    <t>Occupied No Notice</t>
  </si>
  <si>
    <t>Gottipati, Nikith</t>
  </si>
  <si>
    <t>Renewal Lease Approved</t>
  </si>
  <si>
    <t>Annual (08/18/2025-07/31/2026)</t>
  </si>
  <si>
    <t>810</t>
  </si>
  <si>
    <t>M1</t>
  </si>
  <si>
    <t>Occupied No Notice</t>
  </si>
  <si>
    <t>Goodreau, Adam</t>
  </si>
  <si>
    <t>Renewal Lease Approved</t>
  </si>
  <si>
    <t>Annual (08/18/2025-07/31/2026)</t>
  </si>
  <si>
    <t>819</t>
  </si>
  <si>
    <t>M1</t>
  </si>
  <si>
    <t>Occupied No Notice</t>
  </si>
  <si>
    <t>Huang, Jiawen</t>
  </si>
  <si>
    <t>Renewal Lease Approved</t>
  </si>
  <si>
    <t>Annual (08/18/2025-07/31/2026)</t>
  </si>
  <si>
    <t>904</t>
  </si>
  <si>
    <t>M1</t>
  </si>
  <si>
    <t>Occupied No Notice</t>
  </si>
  <si>
    <t>Fedorov, Vladislav (Vlad)</t>
  </si>
  <si>
    <t>Renewal Lease Approved</t>
  </si>
  <si>
    <t>Annual (08/18/2025-07/31/2026)</t>
  </si>
  <si>
    <t>1004</t>
  </si>
  <si>
    <t>M1</t>
  </si>
  <si>
    <t>Occupied No Notice</t>
  </si>
  <si>
    <t>Huang, Xiaoshan</t>
  </si>
  <si>
    <t>Renewal Lease Approved</t>
  </si>
  <si>
    <t>Annual (08/18/2025-07/31/2026)</t>
  </si>
  <si>
    <t>1120</t>
  </si>
  <si>
    <t>M1</t>
  </si>
  <si>
    <t>Occupied No Notice</t>
  </si>
  <si>
    <t>Qian, Ke</t>
  </si>
  <si>
    <t>Renewal Lease Approved</t>
  </si>
  <si>
    <t>Annual (08/18/2025-07/31/2026)</t>
  </si>
  <si>
    <t>1218</t>
  </si>
  <si>
    <t>M1</t>
  </si>
  <si>
    <t>Occupied No Notice</t>
  </si>
  <si>
    <t>Zhang, Hui (Ilse)</t>
  </si>
  <si>
    <t>Renewal Lease Approved</t>
  </si>
  <si>
    <t>Annual (08/18/2025-07/31/2026)</t>
  </si>
  <si>
    <t>1320</t>
  </si>
  <si>
    <t>M1</t>
  </si>
  <si>
    <t>Occupied No Notice</t>
  </si>
  <si>
    <t>Yu, Dinglong (Nick Yu)</t>
  </si>
  <si>
    <t>Renewal Lease Approved</t>
  </si>
  <si>
    <t>Annual (08/18/2025-07/31/2026)</t>
  </si>
  <si>
    <t>1408</t>
  </si>
  <si>
    <t>M1</t>
  </si>
  <si>
    <t>Occupied No Notice</t>
  </si>
  <si>
    <t>Lin, Yihan</t>
  </si>
  <si>
    <t>Renewal Lease Approved</t>
  </si>
  <si>
    <t>Annual (08/18/2025-07/31/2026)</t>
  </si>
  <si>
    <t>1410</t>
  </si>
  <si>
    <t>M1</t>
  </si>
  <si>
    <t>Occupied No Notice</t>
  </si>
  <si>
    <t>Jin, Jing</t>
  </si>
  <si>
    <t>Renewal Lease Approved</t>
  </si>
  <si>
    <t>Annual (08/18/2025-07/31/2026)</t>
  </si>
  <si>
    <t>1418</t>
  </si>
  <si>
    <t>M1</t>
  </si>
  <si>
    <t>Occupied No Notice</t>
  </si>
  <si>
    <t>Yu, Lidan (Lidan)</t>
  </si>
  <si>
    <t>Renewal Lease Approved</t>
  </si>
  <si>
    <t>Annual (08/18/2025-07/31/2026)</t>
  </si>
  <si>
    <t>1420</t>
  </si>
  <si>
    <t>M1</t>
  </si>
  <si>
    <t>Occupied No Notice</t>
  </si>
  <si>
    <t>Polychronopoulos, Stefanos (Stefanos)</t>
  </si>
  <si>
    <t>Renewal Lease Approved</t>
  </si>
  <si>
    <t>Annual (08/18/2025-07/31/2026)</t>
  </si>
  <si>
    <t>1508</t>
  </si>
  <si>
    <t>M1</t>
  </si>
  <si>
    <t>Occupied No Notice</t>
  </si>
  <si>
    <t>Tu, Yunkun</t>
  </si>
  <si>
    <t>Renewal Lease Approved</t>
  </si>
  <si>
    <t>Annual (08/18/2025-07/31/2026)</t>
  </si>
  <si>
    <t>1520</t>
  </si>
  <si>
    <t>M1</t>
  </si>
  <si>
    <t>Occupied No Notice</t>
  </si>
  <si>
    <t>Li, Peirong</t>
  </si>
  <si>
    <t>Renewal Lease Approved</t>
  </si>
  <si>
    <t>Annual (08/18/2025-07/31/2026)</t>
  </si>
  <si>
    <t>1618</t>
  </si>
  <si>
    <t>M1</t>
  </si>
  <si>
    <t>Occupied No Notice</t>
  </si>
  <si>
    <t>Li, Jixin</t>
  </si>
  <si>
    <t>Renewal Lease Approved</t>
  </si>
  <si>
    <t>Annual (08/18/2025-07/31/2026)</t>
  </si>
  <si>
    <t>1619</t>
  </si>
  <si>
    <t>M1</t>
  </si>
  <si>
    <t>Occupied No Notice</t>
  </si>
  <si>
    <t>Han, Yuxuan</t>
  </si>
  <si>
    <t>Renewal Lease Approved</t>
  </si>
  <si>
    <t>Annual (08/18/2025-07/31/2026)</t>
  </si>
  <si>
    <t>1620</t>
  </si>
  <si>
    <t>M1</t>
  </si>
  <si>
    <t>Occupied No Notice</t>
  </si>
  <si>
    <t>Chen, Yiruo</t>
  </si>
  <si>
    <t>Renewal Lease Approved</t>
  </si>
  <si>
    <t>Annual (08/18/2025-07/31/2026)</t>
  </si>
  <si>
    <t>M1</t>
  </si>
  <si>
    <t>Bader, Tamara</t>
  </si>
  <si>
    <t>Lease Approved</t>
  </si>
  <si>
    <t>Annual (08/18/2025-07/31/2026)</t>
  </si>
  <si>
    <t>M1</t>
  </si>
  <si>
    <t>Chen, Xuanzhe (Steven Chen)</t>
  </si>
  <si>
    <t>Lease Approved</t>
  </si>
  <si>
    <t>Annual (08/18/2025-07/31/2026)</t>
  </si>
  <si>
    <t>M1</t>
  </si>
  <si>
    <t>Chen, Yihan</t>
  </si>
  <si>
    <t>Lease Approved</t>
  </si>
  <si>
    <t>Annual (08/18/2025-07/31/2026)</t>
  </si>
  <si>
    <t>M1</t>
  </si>
  <si>
    <t>Lin, Yueru</t>
  </si>
  <si>
    <t>Lease Approved</t>
  </si>
  <si>
    <t>Annual (08/18/2025-07/31/2026)</t>
  </si>
  <si>
    <t>M1</t>
  </si>
  <si>
    <t>Park, Jeonghyun (Sophia)</t>
  </si>
  <si>
    <t>Lease Approved</t>
  </si>
  <si>
    <t>Annual (08/18/2025-07/31/2026)</t>
  </si>
  <si>
    <t>M1</t>
  </si>
  <si>
    <t>Schrieber, Santino (Santino)</t>
  </si>
  <si>
    <t>Lease Approved</t>
  </si>
  <si>
    <t>Annual (08/18/2025-07/31/2026)</t>
  </si>
  <si>
    <t>M1</t>
  </si>
  <si>
    <t>Siddiqi, Eman</t>
  </si>
  <si>
    <t>Lease Approved</t>
  </si>
  <si>
    <t>Annual (08/18/2025-07/31/2026)</t>
  </si>
  <si>
    <t>M1</t>
  </si>
  <si>
    <t>Wang, Zikai (Goerge)</t>
  </si>
  <si>
    <t>Lease Approved</t>
  </si>
  <si>
    <t>Annual (08/18/2025-07/31/2026)</t>
  </si>
  <si>
    <t>M1</t>
  </si>
  <si>
    <t>Xin, Ruiyi (Ruiyi)</t>
  </si>
  <si>
    <t>Lease Approved</t>
  </si>
  <si>
    <t>Annual (08/18/2025-07/31/2026)</t>
  </si>
  <si>
    <t>M1</t>
  </si>
  <si>
    <t>Zhang, Xiaoyan</t>
  </si>
  <si>
    <t>Lease Approved</t>
  </si>
  <si>
    <t>Annual (08/18/2025-07/31/2026)</t>
  </si>
  <si>
    <t>M1</t>
  </si>
  <si>
    <t>Zheng, Diyun</t>
  </si>
  <si>
    <t>Renewal Lease Approved</t>
  </si>
  <si>
    <t>Annual (08/18/2025-07/31/2026)</t>
  </si>
  <si>
    <t>M1</t>
  </si>
  <si>
    <t>Zhou, Lifu</t>
  </si>
  <si>
    <t>Lease Approved</t>
  </si>
  <si>
    <t>Annual (08/18/2025-07/31/2026)</t>
  </si>
  <si>
    <t>Unit Type: S1</t>
  </si>
  <si>
    <t>402</t>
  </si>
  <si>
    <t>S1</t>
  </si>
  <si>
    <t>Occupied No Notice</t>
  </si>
  <si>
    <t>Ye, Lirong (Lirong Ye)</t>
  </si>
  <si>
    <t>Renewal Lease Approved</t>
  </si>
  <si>
    <t>Annual (08/18/2025-07/31/2026)</t>
  </si>
  <si>
    <t>409</t>
  </si>
  <si>
    <t>S1</t>
  </si>
  <si>
    <t>Occupied No Notice</t>
  </si>
  <si>
    <t>Hoffman, Rachel</t>
  </si>
  <si>
    <t>Renewal Lease Approved</t>
  </si>
  <si>
    <t>Annual (08/18/2025-07/31/2026)</t>
  </si>
  <si>
    <t>602</t>
  </si>
  <si>
    <t>S1</t>
  </si>
  <si>
    <t>Occupied No Notice</t>
  </si>
  <si>
    <t>Wu, Yuxi</t>
  </si>
  <si>
    <t>Renewal Lease Approved</t>
  </si>
  <si>
    <t>Annual (08/18/2025-07/31/2026)</t>
  </si>
  <si>
    <t>609</t>
  </si>
  <si>
    <t>S1</t>
  </si>
  <si>
    <t>Occupied No Notice</t>
  </si>
  <si>
    <t>Stone, Abigail</t>
  </si>
  <si>
    <t>Renewal Lease Approved</t>
  </si>
  <si>
    <t>Annual (08/18/2025-07/31/2026)</t>
  </si>
  <si>
    <t>709</t>
  </si>
  <si>
    <t>S1</t>
  </si>
  <si>
    <t>Occupied No Notice</t>
  </si>
  <si>
    <t>Lu, Kevin (Kevin)</t>
  </si>
  <si>
    <t>Renewal Lease Approved</t>
  </si>
  <si>
    <t>Annual (08/18/2025-07/31/2026)</t>
  </si>
  <si>
    <t>811</t>
  </si>
  <si>
    <t>S1</t>
  </si>
  <si>
    <t>Occupied No Notice</t>
  </si>
  <si>
    <t>Lee, Gyuyoung</t>
  </si>
  <si>
    <t>Renewal Lease Approved</t>
  </si>
  <si>
    <t>Annual (08/18/2025-07/31/2026)</t>
  </si>
  <si>
    <t>911</t>
  </si>
  <si>
    <t>S1</t>
  </si>
  <si>
    <t>Occupied No Notice</t>
  </si>
  <si>
    <t>Murphy, Margaret</t>
  </si>
  <si>
    <t>Renewal Lease Approved</t>
  </si>
  <si>
    <t>Annual (08/18/2025-07/31/2026)</t>
  </si>
  <si>
    <t>1009</t>
  </si>
  <si>
    <t>S1</t>
  </si>
  <si>
    <t>Occupied No Notice</t>
  </si>
  <si>
    <t>Su, Yan (su)</t>
  </si>
  <si>
    <t>Renewal Lease Approved</t>
  </si>
  <si>
    <t>Annual (08/18/2025-07/31/2026)</t>
  </si>
  <si>
    <t>1102</t>
  </si>
  <si>
    <t>S1</t>
  </si>
  <si>
    <t>Occupied No Notice</t>
  </si>
  <si>
    <t>Zhuang, Jiaqi</t>
  </si>
  <si>
    <t>Renewal Lease Approved</t>
  </si>
  <si>
    <t>Annual (08/18/2025-07/31/2026)</t>
  </si>
  <si>
    <t>1209</t>
  </si>
  <si>
    <t>S1</t>
  </si>
  <si>
    <t>Occupied No Notice</t>
  </si>
  <si>
    <t>Serrano, Roberto</t>
  </si>
  <si>
    <t>Renewal Lease Approved</t>
  </si>
  <si>
    <t>Annual (08/18/2025-07/31/2026)</t>
  </si>
  <si>
    <t>1311</t>
  </si>
  <si>
    <t>S1</t>
  </si>
  <si>
    <t>Occupied No Notice</t>
  </si>
  <si>
    <t>Kong, Dehao (Daniel)</t>
  </si>
  <si>
    <t>Renewal Lease Approved</t>
  </si>
  <si>
    <t>Annual (08/18/2025-07/31/2026)</t>
  </si>
  <si>
    <t>1409</t>
  </si>
  <si>
    <t>S1</t>
  </si>
  <si>
    <t>Occupied No Notice</t>
  </si>
  <si>
    <t>Petchoo, Rachanon</t>
  </si>
  <si>
    <t>Renewal Lease Approved</t>
  </si>
  <si>
    <t>Annual (08/18/2025-07/31/2026)</t>
  </si>
  <si>
    <t>1411</t>
  </si>
  <si>
    <t>S1</t>
  </si>
  <si>
    <t>Occupied No Notice</t>
  </si>
  <si>
    <t>Meunprasittiveg, Paroon (Ping)</t>
  </si>
  <si>
    <t>Renewal Lease Approved</t>
  </si>
  <si>
    <t>Annual (08/18/2025-07/31/2026)</t>
  </si>
  <si>
    <t>1609</t>
  </si>
  <si>
    <t>S1</t>
  </si>
  <si>
    <t>Occupied No Notice</t>
  </si>
  <si>
    <t>Shen, Zijian (Zijian Shen)</t>
  </si>
  <si>
    <t>Renewal Lease Approved</t>
  </si>
  <si>
    <t>Annual (08/18/2025-07/31/2026)</t>
  </si>
  <si>
    <t>1611</t>
  </si>
  <si>
    <t>S1</t>
  </si>
  <si>
    <t>Occupied No Notice</t>
  </si>
  <si>
    <t>Wang, Jingyi</t>
  </si>
  <si>
    <t>Renewal Lease Approved</t>
  </si>
  <si>
    <t>Annual (08/18/2025-07/31/2026)</t>
  </si>
  <si>
    <t>1709</t>
  </si>
  <si>
    <t>S1</t>
  </si>
  <si>
    <t>Occupied No Notice</t>
  </si>
  <si>
    <t>Hahn, Robert (Bobby)</t>
  </si>
  <si>
    <t>Renewal Lease Approved</t>
  </si>
  <si>
    <t>Annual (08/18/2025-07/31/2026)</t>
  </si>
  <si>
    <t>S1</t>
  </si>
  <si>
    <t>Chen, Shanshan (SHANSHANCHEN)</t>
  </si>
  <si>
    <t>Renewal Lease Approved</t>
  </si>
  <si>
    <t>MOMI (08/18/2025-07/31/2026)</t>
  </si>
  <si>
    <t>S1</t>
  </si>
  <si>
    <t>He, Sitong (Ivy)</t>
  </si>
  <si>
    <t>Renewal Lease Approved</t>
  </si>
  <si>
    <t>MOMI (08/18/2025-07/31/2026)</t>
  </si>
  <si>
    <t>S1</t>
  </si>
  <si>
    <t>Jiang, Hanbang</t>
  </si>
  <si>
    <t>Lease Approved</t>
  </si>
  <si>
    <t>Annual (08/18/2025-07/31/2026)</t>
  </si>
  <si>
    <t>S1</t>
  </si>
  <si>
    <t>Jo, Jaywoo (Jay)</t>
  </si>
  <si>
    <t>Lease Approved</t>
  </si>
  <si>
    <t>Annual (08/18/2025-07/31/2026)</t>
  </si>
  <si>
    <t>S1</t>
  </si>
  <si>
    <t>Liu, Tailei</t>
  </si>
  <si>
    <t>Renewal Lease Approved</t>
  </si>
  <si>
    <t>MOMI (08/18/2025-07/31/2026)</t>
  </si>
  <si>
    <t>S1</t>
  </si>
  <si>
    <t>Li, Zehui</t>
  </si>
  <si>
    <t>Lease Approved</t>
  </si>
  <si>
    <t>Annual (08/18/2025-07/31/2026)</t>
  </si>
  <si>
    <t>S1</t>
  </si>
  <si>
    <t>Simon, Rory (Rory)</t>
  </si>
  <si>
    <t>Lease Approved</t>
  </si>
  <si>
    <t>Annual (08/18/2025-07/31/2026)</t>
  </si>
  <si>
    <t>S1</t>
  </si>
  <si>
    <t>Stumpf, Ava</t>
  </si>
  <si>
    <t>Lease Approved</t>
  </si>
  <si>
    <t>Annual (08/18/2025-07/31/2026)</t>
  </si>
  <si>
    <t>S1</t>
  </si>
  <si>
    <t>Wu, Changrong</t>
  </si>
  <si>
    <t>Renewal Lease Approved</t>
  </si>
  <si>
    <t>MOMI (08/18/2025-07/31/2026)</t>
  </si>
  <si>
    <t>S1</t>
  </si>
  <si>
    <t>Yang, Zhongyue</t>
  </si>
  <si>
    <t>Lease Approved</t>
  </si>
  <si>
    <t>Annual (08/18/2025-07/31/2026)</t>
  </si>
  <si>
    <t>S1</t>
  </si>
  <si>
    <t>Ye, Chongxi (Chongxi Ye)</t>
  </si>
  <si>
    <t>Lease Approved</t>
  </si>
  <si>
    <t>Annual (08/18/2025-07/31/2026)</t>
  </si>
  <si>
    <t>Unit Type: S2</t>
  </si>
  <si>
    <t>406</t>
  </si>
  <si>
    <t>S2</t>
  </si>
  <si>
    <t>Occupied No Notice</t>
  </si>
  <si>
    <t>Wang, Eric</t>
  </si>
  <si>
    <t>Renewal Lease Approved</t>
  </si>
  <si>
    <t>Annual (08/18/2025-07/31/2026)</t>
  </si>
  <si>
    <t>505</t>
  </si>
  <si>
    <t>S2</t>
  </si>
  <si>
    <t>Occupied No Notice</t>
  </si>
  <si>
    <t>Wu, Yidanlan</t>
  </si>
  <si>
    <t>Renewal Lease Approved</t>
  </si>
  <si>
    <t>Annual (08/18/2025-07/31/2026)</t>
  </si>
  <si>
    <t>705</t>
  </si>
  <si>
    <t>S2</t>
  </si>
  <si>
    <t>Occupied No Notice</t>
  </si>
  <si>
    <t>Fu, Yiming</t>
  </si>
  <si>
    <t>Renewal Lease Approved</t>
  </si>
  <si>
    <t>Annual (08/18/2025-07/31/2026)</t>
  </si>
  <si>
    <t>806</t>
  </si>
  <si>
    <t>S2</t>
  </si>
  <si>
    <t>Occupied No Notice</t>
  </si>
  <si>
    <t>Qiu, Ka Soi (Terry)</t>
  </si>
  <si>
    <t>Renewal Lease Approved</t>
  </si>
  <si>
    <t>Annual (08/18/2025-07/31/2026)</t>
  </si>
  <si>
    <t>1105</t>
  </si>
  <si>
    <t>S2</t>
  </si>
  <si>
    <t>Occupied No Notice</t>
  </si>
  <si>
    <t>Gray, Evan</t>
  </si>
  <si>
    <t>Renewal Lease Approved</t>
  </si>
  <si>
    <t>Annual (08/18/2025-07/31/2026)</t>
  </si>
  <si>
    <t>1106</t>
  </si>
  <si>
    <t>S2</t>
  </si>
  <si>
    <t>Occupied No Notice</t>
  </si>
  <si>
    <t>Zhang, Lin</t>
  </si>
  <si>
    <t>Renewal Lease Approved</t>
  </si>
  <si>
    <t>Annual (08/18/2025-07/31/2026)</t>
  </si>
  <si>
    <t>1605</t>
  </si>
  <si>
    <t>S2</t>
  </si>
  <si>
    <t>Occupied No Notice</t>
  </si>
  <si>
    <t>Gao, Jialin</t>
  </si>
  <si>
    <t>Renewal Lease Approved</t>
  </si>
  <si>
    <t>Annual (08/18/2025-07/31/2026)</t>
  </si>
  <si>
    <t>1606</t>
  </si>
  <si>
    <t>S2</t>
  </si>
  <si>
    <t>Occupied No Notice</t>
  </si>
  <si>
    <t>Chen, Guanghong</t>
  </si>
  <si>
    <t>Renewal Lease Approved</t>
  </si>
  <si>
    <t>Annual (08/18/2025-07/31/2026)</t>
  </si>
  <si>
    <t>1706</t>
  </si>
  <si>
    <t>S2</t>
  </si>
  <si>
    <t>Occupied No Notice</t>
  </si>
  <si>
    <t>Yuan, Jiawei</t>
  </si>
  <si>
    <t>Renewal Lease Approved</t>
  </si>
  <si>
    <t>Annual (08/18/2025-07/31/2026)</t>
  </si>
  <si>
    <t>S2</t>
  </si>
  <si>
    <t>Chen, Jinheng (Henry)</t>
  </si>
  <si>
    <t>Renewal Lease Approved</t>
  </si>
  <si>
    <t>MOMI (08/18/2025-07/31/2026)</t>
  </si>
  <si>
    <t>Unit Type: S3 XL</t>
  </si>
  <si>
    <t>822-A1</t>
  </si>
  <si>
    <t>S3 XL</t>
  </si>
  <si>
    <t>Occupied No Notice</t>
  </si>
  <si>
    <t>Kim, Hayoung (Harvey)</t>
  </si>
  <si>
    <t>Renewal Lease Approved</t>
  </si>
  <si>
    <t>Annual (08/18/2025-07/31/2026)</t>
  </si>
  <si>
    <t>822-A2</t>
  </si>
  <si>
    <t>S3 XL</t>
  </si>
  <si>
    <t>Occupied No Notice</t>
  </si>
  <si>
    <t>Kim, Hayoung (Harvey)</t>
  </si>
  <si>
    <t>Renewal Lease Approved</t>
  </si>
  <si>
    <t>Annual (08/18/2025-07/31/2026)</t>
  </si>
  <si>
    <t>1322-A1</t>
  </si>
  <si>
    <t>S3 XL</t>
  </si>
  <si>
    <t>Occupied No Notice</t>
  </si>
  <si>
    <t>Huang, Yulong</t>
  </si>
  <si>
    <t>Renewal Lease Approved</t>
  </si>
  <si>
    <t>Annual (08/18/2025-07/31/2026)</t>
  </si>
  <si>
    <t>1322-A2</t>
  </si>
  <si>
    <t>S3 XL</t>
  </si>
  <si>
    <t>Occupied No Notice</t>
  </si>
  <si>
    <t>Huang, Yulong</t>
  </si>
  <si>
    <t>Renewal Lease Approved</t>
  </si>
  <si>
    <t>Annual (08/18/2025-07/31/2026)</t>
  </si>
  <si>
    <t>1522-A1</t>
  </si>
  <si>
    <t>S3 XL</t>
  </si>
  <si>
    <t>Occupied No Notice</t>
  </si>
  <si>
    <t>Torry, Jacob</t>
  </si>
  <si>
    <t>Renewal Lease Approved</t>
  </si>
  <si>
    <t>Annual (08/18/2025-07/31/2026)</t>
  </si>
  <si>
    <t>1522-A2</t>
  </si>
  <si>
    <t>S3 XL</t>
  </si>
  <si>
    <t>Occupied No Notice</t>
  </si>
  <si>
    <t>Torry, Jacob</t>
  </si>
  <si>
    <t>Renewal Lease Approved</t>
  </si>
  <si>
    <t>Annual (08/18/2025-07/31/2026)</t>
  </si>
  <si>
    <t>S3 XL</t>
  </si>
  <si>
    <t>Li, Cody</t>
  </si>
  <si>
    <t>Renewal Lease Approved</t>
  </si>
  <si>
    <t>MOMI (08/18/2025-07/31/2026)</t>
  </si>
  <si>
    <t>S3 XL</t>
  </si>
  <si>
    <t>Li, Cody</t>
  </si>
  <si>
    <t>Renewal Lease Approved</t>
  </si>
  <si>
    <t>MOMI (08/18/2025-07/31/2026)</t>
  </si>
  <si>
    <t>S3 XL</t>
  </si>
  <si>
    <t>Li, Wuxinyi (Joseph  Li)</t>
  </si>
  <si>
    <t>Renewal Lease Approved</t>
  </si>
  <si>
    <t>MOMI (08/18/2025-07/31/2026)</t>
  </si>
  <si>
    <t>S3 XL</t>
  </si>
  <si>
    <t>Li, Wuxinyi (Joseph  Li)</t>
  </si>
  <si>
    <t>Renewal Lease Approved</t>
  </si>
  <si>
    <t>MOMI (08/18/2025-07/31/2026)</t>
  </si>
  <si>
    <t>S3 XL</t>
  </si>
  <si>
    <t>Yang, Jiapeng</t>
  </si>
  <si>
    <t>Lease Approved</t>
  </si>
  <si>
    <t>Annual (08/18/2025-07/31/2026)</t>
  </si>
  <si>
    <t>S3 XL</t>
  </si>
  <si>
    <t>Yang, Jiapeng</t>
  </si>
  <si>
    <t>Lease Approved</t>
  </si>
  <si>
    <t>Annual (08/18/2025-07/31/2026)</t>
  </si>
  <si>
    <t>S3 XL</t>
  </si>
  <si>
    <t>Zhao, Zhenting</t>
  </si>
  <si>
    <t>Renewal Lease Approved</t>
  </si>
  <si>
    <t>Annual (08/18/2025-07/31/2026)</t>
  </si>
  <si>
    <t>S3 XL</t>
  </si>
  <si>
    <t>Zhao, Zhenting</t>
  </si>
  <si>
    <t>Renewal Lease Approved</t>
  </si>
  <si>
    <t>Annual (08/18/2025-07/31/2026)</t>
  </si>
  <si>
    <t>Total/Average:</t>
  </si>
  <si>
    <t>Pre-Lease</t>
  </si>
  <si>
    <t>The Dean Reno</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</si>
  <si>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</si>
  <si>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</si>
  <si>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</si>
  <si>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</si>
  <si>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</si>
  <si>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</si>
  <si>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</si>
  <si>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</si>
  <si>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</si>
  <si>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</si>
  <si>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</si>
  <si>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</si>
  <si>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</si>
  <si>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</si>
  <si>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</si>
  <si>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</si>
  <si>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</si>
  <si>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</si>
  <si>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</si>
  <si>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</si>
  <si>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</si>
  <si>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</si>
  <si>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</si>
  <si>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</si>
  <si>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</si>
  <si>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B1</t>
  </si>
  <si>
    <t>B2</t>
  </si>
  <si>
    <t>C1</t>
  </si>
  <si>
    <t>D1</t>
  </si>
  <si>
    <t>D2</t>
  </si>
  <si>
    <t>D3</t>
  </si>
  <si>
    <t>D4</t>
  </si>
  <si>
    <t>D5</t>
  </si>
  <si>
    <t>E1</t>
  </si>
  <si>
    <t>E1 Alt</t>
  </si>
  <si>
    <t>E2</t>
  </si>
  <si>
    <t>E3</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</si>
  <si>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</si>
  <si>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</si>
  <si>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</si>
  <si>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</si>
  <si>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</si>
  <si>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</si>
  <si>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</si>
  <si>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</si>
  <si>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</si>
  <si>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</si>
  <si>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</si>
  <si>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</si>
  <si>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</si>
  <si>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</si>
  <si>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</si>
  <si>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</si>
  <si>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</si>
  <si>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</si>
  <si>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</si>
  <si>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</si>
  <si>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</si>
  <si>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</si>
  <si>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B1</t>
  </si>
  <si>
    <t>Dean Reno-407-A</t>
  </si>
  <si>
    <t>B1</t>
  </si>
  <si>
    <t>Occupied No Notice</t>
  </si>
  <si>
    <t>Jillette, Moxie</t>
  </si>
  <si>
    <t>Renewal Lease Approved</t>
  </si>
  <si>
    <t>Annual (08/16/2025-07/31/2026)</t>
  </si>
  <si>
    <t>Dean Reno-407-B</t>
  </si>
  <si>
    <t>B1</t>
  </si>
  <si>
    <t>Occupied No Notice</t>
  </si>
  <si>
    <t>Friday, Savana (savana)</t>
  </si>
  <si>
    <t>Renewal Lease Approved</t>
  </si>
  <si>
    <t>Annual (08/16/2025-07/31/2026)</t>
  </si>
  <si>
    <t>Dean Reno-409-B</t>
  </si>
  <si>
    <t>B1</t>
  </si>
  <si>
    <t>Occupied No Notice</t>
  </si>
  <si>
    <t>Kalmbach, Alexandra</t>
  </si>
  <si>
    <t>Renewal Lease Approved</t>
  </si>
  <si>
    <t>Annual (08/16/2025-07/31/2026)</t>
  </si>
  <si>
    <t>Dean Reno-507-B</t>
  </si>
  <si>
    <t>B1</t>
  </si>
  <si>
    <t>Occupied No Notice</t>
  </si>
  <si>
    <t>Brost, Liliana (Lili)</t>
  </si>
  <si>
    <t>Renewal Lease Approved</t>
  </si>
  <si>
    <t>Annual (08/16/2025-07/31/2026)</t>
  </si>
  <si>
    <t>Dean Reno-609-B</t>
  </si>
  <si>
    <t>B1</t>
  </si>
  <si>
    <t>Occupied No Notice</t>
  </si>
  <si>
    <t>Mcanany, Josette (Josette)</t>
  </si>
  <si>
    <t>Renewal Lease Approved</t>
  </si>
  <si>
    <t>Annual (08/16/2025-07/31/2026)</t>
  </si>
  <si>
    <t>Dean Reno-707-A</t>
  </si>
  <si>
    <t>B1</t>
  </si>
  <si>
    <t>Occupied No Notice</t>
  </si>
  <si>
    <t>Villalobos, Liliana</t>
  </si>
  <si>
    <t>Renewal Lease Approved</t>
  </si>
  <si>
    <t>Annual (08/16/2025-07/31/2026)</t>
  </si>
  <si>
    <t>Dean Reno-707-B</t>
  </si>
  <si>
    <t>B1</t>
  </si>
  <si>
    <t>Occupied No Notice</t>
  </si>
  <si>
    <t>Villalobos, Dahlia</t>
  </si>
  <si>
    <t>Renewal Lease Approved</t>
  </si>
  <si>
    <t>Annual (08/16/2025-07/31/2026)</t>
  </si>
  <si>
    <t>Dean Reno-807-A</t>
  </si>
  <si>
    <t>B1</t>
  </si>
  <si>
    <t>Occupied No Notice</t>
  </si>
  <si>
    <t>Legaspi, Victoria</t>
  </si>
  <si>
    <t>Renewal Lease Approved</t>
  </si>
  <si>
    <t>Annual (08/16/2025-07/31/2026)</t>
  </si>
  <si>
    <t>Dean Reno-909-A</t>
  </si>
  <si>
    <t>B1</t>
  </si>
  <si>
    <t>Occupied No Notice</t>
  </si>
  <si>
    <t>Khamvongsa, Mackenzie</t>
  </si>
  <si>
    <t>Renewal Lease Approved</t>
  </si>
  <si>
    <t>Annual (08/16/2025-07/31/2026)</t>
  </si>
  <si>
    <t>Dean Reno-1009-A</t>
  </si>
  <si>
    <t>B1</t>
  </si>
  <si>
    <t>Occupied No Notice</t>
  </si>
  <si>
    <t>Thielke, Colin (Colin)</t>
  </si>
  <si>
    <t>Renewal Lease Approved</t>
  </si>
  <si>
    <t>Annual (08/16/2025-07/31/2026)</t>
  </si>
  <si>
    <t>Dean Reno-1009-B</t>
  </si>
  <si>
    <t>B1</t>
  </si>
  <si>
    <t>Occupied No Notice</t>
  </si>
  <si>
    <t>Thielke, Marcus (Marcus)</t>
  </si>
  <si>
    <t>Renewal Lease Approved</t>
  </si>
  <si>
    <t>Annual (08/16/2025-07/31/2026)</t>
  </si>
  <si>
    <t>Dean Reno-1209-A</t>
  </si>
  <si>
    <t>B1</t>
  </si>
  <si>
    <t>Occupied No Notice</t>
  </si>
  <si>
    <t>Aban, Caitlin Andrei</t>
  </si>
  <si>
    <t>Renewal Lease Approved</t>
  </si>
  <si>
    <t>Annual (08/16/2025-07/31/2026)</t>
  </si>
  <si>
    <t>Dean Reno-1209-B</t>
  </si>
  <si>
    <t>B1</t>
  </si>
  <si>
    <t>Occupied No Notice</t>
  </si>
  <si>
    <t>Khou, Sophie</t>
  </si>
  <si>
    <t>Renewal Lease Approved</t>
  </si>
  <si>
    <t>Annual (08/16/2025-07/31/2026)</t>
  </si>
  <si>
    <t>B1</t>
  </si>
  <si>
    <t>Bymel, Elizabeth (Elizabeth)</t>
  </si>
  <si>
    <t>Renewal Lease Completed</t>
  </si>
  <si>
    <t>Annual (08/16/2025-07/31/2026)</t>
  </si>
  <si>
    <t>B1</t>
  </si>
  <si>
    <t>Daskas, Dustin (Dustin)</t>
  </si>
  <si>
    <t>Renewal Lease Approved</t>
  </si>
  <si>
    <t>Annual (08/16/2025-07/31/2026)</t>
  </si>
  <si>
    <t>B1</t>
  </si>
  <si>
    <t>Daskas, Dustin (Dustin)</t>
  </si>
  <si>
    <t>Renewal Lease Approved</t>
  </si>
  <si>
    <t>Annual (08/16/2025-07/31/2026)</t>
  </si>
  <si>
    <t>B1</t>
  </si>
  <si>
    <t>Enlow, Kiele</t>
  </si>
  <si>
    <t>Lease Approved</t>
  </si>
  <si>
    <t>Annual (08/16/2025-07/31/2026)</t>
  </si>
  <si>
    <t>B1</t>
  </si>
  <si>
    <t>Lopez, Lilliana (Lilly)</t>
  </si>
  <si>
    <t>Renewal Lease Completed</t>
  </si>
  <si>
    <t>Annual (08/16/2025-07/31/2026)</t>
  </si>
  <si>
    <t>B1</t>
  </si>
  <si>
    <t>Mccarthy, Caitlyn</t>
  </si>
  <si>
    <t>Lease Approved</t>
  </si>
  <si>
    <t>Annual (08/16/2025-07/31/2026)</t>
  </si>
  <si>
    <t>B1</t>
  </si>
  <si>
    <t>Modrall, Koen</t>
  </si>
  <si>
    <t>Lease Partially Completed</t>
  </si>
  <si>
    <t>Annual (08/16/2025-07/31/2026)</t>
  </si>
  <si>
    <t>B1</t>
  </si>
  <si>
    <t>Nguyen, Benjamin (Ben)</t>
  </si>
  <si>
    <t>Lease Completed</t>
  </si>
  <si>
    <t>Annual (08/16/2025-07/31/2026)</t>
  </si>
  <si>
    <t>B1</t>
  </si>
  <si>
    <t>Owens, Henry (Henry)</t>
  </si>
  <si>
    <t>Lease Completed</t>
  </si>
  <si>
    <t>Annual (08/16/2025-07/31/2026)</t>
  </si>
  <si>
    <t>B1</t>
  </si>
  <si>
    <t>Rodriguez, Jordan</t>
  </si>
  <si>
    <t>Lease Approved</t>
  </si>
  <si>
    <t>Annual (08/16/2025-07/31/2026)</t>
  </si>
  <si>
    <t>B1</t>
  </si>
  <si>
    <t>Ross, Brysen</t>
  </si>
  <si>
    <t>Lease Approved</t>
  </si>
  <si>
    <t>Annual (08/16/2025-07/31/2026)</t>
  </si>
  <si>
    <t>B1</t>
  </si>
  <si>
    <t>Vahey, Jason (Jason)</t>
  </si>
  <si>
    <t>Lease Completed</t>
  </si>
  <si>
    <t>Annual (08/16/2025-07/31/2026)</t>
  </si>
  <si>
    <t>Unit Type: B2</t>
  </si>
  <si>
    <t>Dean Reno-421-A</t>
  </si>
  <si>
    <t>B2</t>
  </si>
  <si>
    <t>Occupied No Notice</t>
  </si>
  <si>
    <t>Johnson, Lucas (Lucas)</t>
  </si>
  <si>
    <t>Renewal Lease Approved</t>
  </si>
  <si>
    <t>Annual (08/16/2025-07/31/2026)</t>
  </si>
  <si>
    <t>Dean Reno-503-B</t>
  </si>
  <si>
    <t>B2</t>
  </si>
  <si>
    <t>Occupied No Notice</t>
  </si>
  <si>
    <t>Lewis, Alexandria (Alex)</t>
  </si>
  <si>
    <t>Renewal Lease Approved</t>
  </si>
  <si>
    <t>Annual (08/16/2025-07/31/2026)</t>
  </si>
  <si>
    <t>Dean Reno-521-B</t>
  </si>
  <si>
    <t>B2</t>
  </si>
  <si>
    <t>Occupied No Notice</t>
  </si>
  <si>
    <t>Clark, Gracie</t>
  </si>
  <si>
    <t>Renewal Lease Approved</t>
  </si>
  <si>
    <t>Annual (08/16/2025-07/31/2026)</t>
  </si>
  <si>
    <t>Dean Reno-603-A</t>
  </si>
  <si>
    <t>B2</t>
  </si>
  <si>
    <t>Occupied No Notice</t>
  </si>
  <si>
    <t>Dikeman, Paul (Paul)</t>
  </si>
  <si>
    <t>Renewal Lease Approved</t>
  </si>
  <si>
    <t>Annual (08/16/2025-07/31/2026)</t>
  </si>
  <si>
    <t>Dean Reno-603-B</t>
  </si>
  <si>
    <t>B2</t>
  </si>
  <si>
    <t>Occupied No Notice</t>
  </si>
  <si>
    <t>Dikeman, Adam (Adam)</t>
  </si>
  <si>
    <t>Renewal Lease Approved</t>
  </si>
  <si>
    <t>Annual (08/16/2025-07/31/2026)</t>
  </si>
  <si>
    <t>Dean Reno-1103-B</t>
  </si>
  <si>
    <t>B2</t>
  </si>
  <si>
    <t>Occupied No Notice</t>
  </si>
  <si>
    <t>Backes, Alaina</t>
  </si>
  <si>
    <t>Renewal Lease Approved</t>
  </si>
  <si>
    <t>Annual (08/16/2025-07/31/2026)</t>
  </si>
  <si>
    <t>Dean Reno-1121-B</t>
  </si>
  <si>
    <t>B2</t>
  </si>
  <si>
    <t>Occupied No Notice</t>
  </si>
  <si>
    <t>Lucban, Donica Shainne (Donica Lucban)</t>
  </si>
  <si>
    <t>Renewal Lease Approved</t>
  </si>
  <si>
    <t>Annual (08/16/2025-07/31/2026)</t>
  </si>
  <si>
    <t>Dean Reno-1203-A</t>
  </si>
  <si>
    <t>B2</t>
  </si>
  <si>
    <t>Occupied No Notice</t>
  </si>
  <si>
    <t>Ching, Kenneth (Kenny)</t>
  </si>
  <si>
    <t>Renewal Lease Approved</t>
  </si>
  <si>
    <t>Annual (08/16/2025-07/31/2026)</t>
  </si>
  <si>
    <t>Dean Reno-1203-B</t>
  </si>
  <si>
    <t>B2</t>
  </si>
  <si>
    <t>Occupied No Notice</t>
  </si>
  <si>
    <t>Laskin, Michael (Michael)</t>
  </si>
  <si>
    <t>Renewal Lease Approved</t>
  </si>
  <si>
    <t>Annual (08/16/2025-07/31/2026)</t>
  </si>
  <si>
    <t>B2</t>
  </si>
  <si>
    <t>Cobeaga, Cassie (Cassie)</t>
  </si>
  <si>
    <t>Renewal Lease Approved</t>
  </si>
  <si>
    <t>Annual (08/16/2025-07/31/2026)</t>
  </si>
  <si>
    <t>B2</t>
  </si>
  <si>
    <t>Jesinger, Aaron</t>
  </si>
  <si>
    <t>Lease Approved</t>
  </si>
  <si>
    <t>Annual (08/16/2025-07/31/2026)</t>
  </si>
  <si>
    <t>B2</t>
  </si>
  <si>
    <t>Korajkic, Nicholas (Nicholas)</t>
  </si>
  <si>
    <t>Lease Approved</t>
  </si>
  <si>
    <t>Annual (08/16/2025-07/31/2026)</t>
  </si>
  <si>
    <t>B2</t>
  </si>
  <si>
    <t>Shustek, Andrew (Andrew)</t>
  </si>
  <si>
    <t>Renewal Lease Approved</t>
  </si>
  <si>
    <t>Annual (08/16/2025-07/31/2026)</t>
  </si>
  <si>
    <t>Unit Type: C1</t>
  </si>
  <si>
    <t>Dean Reno-408-A</t>
  </si>
  <si>
    <t>C1</t>
  </si>
  <si>
    <t>Occupied No Notice</t>
  </si>
  <si>
    <t>Fisher, Addison (Addi)</t>
  </si>
  <si>
    <t>Renewal Lease Approved</t>
  </si>
  <si>
    <t>Annual (08/16/2025-07/31/2026)</t>
  </si>
  <si>
    <t>Dean Reno-408-C</t>
  </si>
  <si>
    <t>C1</t>
  </si>
  <si>
    <t>Occupied No Notice</t>
  </si>
  <si>
    <t>Duane, Katie</t>
  </si>
  <si>
    <t>Renewal Lease Approved</t>
  </si>
  <si>
    <t>Annual (08/16/2025-07/31/2026)</t>
  </si>
  <si>
    <t>Unit Type: D1</t>
  </si>
  <si>
    <t>Dean Reno-514-B</t>
  </si>
  <si>
    <t>D1</t>
  </si>
  <si>
    <t>Occupied No Notice</t>
  </si>
  <si>
    <t>Hussey, Austin</t>
  </si>
  <si>
    <t>Renewal Lease Approved</t>
  </si>
  <si>
    <t>Annual (08/16/2025-07/31/2026)</t>
  </si>
  <si>
    <t>Dean Reno-602-A</t>
  </si>
  <si>
    <t>D1</t>
  </si>
  <si>
    <t>Occupied No Notice</t>
  </si>
  <si>
    <t>Galvez, Daniella (Ella)</t>
  </si>
  <si>
    <t>Renewal Lease Approved</t>
  </si>
  <si>
    <t>Annual (08/16/2025-07/31/2026)</t>
  </si>
  <si>
    <t>Dean Reno-602-D</t>
  </si>
  <si>
    <t>D1</t>
  </si>
  <si>
    <t>Occupied No Notice</t>
  </si>
  <si>
    <t>Rishwain, Natalie (Natalie)</t>
  </si>
  <si>
    <t>Renewal Lease Approved</t>
  </si>
  <si>
    <t>Annual (08/16/2025-07/31/2026)</t>
  </si>
  <si>
    <t>Dean Reno-614-B</t>
  </si>
  <si>
    <t>D1</t>
  </si>
  <si>
    <t>Occupied No Notice</t>
  </si>
  <si>
    <t>Biedermann, Madison</t>
  </si>
  <si>
    <t>Renewal Lease Approved</t>
  </si>
  <si>
    <t>Annual (08/16/2025-07/31/2026)</t>
  </si>
  <si>
    <t>Dean Reno-614-C</t>
  </si>
  <si>
    <t>D1</t>
  </si>
  <si>
    <t>Occupied No Notice</t>
  </si>
  <si>
    <t>Casden, Jamie</t>
  </si>
  <si>
    <t>Renewal Lease Approved</t>
  </si>
  <si>
    <t>Annual (08/16/2025-07/31/2026)</t>
  </si>
  <si>
    <t>Dean Reno-614-D</t>
  </si>
  <si>
    <t>D1</t>
  </si>
  <si>
    <t>Occupied No Notice</t>
  </si>
  <si>
    <t>Alfonzo, Avery</t>
  </si>
  <si>
    <t>Renewal Lease Approved</t>
  </si>
  <si>
    <t>Annual (08/16/2025-07/31/2026)</t>
  </si>
  <si>
    <t>Dean Reno-616-A</t>
  </si>
  <si>
    <t>D1</t>
  </si>
  <si>
    <t>Occupied No Notice</t>
  </si>
  <si>
    <t>Peterson, Riley</t>
  </si>
  <si>
    <t>Renewal Lease Approved</t>
  </si>
  <si>
    <t>Annual (08/16/2025-07/31/2026)</t>
  </si>
  <si>
    <t>Dean Reno-616-B</t>
  </si>
  <si>
    <t>D1</t>
  </si>
  <si>
    <t>Occupied No Notice</t>
  </si>
  <si>
    <t>Arthur, Brayton</t>
  </si>
  <si>
    <t>Renewal Lease Approved</t>
  </si>
  <si>
    <t>Annual (08/16/2025-07/31/2026)</t>
  </si>
  <si>
    <t>Dean Reno-620-C</t>
  </si>
  <si>
    <t>D1</t>
  </si>
  <si>
    <t>Occupied No Notice</t>
  </si>
  <si>
    <t>Mee, Rachel (Rachel)</t>
  </si>
  <si>
    <t>Renewal Lease Approved</t>
  </si>
  <si>
    <t>Annual (08/16/2025-07/31/2026)</t>
  </si>
  <si>
    <t>Dean Reno-716-A</t>
  </si>
  <si>
    <t>D1</t>
  </si>
  <si>
    <t>Occupied No Notice</t>
  </si>
  <si>
    <t>George Fb, Hayden</t>
  </si>
  <si>
    <t>Renewal Lease Approved</t>
  </si>
  <si>
    <t>Annual (08/16/2025-07/31/2026)</t>
  </si>
  <si>
    <t>Dean Reno-716-C</t>
  </si>
  <si>
    <t>D1</t>
  </si>
  <si>
    <t>Occupied No Notice</t>
  </si>
  <si>
    <t>Eck Fb, Carter</t>
  </si>
  <si>
    <t>Renewal Lease Approved</t>
  </si>
  <si>
    <t>Annual (08/16/2025-07/31/2026)</t>
  </si>
  <si>
    <t>Dean Reno-716-D</t>
  </si>
  <si>
    <t>D1</t>
  </si>
  <si>
    <t>Occupied No Notice</t>
  </si>
  <si>
    <t>Sellards Fb, Henry</t>
  </si>
  <si>
    <t>Renewal Lease Approved</t>
  </si>
  <si>
    <t>Annual (08/16/2025-07/31/2026)</t>
  </si>
  <si>
    <t>Dean Reno-914-D</t>
  </si>
  <si>
    <t>D1</t>
  </si>
  <si>
    <t>Occupied No Notice</t>
  </si>
  <si>
    <t>Scott, Wisdom (Wisdom)</t>
  </si>
  <si>
    <t>Renewal Lease Approved</t>
  </si>
  <si>
    <t>Annual (08/16/2025-07/31/2026)</t>
  </si>
  <si>
    <t>Dean Reno-1102-B</t>
  </si>
  <si>
    <t>D1</t>
  </si>
  <si>
    <t>Occupied No Notice</t>
  </si>
  <si>
    <t>Rivera, Christopher (Chris)</t>
  </si>
  <si>
    <t>Renewal Lease Approved</t>
  </si>
  <si>
    <t>Annual (08/16/2025-07/31/2026)</t>
  </si>
  <si>
    <t>Dean Reno-1118-D</t>
  </si>
  <si>
    <t>D1</t>
  </si>
  <si>
    <t>Occupied No Notice</t>
  </si>
  <si>
    <t>Rivera, Jessica (Spencer)</t>
  </si>
  <si>
    <t>Renewal Lease Approved</t>
  </si>
  <si>
    <t>Annual (08/16/2025-07/31/2026)</t>
  </si>
  <si>
    <t>Dean Reno-1218-A</t>
  </si>
  <si>
    <t>D1</t>
  </si>
  <si>
    <t>Occupied No Notice</t>
  </si>
  <si>
    <t>Sychowicz, Emilia (Millie)</t>
  </si>
  <si>
    <t>Renewal Lease Approved</t>
  </si>
  <si>
    <t>Annual (08/16/2025-07/31/2026)</t>
  </si>
  <si>
    <t>Dean Reno-1218-B</t>
  </si>
  <si>
    <t>D1</t>
  </si>
  <si>
    <t>Occupied No Notice</t>
  </si>
  <si>
    <t>Swift, Jillian (Jillian)</t>
  </si>
  <si>
    <t>Renewal Lease Approved</t>
  </si>
  <si>
    <t>Annual (08/16/2025-07/31/2026)</t>
  </si>
  <si>
    <t>Dean Reno-1218-C</t>
  </si>
  <si>
    <t>D1</t>
  </si>
  <si>
    <t>Occupied No Notice</t>
  </si>
  <si>
    <t>Borman, Jaclyn (Jackie)</t>
  </si>
  <si>
    <t>Renewal Lease Approved</t>
  </si>
  <si>
    <t>Annual (08/16/2025-07/31/2026)</t>
  </si>
  <si>
    <t>Dean Reno-1218-D</t>
  </si>
  <si>
    <t>D1</t>
  </si>
  <si>
    <t>Occupied No Notice</t>
  </si>
  <si>
    <t>Flores, Gabriella (Gabby)</t>
  </si>
  <si>
    <t>Renewal Lease Approved</t>
  </si>
  <si>
    <t>Annual (08/16/2025-07/31/2026)</t>
  </si>
  <si>
    <t>D1</t>
  </si>
  <si>
    <t>Batavia, Ryan (Ryan Batavia)</t>
  </si>
  <si>
    <t>Lease Approved</t>
  </si>
  <si>
    <t>Annual (08/16/2025-07/31/2026)</t>
  </si>
  <si>
    <t>D1</t>
  </si>
  <si>
    <t>Becerra, Jacob (Jacob)</t>
  </si>
  <si>
    <t>Lease Completed</t>
  </si>
  <si>
    <t>Annual (08/16/2025-07/31/2026)</t>
  </si>
  <si>
    <t>D1</t>
  </si>
  <si>
    <t>Breaux - Jackson, Zania (Zania)</t>
  </si>
  <si>
    <t>Lease Approved</t>
  </si>
  <si>
    <t>Annual (08/16/2025-07/31/2026)</t>
  </si>
  <si>
    <t>D1</t>
  </si>
  <si>
    <t>Brosnikoff, Jadyn</t>
  </si>
  <si>
    <t>Lease Approved</t>
  </si>
  <si>
    <t>Annual (08/16/2025-07/31/2026)</t>
  </si>
  <si>
    <t>D1</t>
  </si>
  <si>
    <t>Dunn, Sydney</t>
  </si>
  <si>
    <t>Lease Approved</t>
  </si>
  <si>
    <t>Annual (08/16/2025-07/31/2026)</t>
  </si>
  <si>
    <t>D1</t>
  </si>
  <si>
    <t>Goutsaliouk, Elizabeth</t>
  </si>
  <si>
    <t>Lease Approved</t>
  </si>
  <si>
    <t>Annual (08/16/2025-07/31/2026)</t>
  </si>
  <si>
    <t>D1</t>
  </si>
  <si>
    <t>Gu, Justin</t>
  </si>
  <si>
    <t>Lease Completed</t>
  </si>
  <si>
    <t>Annual (08/16/2025-07/31/2026)</t>
  </si>
  <si>
    <t>D1</t>
  </si>
  <si>
    <t>Hayes, Emma</t>
  </si>
  <si>
    <t>Renewal Lease Approved</t>
  </si>
  <si>
    <t>Annual (08/16/2025-07/31/2026)</t>
  </si>
  <si>
    <t>D1</t>
  </si>
  <si>
    <t>Kimball, Kate (Kate)</t>
  </si>
  <si>
    <t>Renewal Lease Approved</t>
  </si>
  <si>
    <t>Annual (08/16/2025-07/31/2026)</t>
  </si>
  <si>
    <t>D1</t>
  </si>
  <si>
    <t>Machuca, Genevy</t>
  </si>
  <si>
    <t>Renewal Lease Approved</t>
  </si>
  <si>
    <t>Annual (08/16/2025-07/31/2026)</t>
  </si>
  <si>
    <t>D1</t>
  </si>
  <si>
    <t>Martignoni, Malaina (Malaina Martignoni)</t>
  </si>
  <si>
    <t>Renewal Lease Approved</t>
  </si>
  <si>
    <t>Annual (08/16/2025-07/31/2026)</t>
  </si>
  <si>
    <t>D1</t>
  </si>
  <si>
    <t>Martwick-Caszatt, Cooper</t>
  </si>
  <si>
    <t>Lease Partially Completed</t>
  </si>
  <si>
    <t>Annual (08/16/2025-07/31/2026)</t>
  </si>
  <si>
    <t>D1</t>
  </si>
  <si>
    <t>Montoya, Samantha</t>
  </si>
  <si>
    <t>Lease Completed</t>
  </si>
  <si>
    <t>Annual (08/16/2025-07/31/2026)</t>
  </si>
  <si>
    <t>D1</t>
  </si>
  <si>
    <t>Parks, Luliana (Lulu)</t>
  </si>
  <si>
    <t>Renewal Lease Approved</t>
  </si>
  <si>
    <t>Annual (08/16/2025-07/31/2026)</t>
  </si>
  <si>
    <t>D1</t>
  </si>
  <si>
    <t>Quisano, Kaelee (Kaelee)</t>
  </si>
  <si>
    <t>Lease Approved</t>
  </si>
  <si>
    <t>Annual (08/16/2025-07/31/2026)</t>
  </si>
  <si>
    <t>D1</t>
  </si>
  <si>
    <t>Rice, Jade</t>
  </si>
  <si>
    <t>Lease Approved</t>
  </si>
  <si>
    <t>Annual (08/16/2025-07/31/2026)</t>
  </si>
  <si>
    <t>D1</t>
  </si>
  <si>
    <t>Robinson, Emma</t>
  </si>
  <si>
    <t>Lease Approved</t>
  </si>
  <si>
    <t>Annual (08/16/2025-07/31/2026)</t>
  </si>
  <si>
    <t>D1</t>
  </si>
  <si>
    <t>Schatzki, Primrug (Prim Schatzki)</t>
  </si>
  <si>
    <t>Lease Approved</t>
  </si>
  <si>
    <t>Annual (08/16/2025-07/31/2026)</t>
  </si>
  <si>
    <t>D1</t>
  </si>
  <si>
    <t>Schoenfeldt, Macy (Macy)</t>
  </si>
  <si>
    <t>Lease Partially Completed</t>
  </si>
  <si>
    <t>Annual (08/16/2025-07/31/2026)</t>
  </si>
  <si>
    <t>D1</t>
  </si>
  <si>
    <t>Tevet, Julia</t>
  </si>
  <si>
    <t>Lease Approved</t>
  </si>
  <si>
    <t>Annual (08/16/2025-07/31/2026)</t>
  </si>
  <si>
    <t>D1</t>
  </si>
  <si>
    <t>Vaughn, Bryannah (Bry)</t>
  </si>
  <si>
    <t>Lease Approved</t>
  </si>
  <si>
    <t>Annual (08/16/2025-07/31/2026)</t>
  </si>
  <si>
    <t>D1</t>
  </si>
  <si>
    <t>Vohra, Isabella</t>
  </si>
  <si>
    <t>Lease Approved</t>
  </si>
  <si>
    <t>Annual (08/16/2025-07/31/2026)</t>
  </si>
  <si>
    <t>D1</t>
  </si>
  <si>
    <t>Yozamp, Alyssa</t>
  </si>
  <si>
    <t>Renewal Lease Approved</t>
  </si>
  <si>
    <t>Annual (08/16/2025-07/31/2026)</t>
  </si>
  <si>
    <t>Unit Type: D2</t>
  </si>
  <si>
    <t>Dean Reno-405-A</t>
  </si>
  <si>
    <t>D2</t>
  </si>
  <si>
    <t>Occupied No Notice</t>
  </si>
  <si>
    <t>Penman, Gracie (Gracie)</t>
  </si>
  <si>
    <t>Renewal Lease Approved</t>
  </si>
  <si>
    <t>Annual (08/16/2025-07/31/2026)</t>
  </si>
  <si>
    <t>Dean Reno-405-B</t>
  </si>
  <si>
    <t>D2</t>
  </si>
  <si>
    <t>Occupied No Notice</t>
  </si>
  <si>
    <t>Titlow, Mariah</t>
  </si>
  <si>
    <t>Renewal Lease Approved</t>
  </si>
  <si>
    <t>Annual (08/16/2025-07/31/2026)</t>
  </si>
  <si>
    <t>Dean Reno-405-D</t>
  </si>
  <si>
    <t>D2</t>
  </si>
  <si>
    <t>Occupied No Notice</t>
  </si>
  <si>
    <t>Adams-Barnes, Rylee (Rylee)</t>
  </si>
  <si>
    <t>Renewal Lease Approved</t>
  </si>
  <si>
    <t>Annual (08/16/2025-07/31/2026)</t>
  </si>
  <si>
    <t>Dean Reno-505-A</t>
  </si>
  <si>
    <t>D2</t>
  </si>
  <si>
    <t>Occupied No Notice</t>
  </si>
  <si>
    <t>Inid, Venice (Venice)</t>
  </si>
  <si>
    <t>Renewal Lease Approved</t>
  </si>
  <si>
    <t>Annual (08/16/2025-07/31/2026)</t>
  </si>
  <si>
    <t>Dean Reno-605-A</t>
  </si>
  <si>
    <t>D2</t>
  </si>
  <si>
    <t>Occupied No Notice</t>
  </si>
  <si>
    <t>Lee, Rachel</t>
  </si>
  <si>
    <t>Renewal Lease Approved</t>
  </si>
  <si>
    <t>Annual (08/16/2025-07/31/2026)</t>
  </si>
  <si>
    <t>Dean Reno-605-B</t>
  </si>
  <si>
    <t>D2</t>
  </si>
  <si>
    <t>Occupied No Notice</t>
  </si>
  <si>
    <t>Fowler, Ally (Ally)</t>
  </si>
  <si>
    <t>Renewal Lease Approved</t>
  </si>
  <si>
    <t>Annual (08/16/2025-07/31/2026)</t>
  </si>
  <si>
    <t>Dean Reno-605-D</t>
  </si>
  <si>
    <t>D2</t>
  </si>
  <si>
    <t>Occupied No Notice</t>
  </si>
  <si>
    <t>Gokcekian, Leila (Leila)</t>
  </si>
  <si>
    <t>Renewal Lease Approved</t>
  </si>
  <si>
    <t>Annual (08/16/2025-07/31/2026)</t>
  </si>
  <si>
    <t>Dean Reno-608-B</t>
  </si>
  <si>
    <t>D2</t>
  </si>
  <si>
    <t>Occupied No Notice</t>
  </si>
  <si>
    <t>Mckenzie, Scott</t>
  </si>
  <si>
    <t>Renewal Lease Approved</t>
  </si>
  <si>
    <t>Annual (08/16/2025-07/31/2026)</t>
  </si>
  <si>
    <t>Dean Reno-608-C</t>
  </si>
  <si>
    <t>D2</t>
  </si>
  <si>
    <t>Occupied No Notice</t>
  </si>
  <si>
    <t>Caracciolo, Peter (Peter)</t>
  </si>
  <si>
    <t>Renewal Lease Approved</t>
  </si>
  <si>
    <t>Annual (08/16/2025-07/31/2026)</t>
  </si>
  <si>
    <t>Dean Reno-608-D</t>
  </si>
  <si>
    <t>D2</t>
  </si>
  <si>
    <t>Occupied No Notice</t>
  </si>
  <si>
    <t>Graham, Brennan</t>
  </si>
  <si>
    <t>Renewal Lease Approved</t>
  </si>
  <si>
    <t>Annual (08/16/2025-07/31/2026)</t>
  </si>
  <si>
    <t>Dean Reno-611-A</t>
  </si>
  <si>
    <t>D2</t>
  </si>
  <si>
    <t>Occupied No Notice</t>
  </si>
  <si>
    <t>Colombana, Giulianna</t>
  </si>
  <si>
    <t>Renewal Lease Approved</t>
  </si>
  <si>
    <t>Annual (08/16/2025-07/31/2026)</t>
  </si>
  <si>
    <t>Dean Reno-611-B</t>
  </si>
  <si>
    <t>D2</t>
  </si>
  <si>
    <t>Occupied No Notice</t>
  </si>
  <si>
    <t>Black, Cassidy</t>
  </si>
  <si>
    <t>Renewal Lease Approved</t>
  </si>
  <si>
    <t>Annual (08/16/2025-07/31/2026)</t>
  </si>
  <si>
    <t>Dean Reno-611-C</t>
  </si>
  <si>
    <t>D2</t>
  </si>
  <si>
    <t>Occupied No Notice</t>
  </si>
  <si>
    <t>Becker, Elise (Elise)</t>
  </si>
  <si>
    <t>Renewal Lease Approved</t>
  </si>
  <si>
    <t>Annual (08/16/2025-07/31/2026)</t>
  </si>
  <si>
    <t>Dean Reno-617-D</t>
  </si>
  <si>
    <t>D2</t>
  </si>
  <si>
    <t>Occupied No Notice</t>
  </si>
  <si>
    <t>Carlisle, Jack (Jack)</t>
  </si>
  <si>
    <t>Renewal Lease Approved</t>
  </si>
  <si>
    <t>Annual (08/16/2025-07/31/2026)</t>
  </si>
  <si>
    <t>Dean Reno-705-A</t>
  </si>
  <si>
    <t>D2</t>
  </si>
  <si>
    <t>Occupied No Notice</t>
  </si>
  <si>
    <t>Goor, Saleen</t>
  </si>
  <si>
    <t>Renewal Lease Approved</t>
  </si>
  <si>
    <t>Annual (08/16/2025-07/31/2026)</t>
  </si>
  <si>
    <t>Dean Reno-711-A</t>
  </si>
  <si>
    <t>D2</t>
  </si>
  <si>
    <t>Occupied No Notice</t>
  </si>
  <si>
    <t>Burleson, Nathaniel (Nate)</t>
  </si>
  <si>
    <t>Renewal Lease Approved</t>
  </si>
  <si>
    <t>Annual (08/16/2025-07/31/2026)</t>
  </si>
  <si>
    <t>Dean Reno-711-B</t>
  </si>
  <si>
    <t>D2</t>
  </si>
  <si>
    <t>Occupied No Notice</t>
  </si>
  <si>
    <t>Vaughan, Tanner</t>
  </si>
  <si>
    <t>Renewal Lease Approved</t>
  </si>
  <si>
    <t>Annual (08/16/2025-07/31/2026)</t>
  </si>
  <si>
    <t>Dean Reno-711-C</t>
  </si>
  <si>
    <t>D2</t>
  </si>
  <si>
    <t>Occupied No Notice</t>
  </si>
  <si>
    <t>Burleson, Nehemiah</t>
  </si>
  <si>
    <t>Renewal Lease Approved</t>
  </si>
  <si>
    <t>Annual (08/16/2025-07/31/2026)</t>
  </si>
  <si>
    <t>Dean Reno-711-D</t>
  </si>
  <si>
    <t>D2</t>
  </si>
  <si>
    <t>Occupied No Notice</t>
  </si>
  <si>
    <t>Robinson, Gerick (Gerick)</t>
  </si>
  <si>
    <t>Renewal Lease Approved</t>
  </si>
  <si>
    <t>Annual (08/16/2025-07/31/2026)</t>
  </si>
  <si>
    <t>Dean Reno-808-A</t>
  </si>
  <si>
    <t>D2</t>
  </si>
  <si>
    <t>Occupied No Notice</t>
  </si>
  <si>
    <t>Kaufman, Trevor (Trevor)</t>
  </si>
  <si>
    <t>Renewal Lease Approved</t>
  </si>
  <si>
    <t>Annual (08/16/2025-07/31/2026)</t>
  </si>
  <si>
    <t>Dean Reno-811-A</t>
  </si>
  <si>
    <t>D2</t>
  </si>
  <si>
    <t>Occupied No Notice</t>
  </si>
  <si>
    <t>Jacobs, Justin</t>
  </si>
  <si>
    <t>Renewal Lease Approved</t>
  </si>
  <si>
    <t>Annual (08/16/2025-07/31/2026)</t>
  </si>
  <si>
    <t>Dean Reno-908-A</t>
  </si>
  <si>
    <t>D2</t>
  </si>
  <si>
    <t>Occupied No Notice</t>
  </si>
  <si>
    <t>Hunt, Taylor</t>
  </si>
  <si>
    <t>Renewal Lease Approved</t>
  </si>
  <si>
    <t>Annual (08/16/2025-07/31/2026)</t>
  </si>
  <si>
    <t>Dean Reno-911-A</t>
  </si>
  <si>
    <t>D2</t>
  </si>
  <si>
    <t>Occupied No Notice</t>
  </si>
  <si>
    <t>Hopkins, Kyle</t>
  </si>
  <si>
    <t>Renewal Lease Approved</t>
  </si>
  <si>
    <t>Annual (08/16/2025-07/31/2026)</t>
  </si>
  <si>
    <t>Dean Reno-911-D</t>
  </si>
  <si>
    <t>D2</t>
  </si>
  <si>
    <t>Occupied No Notice</t>
  </si>
  <si>
    <t>Schenk, Mckinley</t>
  </si>
  <si>
    <t>Renewal Lease Approved</t>
  </si>
  <si>
    <t>Annual (08/16/2025-07/31/2026)</t>
  </si>
  <si>
    <t>Dean Reno-1017-A</t>
  </si>
  <si>
    <t>D2</t>
  </si>
  <si>
    <t>Occupied No Notice</t>
  </si>
  <si>
    <t>Frey, Rylee</t>
  </si>
  <si>
    <t>Renewal Lease Approved</t>
  </si>
  <si>
    <t>Annual (08/16/2025-07/31/2026)</t>
  </si>
  <si>
    <t>Dean Reno-1017-B</t>
  </si>
  <si>
    <t>D2</t>
  </si>
  <si>
    <t>Occupied No Notice</t>
  </si>
  <si>
    <t>Transue, Leah</t>
  </si>
  <si>
    <t>Renewal Lease Approved</t>
  </si>
  <si>
    <t>Annual (08/16/2025-07/31/2026)</t>
  </si>
  <si>
    <t>Dean Reno-1017-D</t>
  </si>
  <si>
    <t>D2</t>
  </si>
  <si>
    <t>Occupied No Notice</t>
  </si>
  <si>
    <t>Putnam, Ava (Ava Putnam)</t>
  </si>
  <si>
    <t>Renewal Lease Approved</t>
  </si>
  <si>
    <t>Annual (08/16/2025-07/31/2026)</t>
  </si>
  <si>
    <t>Dean Reno-1111-A</t>
  </si>
  <si>
    <t>D2</t>
  </si>
  <si>
    <t>Occupied No Notice</t>
  </si>
  <si>
    <t>Luna, Monica</t>
  </si>
  <si>
    <t>Renewal Lease Approved</t>
  </si>
  <si>
    <t>Annual (08/16/2025-07/31/2026)</t>
  </si>
  <si>
    <t>Dean Reno-1111-D</t>
  </si>
  <si>
    <t>D2</t>
  </si>
  <si>
    <t>Occupied No Notice</t>
  </si>
  <si>
    <t>Larsen, Annabelle</t>
  </si>
  <si>
    <t>Renewal Lease Approved</t>
  </si>
  <si>
    <t>Annual (08/16/2025-07/31/2026)</t>
  </si>
  <si>
    <t>D2</t>
  </si>
  <si>
    <t>Baker, Justin</t>
  </si>
  <si>
    <t>Lease Approved</t>
  </si>
  <si>
    <t>Annual (08/16/2025-07/31/2026)</t>
  </si>
  <si>
    <t>D2</t>
  </si>
  <si>
    <t>Coleman, Carson</t>
  </si>
  <si>
    <t>Renewal Lease Approved</t>
  </si>
  <si>
    <t>Annual (08/16/2025-07/31/2026)</t>
  </si>
  <si>
    <t>D2</t>
  </si>
  <si>
    <t>Fontaine, Ian (Ian)</t>
  </si>
  <si>
    <t>Renewal Lease Approved</t>
  </si>
  <si>
    <t>Annual (08/16/2025-07/31/2026)</t>
  </si>
  <si>
    <t>D2</t>
  </si>
  <si>
    <t>Fournier, Brian (Brian)</t>
  </si>
  <si>
    <t>Renewal Lease Approved</t>
  </si>
  <si>
    <t>Annual (08/16/2025-07/31/2026)</t>
  </si>
  <si>
    <t>D2</t>
  </si>
  <si>
    <t>Hunt, Tanner</t>
  </si>
  <si>
    <t>Renewal Lease Approved</t>
  </si>
  <si>
    <t>Annual (08/16/2025-07/31/2026)</t>
  </si>
  <si>
    <t>D2</t>
  </si>
  <si>
    <t>Johns, Marisa (Marisa)</t>
  </si>
  <si>
    <t>Lease Partially Completed</t>
  </si>
  <si>
    <t>Annual (08/16/2025-07/31/2026)</t>
  </si>
  <si>
    <t>D2</t>
  </si>
  <si>
    <t>Kohbarger, Noah (Noah Kohbarger)</t>
  </si>
  <si>
    <t>Renewal Lease Approved</t>
  </si>
  <si>
    <t>Annual (08/16/2025-07/31/2026)</t>
  </si>
  <si>
    <t>Unit Type: D3</t>
  </si>
  <si>
    <t>Dean Reno-513-A</t>
  </si>
  <si>
    <t>D3</t>
  </si>
  <si>
    <t>Occupied No Notice</t>
  </si>
  <si>
    <t>Carothers, Tyler (Tyler)</t>
  </si>
  <si>
    <t>Renewal Lease Approved</t>
  </si>
  <si>
    <t>Annual (08/16/2025-07/31/2026)</t>
  </si>
  <si>
    <t>Dean Reno-513-B</t>
  </si>
  <si>
    <t>D3</t>
  </si>
  <si>
    <t>Occupied No Notice</t>
  </si>
  <si>
    <t>Thornburg, Talia (Talia Thornburg)</t>
  </si>
  <si>
    <t>Renewal Lease Approved</t>
  </si>
  <si>
    <t>Annual (08/16/2025-07/31/2026)</t>
  </si>
  <si>
    <t>Dean Reno-513-C</t>
  </si>
  <si>
    <t>D3</t>
  </si>
  <si>
    <t>Occupied No Notice</t>
  </si>
  <si>
    <t>Fontaine, Madline (Madie)</t>
  </si>
  <si>
    <t>Renewal Lease Approved</t>
  </si>
  <si>
    <t>Annual (08/16/2025-07/31/2026)</t>
  </si>
  <si>
    <t>Dean Reno-513-D</t>
  </si>
  <si>
    <t>D3</t>
  </si>
  <si>
    <t>Occupied No Notice</t>
  </si>
  <si>
    <t>Bowden, Kara (Kara)</t>
  </si>
  <si>
    <t>Renewal Lease Approved</t>
  </si>
  <si>
    <t>Annual (08/16/2025-07/31/2026)</t>
  </si>
  <si>
    <t>Dean Reno-613-A</t>
  </si>
  <si>
    <t>D3</t>
  </si>
  <si>
    <t>Occupied No Notice</t>
  </si>
  <si>
    <t>Ontell, Allison</t>
  </si>
  <si>
    <t>Renewal Lease Approved</t>
  </si>
  <si>
    <t>Annual (08/16/2025-07/31/2026)</t>
  </si>
  <si>
    <t>Dean Reno-813-A</t>
  </si>
  <si>
    <t>D3</t>
  </si>
  <si>
    <t>Occupied No Notice</t>
  </si>
  <si>
    <t>Zemski, Cody</t>
  </si>
  <si>
    <t>Renewal Lease Approved</t>
  </si>
  <si>
    <t>Annual (08/16/2025-07/31/2026)</t>
  </si>
  <si>
    <t>Dean Reno-915-A</t>
  </si>
  <si>
    <t>D3</t>
  </si>
  <si>
    <t>Occupied No Notice</t>
  </si>
  <si>
    <t>Carter, Johanna (johanna)</t>
  </si>
  <si>
    <t>Renewal Lease Approved</t>
  </si>
  <si>
    <t>Annual (08/16/2025-07/31/2026)</t>
  </si>
  <si>
    <t>Dean Reno-1015-D</t>
  </si>
  <si>
    <t>D3</t>
  </si>
  <si>
    <t>Occupied No Notice</t>
  </si>
  <si>
    <t>Anderson, Margaret (Maggie)</t>
  </si>
  <si>
    <t>Renewal Lease Approved</t>
  </si>
  <si>
    <t>Annual (08/16/2025-07/31/2026)</t>
  </si>
  <si>
    <t>D3</t>
  </si>
  <si>
    <t>Giel, Ava</t>
  </si>
  <si>
    <t>Lease Completed</t>
  </si>
  <si>
    <t>Annual (08/16/2025-07/31/2026)</t>
  </si>
  <si>
    <t>D3</t>
  </si>
  <si>
    <t>Kerr, Braden</t>
  </si>
  <si>
    <t>Lease Approved</t>
  </si>
  <si>
    <t>Annual (08/16/2025-07/31/2026)</t>
  </si>
  <si>
    <t>Unit Type: D4</t>
  </si>
  <si>
    <t>Dean Reno-401-C</t>
  </si>
  <si>
    <t>D4</t>
  </si>
  <si>
    <t>Occupied No Notice</t>
  </si>
  <si>
    <t>Culley, Caleb (Caleb)</t>
  </si>
  <si>
    <t>Renewal Lease Approved</t>
  </si>
  <si>
    <t>Annual (08/16/2025-07/31/2026)</t>
  </si>
  <si>
    <t>Dean Reno-601-C</t>
  </si>
  <si>
    <t>D4</t>
  </si>
  <si>
    <t>Occupied No Notice</t>
  </si>
  <si>
    <t>Deming, Dylan (Dylan)</t>
  </si>
  <si>
    <t>Renewal Lease Approved</t>
  </si>
  <si>
    <t>Annual (08/16/2025-07/31/2026)</t>
  </si>
  <si>
    <t>Dean Reno-601-D</t>
  </si>
  <si>
    <t>D4</t>
  </si>
  <si>
    <t>Occupied No Notice</t>
  </si>
  <si>
    <t>Volkhardt- Allstead, Sylvie (Sylvie)</t>
  </si>
  <si>
    <t>Renewal Lease Approved</t>
  </si>
  <si>
    <t>Annual (08/16/2025-07/31/2026)</t>
  </si>
  <si>
    <t>Dean Reno-701-A1</t>
  </si>
  <si>
    <t>D4</t>
  </si>
  <si>
    <t>Occupied No Notice</t>
  </si>
  <si>
    <t>Licanto, Jayden</t>
  </si>
  <si>
    <t>Renewal Lease Approved</t>
  </si>
  <si>
    <t>Annual (08/16/2025-07/31/2026)</t>
  </si>
  <si>
    <t>Dean Reno-701-A2</t>
  </si>
  <si>
    <t>D4</t>
  </si>
  <si>
    <t>Occupied No Notice</t>
  </si>
  <si>
    <t>Licanto, Hannah</t>
  </si>
  <si>
    <t>Renewal Lease Approved</t>
  </si>
  <si>
    <t>Annual (08/16/2025-07/31/2026)</t>
  </si>
  <si>
    <t>Dean Reno-701-C</t>
  </si>
  <si>
    <t>D4</t>
  </si>
  <si>
    <t>Occupied No Notice</t>
  </si>
  <si>
    <t>Cabot Plouviez, Oceane</t>
  </si>
  <si>
    <t>Renewal Lease Approved</t>
  </si>
  <si>
    <t>Annual (08/16/2025-07/31/2026)</t>
  </si>
  <si>
    <t>Dean Reno-701-D</t>
  </si>
  <si>
    <t>D4</t>
  </si>
  <si>
    <t>Occupied No Notice</t>
  </si>
  <si>
    <t>Verano, Jersey</t>
  </si>
  <si>
    <t>Renewal Lease Approved</t>
  </si>
  <si>
    <t>Annual (08/16/2025-07/31/2026)</t>
  </si>
  <si>
    <t>Dean Reno-801-B</t>
  </si>
  <si>
    <t>D4</t>
  </si>
  <si>
    <t>Occupied No Notice</t>
  </si>
  <si>
    <t>Gordon, Jason</t>
  </si>
  <si>
    <t>Renewal Lease Approved</t>
  </si>
  <si>
    <t>Annual (08/16/2025-07/31/2026)</t>
  </si>
  <si>
    <t>Dean Reno-801-C</t>
  </si>
  <si>
    <t>D4</t>
  </si>
  <si>
    <t>Occupied No Notice</t>
  </si>
  <si>
    <t>Eidem, Joseph (Joseph)</t>
  </si>
  <si>
    <t>Renewal Lease Approved</t>
  </si>
  <si>
    <t>Annual (08/16/2025-07/31/2026)</t>
  </si>
  <si>
    <t>Dean Reno-801-D</t>
  </si>
  <si>
    <t>D4</t>
  </si>
  <si>
    <t>Occupied No Notice</t>
  </si>
  <si>
    <t>Smith, Darius</t>
  </si>
  <si>
    <t>Renewal Lease Approved</t>
  </si>
  <si>
    <t>Annual (08/16/2025-07/31/2026)</t>
  </si>
  <si>
    <t>Dean Reno-901-B</t>
  </si>
  <si>
    <t>D4</t>
  </si>
  <si>
    <t>Occupied No Notice</t>
  </si>
  <si>
    <t>Pineo, Kamryn (Kam)</t>
  </si>
  <si>
    <t>Renewal Lease Approved</t>
  </si>
  <si>
    <t>Annual (08/16/2025-07/31/2026)</t>
  </si>
  <si>
    <t>Dean Reno-901-C</t>
  </si>
  <si>
    <t>D4</t>
  </si>
  <si>
    <t>Occupied No Notice</t>
  </si>
  <si>
    <t>Haag, Katie</t>
  </si>
  <si>
    <t>Renewal Lease Approved</t>
  </si>
  <si>
    <t>Annual (08/16/2025-07/31/2026)</t>
  </si>
  <si>
    <t>Dean Reno-901-D</t>
  </si>
  <si>
    <t>D4</t>
  </si>
  <si>
    <t>Occupied No Notice</t>
  </si>
  <si>
    <t>Thornley, Lydia</t>
  </si>
  <si>
    <t>Renewal Lease Approved</t>
  </si>
  <si>
    <t>Annual (08/16/2025-07/31/2026)</t>
  </si>
  <si>
    <t>Dean Reno-1001-B</t>
  </si>
  <si>
    <t>D4</t>
  </si>
  <si>
    <t>Occupied No Notice</t>
  </si>
  <si>
    <t>Morgan, Lucas (Lucas)</t>
  </si>
  <si>
    <t>Renewal Lease Approved</t>
  </si>
  <si>
    <t>Annual (08/16/2025-07/31/2026)</t>
  </si>
  <si>
    <t>Dean Reno-1101-B</t>
  </si>
  <si>
    <t>D4</t>
  </si>
  <si>
    <t>Occupied No Notice</t>
  </si>
  <si>
    <t>Shaw, London</t>
  </si>
  <si>
    <t>Renewal Lease Approved</t>
  </si>
  <si>
    <t>Annual (08/16/2025-07/31/2026)</t>
  </si>
  <si>
    <t>Dean Reno-1101-C</t>
  </si>
  <si>
    <t>D4</t>
  </si>
  <si>
    <t>Occupied No Notice</t>
  </si>
  <si>
    <t>Marinko, Mikayla</t>
  </si>
  <si>
    <t>Renewal Lease Approved</t>
  </si>
  <si>
    <t>Annual (08/16/2025-07/31/2026)</t>
  </si>
  <si>
    <t>Dean Reno-1201-B</t>
  </si>
  <si>
    <t>D4</t>
  </si>
  <si>
    <t>Occupied No Notice</t>
  </si>
  <si>
    <t>Horan, Matthew</t>
  </si>
  <si>
    <t>Renewal Lease Approved</t>
  </si>
  <si>
    <t>Annual (08/16/2025-07/31/2026)</t>
  </si>
  <si>
    <t>Dean Reno-1201-C</t>
  </si>
  <si>
    <t>D4</t>
  </si>
  <si>
    <t>Occupied No Notice</t>
  </si>
  <si>
    <t>Nicholl, Cooper</t>
  </si>
  <si>
    <t>Renewal Lease Approved</t>
  </si>
  <si>
    <t>Annual (08/16/2025-07/31/2026)</t>
  </si>
  <si>
    <t>Dean Reno-1201-D</t>
  </si>
  <si>
    <t>D4</t>
  </si>
  <si>
    <t>Occupied No Notice</t>
  </si>
  <si>
    <t>Strub, Wesley (Wesley)</t>
  </si>
  <si>
    <t>Renewal Lease Approved</t>
  </si>
  <si>
    <t>Annual (08/16/2025-07/31/2026)</t>
  </si>
  <si>
    <t>D4</t>
  </si>
  <si>
    <t>Zelaya, Melanie</t>
  </si>
  <si>
    <t>Lease Approved</t>
  </si>
  <si>
    <t>Annual (08/16/2025-07/31/2026)</t>
  </si>
  <si>
    <t>Unit Type: D5</t>
  </si>
  <si>
    <t>Dean Reno-404-C</t>
  </si>
  <si>
    <t>D5</t>
  </si>
  <si>
    <t>Occupied No Notice</t>
  </si>
  <si>
    <t>Cummings, Sara</t>
  </si>
  <si>
    <t>Renewal Lease Approved</t>
  </si>
  <si>
    <t>Annual (08/16/2025-07/31/2026)</t>
  </si>
  <si>
    <t>Dean Reno-404-D</t>
  </si>
  <si>
    <t>D5</t>
  </si>
  <si>
    <t>Occupied No Notice</t>
  </si>
  <si>
    <t>Ballance, Daisy</t>
  </si>
  <si>
    <t>Renewal Lease Approved</t>
  </si>
  <si>
    <t>Annual (08/16/2025-07/31/2026)</t>
  </si>
  <si>
    <t>Dean Reno-804-A</t>
  </si>
  <si>
    <t>D5</t>
  </si>
  <si>
    <t>Occupied No Notice</t>
  </si>
  <si>
    <t>Alvarado, Malia (Mia)</t>
  </si>
  <si>
    <t>Renewal Lease Approved</t>
  </si>
  <si>
    <t>Annual (08/16/2025-07/31/2026)</t>
  </si>
  <si>
    <t>Unit Type: E1</t>
  </si>
  <si>
    <t>Dean Reno-406-A</t>
  </si>
  <si>
    <t>E1</t>
  </si>
  <si>
    <t>Occupied No Notice</t>
  </si>
  <si>
    <t>Sasso, Leia</t>
  </si>
  <si>
    <t>Renewal Lease Approved</t>
  </si>
  <si>
    <t>Annual (08/16/2025-07/31/2026)</t>
  </si>
  <si>
    <t>Dean Reno-406-D</t>
  </si>
  <si>
    <t>E1</t>
  </si>
  <si>
    <t>Occupied No Notice</t>
  </si>
  <si>
    <t>Ramirez Gomez, Maria</t>
  </si>
  <si>
    <t>Renewal Lease Approved</t>
  </si>
  <si>
    <t>Annual (08/16/2025-07/31/2026)</t>
  </si>
  <si>
    <t>Dean Reno-512-A</t>
  </si>
  <si>
    <t>E1</t>
  </si>
  <si>
    <t>Occupied No Notice</t>
  </si>
  <si>
    <t>Bomberger, Emma</t>
  </si>
  <si>
    <t>Renewal Lease Approved</t>
  </si>
  <si>
    <t>Annual (08/16/2025-07/31/2026)</t>
  </si>
  <si>
    <t>Dean Reno-512-B</t>
  </si>
  <si>
    <t>E1</t>
  </si>
  <si>
    <t>Occupied No Notice</t>
  </si>
  <si>
    <t>Brenner, Brakha</t>
  </si>
  <si>
    <t>Renewal Lease Approved</t>
  </si>
  <si>
    <t>Annual (08/16/2025-07/31/2026)</t>
  </si>
  <si>
    <t>Dean Reno-606-B</t>
  </si>
  <si>
    <t>E1</t>
  </si>
  <si>
    <t>Occupied No Notice</t>
  </si>
  <si>
    <t>Perlberg, Trevor (Trevor)</t>
  </si>
  <si>
    <t>Renewal Lease Approved</t>
  </si>
  <si>
    <t>Annual (08/16/2025-07/31/2026)</t>
  </si>
  <si>
    <t>Dean Reno-612-A</t>
  </si>
  <si>
    <t>E1</t>
  </si>
  <si>
    <t>Occupied No Notice</t>
  </si>
  <si>
    <t>Navarro-Gomez, Yessenia (Haide)</t>
  </si>
  <si>
    <t>Renewal Lease Approved</t>
  </si>
  <si>
    <t>Annual (08/16/2025-07/31/2026)</t>
  </si>
  <si>
    <t>Dean Reno-706-A</t>
  </si>
  <si>
    <t>E1</t>
  </si>
  <si>
    <t>Occupied No Notice</t>
  </si>
  <si>
    <t>Montez, Franklin (Franklin)</t>
  </si>
  <si>
    <t>Renewal Lease Approved</t>
  </si>
  <si>
    <t>Annual (08/16/2025-07/31/2026)</t>
  </si>
  <si>
    <t>Dean Reno-806-E</t>
  </si>
  <si>
    <t>E1</t>
  </si>
  <si>
    <t>Occupied No Notice</t>
  </si>
  <si>
    <t>Ibarra, Alejandra</t>
  </si>
  <si>
    <t>Renewal Lease Approved</t>
  </si>
  <si>
    <t>Annual (08/16/2025-07/31/2026)</t>
  </si>
  <si>
    <t>Dean Reno-812-E</t>
  </si>
  <si>
    <t>E1</t>
  </si>
  <si>
    <t>Occupied No Notice</t>
  </si>
  <si>
    <t>Lejarde, Marvella (Marvy)</t>
  </si>
  <si>
    <t>Renewal Lease Approved</t>
  </si>
  <si>
    <t>Annual (08/16/2025-07/31/2026)</t>
  </si>
  <si>
    <t>Dean Reno-1012-B</t>
  </si>
  <si>
    <t>E1</t>
  </si>
  <si>
    <t>Occupied No Notice</t>
  </si>
  <si>
    <t>Chindavong, Nikki (Nikki)</t>
  </si>
  <si>
    <t>Renewal Lease Approved</t>
  </si>
  <si>
    <t>Annual (08/16/2025-07/31/2026)</t>
  </si>
  <si>
    <t>Dean Reno-1012-C</t>
  </si>
  <si>
    <t>E1</t>
  </si>
  <si>
    <t>Occupied No Notice</t>
  </si>
  <si>
    <t>Kano, Gabriella (Gabby)</t>
  </si>
  <si>
    <t>Renewal Lease Approved</t>
  </si>
  <si>
    <t>Annual (08/16/2025-07/31/2026)</t>
  </si>
  <si>
    <t>Dean Reno-1012-E</t>
  </si>
  <si>
    <t>E1</t>
  </si>
  <si>
    <t>Occupied No Notice</t>
  </si>
  <si>
    <t>Lovisa, Payton (Payton Lovisa)</t>
  </si>
  <si>
    <t>Renewal Lease Approved</t>
  </si>
  <si>
    <t>Annual (08/16/2025-07/31/2026)</t>
  </si>
  <si>
    <t>Dean Reno-1206-A</t>
  </si>
  <si>
    <t>E1</t>
  </si>
  <si>
    <t>Occupied No Notice</t>
  </si>
  <si>
    <t>Wittenberger, James</t>
  </si>
  <si>
    <t>Renewal Lease Approved</t>
  </si>
  <si>
    <t>Annual (08/16/2025-07/31/2026)</t>
  </si>
  <si>
    <t>Dean Reno-1206-B</t>
  </si>
  <si>
    <t>E1</t>
  </si>
  <si>
    <t>Occupied No Notice</t>
  </si>
  <si>
    <t>Resnick, Kieran (Kieran)</t>
  </si>
  <si>
    <t>Renewal Lease Approved</t>
  </si>
  <si>
    <t>Annual (08/16/2025-07/31/2026)</t>
  </si>
  <si>
    <t>Dean Reno-1206-C</t>
  </si>
  <si>
    <t>E1</t>
  </si>
  <si>
    <t>Occupied No Notice</t>
  </si>
  <si>
    <t>Peralta, Andrew</t>
  </si>
  <si>
    <t>Renewal Lease Approved</t>
  </si>
  <si>
    <t>Annual (08/16/2025-07/31/2026)</t>
  </si>
  <si>
    <t>Dean Reno-1206-D</t>
  </si>
  <si>
    <t>E1</t>
  </si>
  <si>
    <t>Occupied No Notice</t>
  </si>
  <si>
    <t>Eno, Pierson</t>
  </si>
  <si>
    <t>Renewal Lease Approved</t>
  </si>
  <si>
    <t>Annual (08/16/2025-07/31/2026)</t>
  </si>
  <si>
    <t>Dean Reno-1206-E</t>
  </si>
  <si>
    <t>E1</t>
  </si>
  <si>
    <t>Occupied No Notice</t>
  </si>
  <si>
    <t>Resnick, Skyler</t>
  </si>
  <si>
    <t>Renewal Lease Approved</t>
  </si>
  <si>
    <t>Annual (08/16/2025-07/31/2026)</t>
  </si>
  <si>
    <t>Unit Type: E1 Alt</t>
  </si>
  <si>
    <t>Dean Reno-519-D</t>
  </si>
  <si>
    <t>E1 Alt</t>
  </si>
  <si>
    <t>Occupied No Notice</t>
  </si>
  <si>
    <t>Cowan, Michael (Mike)</t>
  </si>
  <si>
    <t>Renewal Lease Approved</t>
  </si>
  <si>
    <t>Annual (08/16/2025-07/31/2026)</t>
  </si>
  <si>
    <t>Dean Reno-819-E</t>
  </si>
  <si>
    <t>E1 Alt</t>
  </si>
  <si>
    <t>Occupied No Notice</t>
  </si>
  <si>
    <t>De Leon, Grace</t>
  </si>
  <si>
    <t>Renewal Lease Completed</t>
  </si>
  <si>
    <t>Annual (08/16/2025-07/31/2026)</t>
  </si>
  <si>
    <t>Dean Reno-919-D</t>
  </si>
  <si>
    <t>E1 Alt</t>
  </si>
  <si>
    <t>Occupied No Notice</t>
  </si>
  <si>
    <t>Mangampo, Roxanne</t>
  </si>
  <si>
    <t>Renewal Lease Approved</t>
  </si>
  <si>
    <t>Annual (08/16/2025-07/31/2026)</t>
  </si>
  <si>
    <t>Dean Reno-919-E</t>
  </si>
  <si>
    <t>E1 Alt</t>
  </si>
  <si>
    <t>Occupied No Notice</t>
  </si>
  <si>
    <t>Luong, Makayla</t>
  </si>
  <si>
    <t>Renewal Lease Approved</t>
  </si>
  <si>
    <t>Annual (08/16/2025-07/31/2026)</t>
  </si>
  <si>
    <t>Dean Reno-1119-A</t>
  </si>
  <si>
    <t>E1 Alt</t>
  </si>
  <si>
    <t>Occupied No Notice</t>
  </si>
  <si>
    <t>Antes, Arwen Charisma (Arwen)</t>
  </si>
  <si>
    <t>Renewal Lease Approved</t>
  </si>
  <si>
    <t>Annual (08/16/2025-07/31/2026)</t>
  </si>
  <si>
    <t>Dean Reno-1119-B</t>
  </si>
  <si>
    <t>E1 Alt</t>
  </si>
  <si>
    <t>Occupied No Notice</t>
  </si>
  <si>
    <t>Springer, Kirstin</t>
  </si>
  <si>
    <t>Renewal Lease Approved</t>
  </si>
  <si>
    <t>Annual (08/16/2025-07/31/2026)</t>
  </si>
  <si>
    <t>Dean Reno-1119-C</t>
  </si>
  <si>
    <t>E1 Alt</t>
  </si>
  <si>
    <t>Occupied No Notice</t>
  </si>
  <si>
    <t>Saechao, Auriana</t>
  </si>
  <si>
    <t>Renewal Lease Approved</t>
  </si>
  <si>
    <t>Annual (08/16/2025-07/31/2026)</t>
  </si>
  <si>
    <t>Dean Reno-1119-D</t>
  </si>
  <si>
    <t>E1 Alt</t>
  </si>
  <si>
    <t>Occupied No Notice</t>
  </si>
  <si>
    <t>Quidwai, Mariam</t>
  </si>
  <si>
    <t>Renewal Lease Approved</t>
  </si>
  <si>
    <t>Annual (08/16/2025-07/31/2026)</t>
  </si>
  <si>
    <t>Dean Reno-1119-E</t>
  </si>
  <si>
    <t>E1 Alt</t>
  </si>
  <si>
    <t>Occupied No Notice</t>
  </si>
  <si>
    <t>Springer, Jacqueline</t>
  </si>
  <si>
    <t>Renewal Lease Approved</t>
  </si>
  <si>
    <t>Annual (08/16/2025-07/31/2026)</t>
  </si>
  <si>
    <t>Unit Type: E2</t>
  </si>
  <si>
    <t>Dean Reno-522-A1</t>
  </si>
  <si>
    <t>E2</t>
  </si>
  <si>
    <t>Occupied No Notice</t>
  </si>
  <si>
    <t>Lai, Sean</t>
  </si>
  <si>
    <t>Renewal Lease Approved</t>
  </si>
  <si>
    <t>Annual (08/16/2025-07/31/2026)</t>
  </si>
  <si>
    <t>Dean Reno-522-A2</t>
  </si>
  <si>
    <t>E2</t>
  </si>
  <si>
    <t>Occupied No Notice</t>
  </si>
  <si>
    <t>Rivera Villareal, Miguel</t>
  </si>
  <si>
    <t>Renewal Lease Approved</t>
  </si>
  <si>
    <t>Annual (08/16/2025-07/31/2026)</t>
  </si>
  <si>
    <t>Dean Reno-522-B</t>
  </si>
  <si>
    <t>E2</t>
  </si>
  <si>
    <t>Occupied No Notice</t>
  </si>
  <si>
    <t>Ba, Aaron</t>
  </si>
  <si>
    <t>Renewal Lease Approved</t>
  </si>
  <si>
    <t>Annual (08/16/2025-07/31/2026)</t>
  </si>
  <si>
    <t>Dean Reno-522-D</t>
  </si>
  <si>
    <t>E2</t>
  </si>
  <si>
    <t>Occupied No Notice</t>
  </si>
  <si>
    <t>Xue, Shangqi (Shang)</t>
  </si>
  <si>
    <t>Renewal Lease Approved</t>
  </si>
  <si>
    <t>Annual (08/16/2025-07/31/2026)</t>
  </si>
  <si>
    <t>Dean Reno-622-C</t>
  </si>
  <si>
    <t>E2</t>
  </si>
  <si>
    <t>Occupied No Notice</t>
  </si>
  <si>
    <t>Studley, Danica (Danica)</t>
  </si>
  <si>
    <t>Renewal Lease Approved</t>
  </si>
  <si>
    <t>Annual (08/16/2025-07/31/2026)</t>
  </si>
  <si>
    <t>Dean Reno-1022-C</t>
  </si>
  <si>
    <t>E2</t>
  </si>
  <si>
    <t>Occupied No Notice</t>
  </si>
  <si>
    <t>Reuter, Alexander (Alex)</t>
  </si>
  <si>
    <t>Renewal Lease Approved</t>
  </si>
  <si>
    <t>Annual (08/16/2025-07/31/2026)</t>
  </si>
  <si>
    <t>Dean Reno-1022-E</t>
  </si>
  <si>
    <t>E2</t>
  </si>
  <si>
    <t>Occupied No Notice</t>
  </si>
  <si>
    <t>Lewis, Desmond (Dezi)</t>
  </si>
  <si>
    <t>Renewal Lease Approved</t>
  </si>
  <si>
    <t>Annual (08/16/2025-07/31/2026)</t>
  </si>
  <si>
    <t>Dean Reno-1222-A1</t>
  </si>
  <si>
    <t>E2</t>
  </si>
  <si>
    <t>Occupied No Notice</t>
  </si>
  <si>
    <t>Crawford, Zoey</t>
  </si>
  <si>
    <t>Renewal Lease Approved</t>
  </si>
  <si>
    <t>Annual (08/16/2025-07/31/2026)</t>
  </si>
  <si>
    <t>Dean Reno-1222-D</t>
  </si>
  <si>
    <t>E2</t>
  </si>
  <si>
    <t>Occupied No Notice</t>
  </si>
  <si>
    <t>Glover, Phoenix (Phoenix)</t>
  </si>
  <si>
    <t>Renewal Lease Approved</t>
  </si>
  <si>
    <t>Annual (08/16/2025-07/31/2026)</t>
  </si>
  <si>
    <t>E2</t>
  </si>
  <si>
    <t>Ba, Jenny</t>
  </si>
  <si>
    <t>Lease Approved</t>
  </si>
  <si>
    <t>Annual (08/16/2025-07/31/2026)</t>
  </si>
  <si>
    <t>E2</t>
  </si>
  <si>
    <t>Burog, Alexander (Alex)</t>
  </si>
  <si>
    <t>Lease Completed</t>
  </si>
  <si>
    <t>Annual (08/16/2025-07/31/2026)</t>
  </si>
  <si>
    <t>E2</t>
  </si>
  <si>
    <t>Castillo Ramirez, Ashley</t>
  </si>
  <si>
    <t>Lease Completed</t>
  </si>
  <si>
    <t>Annual (08/16/2025-07/31/2026)</t>
  </si>
  <si>
    <t>E2</t>
  </si>
  <si>
    <t>Romero, Pearl Raina (Pearl)</t>
  </si>
  <si>
    <t>Lease Completed</t>
  </si>
  <si>
    <t>Annual (08/16/2025-07/31/2026)</t>
  </si>
  <si>
    <t>E2</t>
  </si>
  <si>
    <t>Victoria-Mendoza, Angel</t>
  </si>
  <si>
    <t>Lease Completed</t>
  </si>
  <si>
    <t>Annual (08/16/2025-07/31/2026)</t>
  </si>
  <si>
    <t>Unit Type: E3</t>
  </si>
  <si>
    <t>Dean Reno-510-B</t>
  </si>
  <si>
    <t>E3</t>
  </si>
  <si>
    <t>Occupied No Notice</t>
  </si>
  <si>
    <t>Obanil, Maeve Althea (Al)</t>
  </si>
  <si>
    <t>Renewal Lease Approved</t>
  </si>
  <si>
    <t>Annual (08/16/2025-07/31/2026)</t>
  </si>
  <si>
    <t>Dean Reno-810-E</t>
  </si>
  <si>
    <t>E3</t>
  </si>
  <si>
    <t>Occupied No Notice</t>
  </si>
  <si>
    <t>Manandhar, Lilia</t>
  </si>
  <si>
    <t>Renewal Lease Approved</t>
  </si>
  <si>
    <t>Annual (08/16/2025-07/31/2026)</t>
  </si>
  <si>
    <t>Dean Reno-1110-A</t>
  </si>
  <si>
    <t>E3</t>
  </si>
  <si>
    <t>Occupied No Notice</t>
  </si>
  <si>
    <t>Mcgifford, Matthew</t>
  </si>
  <si>
    <t>Renewal Lease Completed</t>
  </si>
  <si>
    <t>Annual (08/16/2025-07/31/2026)</t>
  </si>
  <si>
    <t>E3</t>
  </si>
  <si>
    <t>Coyu, Kassandra Chelsea (Kassandra)</t>
  </si>
  <si>
    <t>Lease Approved</t>
  </si>
  <si>
    <t>Annual (08/16/2025-07/31/2026)</t>
  </si>
  <si>
    <t>E3</t>
  </si>
  <si>
    <t>Diaz, Sebastian</t>
  </si>
  <si>
    <t>Lease Partially Completed</t>
  </si>
  <si>
    <t>Annual (08/16/2025-07/31/2026)</t>
  </si>
  <si>
    <t>E3</t>
  </si>
  <si>
    <t>Kral, Lauren (Lauren)</t>
  </si>
  <si>
    <t>Lease Approved</t>
  </si>
  <si>
    <t>Annual (08/16/2025-07/31/2026)</t>
  </si>
  <si>
    <t>E3</t>
  </si>
  <si>
    <t>Leano, Lily</t>
  </si>
  <si>
    <t>Lease Approved</t>
  </si>
  <si>
    <t>Annual (08/16/2025-07/31/2026)</t>
  </si>
  <si>
    <t>E3</t>
  </si>
  <si>
    <t>Rivera, Alexander (Alex)</t>
  </si>
  <si>
    <t>Lease Partially Completed</t>
  </si>
  <si>
    <t>Annual (08/16/2025-07/31/2026)</t>
  </si>
  <si>
    <t>E3</t>
  </si>
  <si>
    <t>Vidal, Bruno (Bruno)</t>
  </si>
  <si>
    <t>Lease Completed</t>
  </si>
  <si>
    <t>Annual (08/16/2025-07/31/2026)</t>
  </si>
  <si>
    <t>Total/Average:</t>
  </si>
  <si>
    <t>Pre-Lease</t>
  </si>
  <si>
    <t>The Rise at Northgate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</si>
  <si>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</si>
  <si>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</si>
  <si>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</si>
  <si>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</si>
  <si>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</si>
  <si>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</si>
  <si>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</si>
  <si>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</si>
  <si>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</si>
  <si>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</si>
  <si>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</si>
  <si>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</si>
  <si>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</si>
  <si>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</si>
  <si>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</si>
  <si>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</si>
  <si>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</si>
  <si>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</si>
  <si>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</si>
  <si>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</si>
  <si>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</si>
  <si>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</si>
  <si>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</si>
  <si>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</si>
  <si>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</si>
  <si>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</si>
  <si>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A3</t>
  </si>
  <si>
    <t>B1</t>
  </si>
  <si>
    <t>B2</t>
  </si>
  <si>
    <t>B3</t>
  </si>
  <si>
    <t>C1</t>
  </si>
  <si>
    <t>D1</t>
  </si>
  <si>
    <t>D2</t>
  </si>
  <si>
    <t>D3</t>
  </si>
  <si>
    <t>E1</t>
  </si>
  <si>
    <t>E2</t>
  </si>
  <si>
    <t>E3</t>
  </si>
  <si>
    <t>F1</t>
  </si>
  <si>
    <t>Not Selected</t>
  </si>
  <si>
    <t>S1</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</si>
  <si>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</si>
  <si>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</si>
  <si>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</si>
  <si>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</si>
  <si>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</si>
  <si>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</si>
  <si>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</si>
  <si>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</si>
  <si>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</si>
  <si>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</si>
  <si>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</si>
  <si>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</si>
  <si>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</si>
  <si>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</si>
  <si>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</si>
  <si>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</si>
  <si>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</si>
  <si>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</si>
  <si>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</si>
  <si>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</si>
  <si>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</si>
  <si>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</si>
  <si>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705</t>
  </si>
  <si>
    <t>A1</t>
  </si>
  <si>
    <t>Occupied No Notice</t>
  </si>
  <si>
    <t>Lam, Stephanie</t>
  </si>
  <si>
    <t>Renewal Lease Approved</t>
  </si>
  <si>
    <t>Annual (08/04/2025-07/19/2026)</t>
  </si>
  <si>
    <t>803</t>
  </si>
  <si>
    <t>A1</t>
  </si>
  <si>
    <t>Occupied No Notice</t>
  </si>
  <si>
    <t>Glass, Marcus</t>
  </si>
  <si>
    <t>Renewal Lease Approved</t>
  </si>
  <si>
    <t>Annual (08/04/2025-07/19/2026)</t>
  </si>
  <si>
    <t>805</t>
  </si>
  <si>
    <t>A1</t>
  </si>
  <si>
    <t>Occupied No Notice</t>
  </si>
  <si>
    <t>Bierman, Tristan (Tristan)</t>
  </si>
  <si>
    <t>Renewal Lease Approved</t>
  </si>
  <si>
    <t>Annual (08/04/2025-07/19/2026)</t>
  </si>
  <si>
    <t>814</t>
  </si>
  <si>
    <t>A1</t>
  </si>
  <si>
    <t>Occupied No Notice</t>
  </si>
  <si>
    <t>Upchurch, Judson</t>
  </si>
  <si>
    <t>Renewal Lease Approved</t>
  </si>
  <si>
    <t>Annual (08/04/2025-07/19/2026)</t>
  </si>
  <si>
    <t>905</t>
  </si>
  <si>
    <t>A1</t>
  </si>
  <si>
    <t>Occupied No Notice</t>
  </si>
  <si>
    <t>O'Rear, Patrick</t>
  </si>
  <si>
    <t>Renewal Lease Approved</t>
  </si>
  <si>
    <t>Annual (08/04/2025-07/19/2026)</t>
  </si>
  <si>
    <t>914</t>
  </si>
  <si>
    <t>A1</t>
  </si>
  <si>
    <t>Occupied No Notice</t>
  </si>
  <si>
    <t>Woodruff, Anna</t>
  </si>
  <si>
    <t>Renewal Lease Approved</t>
  </si>
  <si>
    <t>Annual (08/04/2025-07/19/2026)</t>
  </si>
  <si>
    <t>1005</t>
  </si>
  <si>
    <t>A1</t>
  </si>
  <si>
    <t>Occupied No Notice</t>
  </si>
  <si>
    <t>Sinacola, John</t>
  </si>
  <si>
    <t>Renewal Lease Approved</t>
  </si>
  <si>
    <t>Annual (08/04/2025-07/19/2026)</t>
  </si>
  <si>
    <t>1103</t>
  </si>
  <si>
    <t>A1</t>
  </si>
  <si>
    <t>Occupied No Notice</t>
  </si>
  <si>
    <t>Hergert, Kayson</t>
  </si>
  <si>
    <t>Renewal Lease Approved</t>
  </si>
  <si>
    <t>Annual (08/04/2025-07/19/2026)</t>
  </si>
  <si>
    <t>1105</t>
  </si>
  <si>
    <t>A1</t>
  </si>
  <si>
    <t>Occupied No Notice</t>
  </si>
  <si>
    <t>Huerta, Jerome</t>
  </si>
  <si>
    <t>Renewal Lease Approved</t>
  </si>
  <si>
    <t>Annual (08/04/2025-07/19/2026)</t>
  </si>
  <si>
    <t>1114</t>
  </si>
  <si>
    <t>A1</t>
  </si>
  <si>
    <t>Occupied No Notice</t>
  </si>
  <si>
    <t>West, Brynn</t>
  </si>
  <si>
    <t>Renewal Lease Approved</t>
  </si>
  <si>
    <t>Annual (08/04/2025-07/19/2026)</t>
  </si>
  <si>
    <t>1204</t>
  </si>
  <si>
    <t>A1</t>
  </si>
  <si>
    <t>Occupied No Notice</t>
  </si>
  <si>
    <t>Desai, Bela</t>
  </si>
  <si>
    <t>Renewal Lease Approved</t>
  </si>
  <si>
    <t>Annual (08/04/2025-07/19/2026)</t>
  </si>
  <si>
    <t>1205</t>
  </si>
  <si>
    <t>A1</t>
  </si>
  <si>
    <t>Occupied No Notice</t>
  </si>
  <si>
    <t>Orendain, Ana</t>
  </si>
  <si>
    <t>Renewal Lease Approved</t>
  </si>
  <si>
    <t>Annual (08/04/2025-07/19/2026)</t>
  </si>
  <si>
    <t>1304</t>
  </si>
  <si>
    <t>A1</t>
  </si>
  <si>
    <t>Occupied No Notice</t>
  </si>
  <si>
    <t>Syring, Tyler</t>
  </si>
  <si>
    <t>Renewal Lease Approved</t>
  </si>
  <si>
    <t>Annual (08/04/2025-07/19/2026)</t>
  </si>
  <si>
    <t>1305</t>
  </si>
  <si>
    <t>A1</t>
  </si>
  <si>
    <t>Occupied No Notice</t>
  </si>
  <si>
    <t>Galan, Jaython</t>
  </si>
  <si>
    <t>Renewal Lease Approved</t>
  </si>
  <si>
    <t>Annual (08/04/2025-07/19/2026)</t>
  </si>
  <si>
    <t>1403</t>
  </si>
  <si>
    <t>A1</t>
  </si>
  <si>
    <t>Occupied No Notice</t>
  </si>
  <si>
    <t>Dion, Jacob</t>
  </si>
  <si>
    <t>Renewal Lease Approved</t>
  </si>
  <si>
    <t>Annual (08/04/2025-07/19/2026)</t>
  </si>
  <si>
    <t>1414</t>
  </si>
  <si>
    <t>A1</t>
  </si>
  <si>
    <t>Occupied No Notice</t>
  </si>
  <si>
    <t>Doyle, Emma (Emmaline)</t>
  </si>
  <si>
    <t>Renewal Lease Approved</t>
  </si>
  <si>
    <t>Annual (08/04/2025-07/19/2026)</t>
  </si>
  <si>
    <t>1503</t>
  </si>
  <si>
    <t>A1</t>
  </si>
  <si>
    <t>Occupied No Notice</t>
  </si>
  <si>
    <t>Lochner, Kiley</t>
  </si>
  <si>
    <t>Renewal Lease Approved</t>
  </si>
  <si>
    <t>Annual (08/04/2025-07/19/2026)</t>
  </si>
  <si>
    <t>1504</t>
  </si>
  <si>
    <t>A1</t>
  </si>
  <si>
    <t>Occupied No Notice</t>
  </si>
  <si>
    <t>Jurica, Justin</t>
  </si>
  <si>
    <t>Renewal Lease Approved</t>
  </si>
  <si>
    <t>Annual (08/04/2025-07/19/2026)</t>
  </si>
  <si>
    <t>1514</t>
  </si>
  <si>
    <t>A1</t>
  </si>
  <si>
    <t>Occupied No Notice</t>
  </si>
  <si>
    <t>Fritcher, Garrett</t>
  </si>
  <si>
    <t>Renewal Lease Approved</t>
  </si>
  <si>
    <t>Annual (08/04/2025-07/19/2026)</t>
  </si>
  <si>
    <t>1604</t>
  </si>
  <si>
    <t>A1</t>
  </si>
  <si>
    <t>Occupied No Notice</t>
  </si>
  <si>
    <t>Ramirez, Daniel</t>
  </si>
  <si>
    <t>Renewal Lease Approved</t>
  </si>
  <si>
    <t>Annual (08/04/2025-07/19/2026)</t>
  </si>
  <si>
    <t>1605</t>
  </si>
  <si>
    <t>A1</t>
  </si>
  <si>
    <t>Occupied No Notice</t>
  </si>
  <si>
    <t>Wade, Brindley</t>
  </si>
  <si>
    <t>Renewal Lease Approved</t>
  </si>
  <si>
    <t>Annual (08/04/2025-07/19/2026)</t>
  </si>
  <si>
    <t>1614</t>
  </si>
  <si>
    <t>A1</t>
  </si>
  <si>
    <t>Occupied No Notice</t>
  </si>
  <si>
    <t>Kirkpatrick, Kaden</t>
  </si>
  <si>
    <t>Renewal Lease Approved</t>
  </si>
  <si>
    <t>Annual (08/04/2025-07/19/2026)</t>
  </si>
  <si>
    <t>A1</t>
  </si>
  <si>
    <t>Burris, Larkin</t>
  </si>
  <si>
    <t>Lease Approved</t>
  </si>
  <si>
    <t>Annual (08/04/2025-07/19/2026)</t>
  </si>
  <si>
    <t>A1</t>
  </si>
  <si>
    <t>Cagle, Liliane</t>
  </si>
  <si>
    <t>Lease Approved</t>
  </si>
  <si>
    <t>Annual (08/04/2025-07/19/2026)</t>
  </si>
  <si>
    <t>A1</t>
  </si>
  <si>
    <t>Duplechain, Drake</t>
  </si>
  <si>
    <t>Lease Approved</t>
  </si>
  <si>
    <t>Annual (08/04/2025-07/19/2026)</t>
  </si>
  <si>
    <t>A1</t>
  </si>
  <si>
    <t>Hobbs, Mya (Mya Hobbs)</t>
  </si>
  <si>
    <t>Renewal Lease Approved</t>
  </si>
  <si>
    <t>Annual (08/04/2025-07/19/2026)</t>
  </si>
  <si>
    <t>A1</t>
  </si>
  <si>
    <t>Longueira IV, Ricardo</t>
  </si>
  <si>
    <t>Renewal Lease Approved</t>
  </si>
  <si>
    <t>Annual (08/04/2025-07/19/2026)</t>
  </si>
  <si>
    <t>A1</t>
  </si>
  <si>
    <t>Miholits, Edward</t>
  </si>
  <si>
    <t>Renewal Lease Approved</t>
  </si>
  <si>
    <t>Annual (08/04/2025-07/19/2026)</t>
  </si>
  <si>
    <t>Unit Type: A2</t>
  </si>
  <si>
    <t>1004</t>
  </si>
  <si>
    <t>A2</t>
  </si>
  <si>
    <t>Occupied No Notice</t>
  </si>
  <si>
    <t>Rizalde, Mark</t>
  </si>
  <si>
    <t>Renewal Lease Approved</t>
  </si>
  <si>
    <t>Annual (08/04/2025-07/19/2026)</t>
  </si>
  <si>
    <t>A2</t>
  </si>
  <si>
    <t>Jeffery, Andrew</t>
  </si>
  <si>
    <t>Renewal Lease Approved</t>
  </si>
  <si>
    <t>Annual (08/04/2025-07/19/2026)</t>
  </si>
  <si>
    <t>Unit Type: B1</t>
  </si>
  <si>
    <t>912-A</t>
  </si>
  <si>
    <t>B1</t>
  </si>
  <si>
    <t>Occupied No Notice</t>
  </si>
  <si>
    <t>Elizabe, Maeva</t>
  </si>
  <si>
    <t>Renewal Lease Approved</t>
  </si>
  <si>
    <t>Annual (08/04/2025-07/19/2026)</t>
  </si>
  <si>
    <t>1002-A</t>
  </si>
  <si>
    <t>B1</t>
  </si>
  <si>
    <t>Occupied No Notice</t>
  </si>
  <si>
    <t>Varghese, Jaden</t>
  </si>
  <si>
    <t>Renewal Lease Approved</t>
  </si>
  <si>
    <t>Annual (08/04/2025-07/19/2026)</t>
  </si>
  <si>
    <t>1002-B</t>
  </si>
  <si>
    <t>B1</t>
  </si>
  <si>
    <t>Occupied No Notice</t>
  </si>
  <si>
    <t>Ninan, Jaden</t>
  </si>
  <si>
    <t>Renewal Lease Approved</t>
  </si>
  <si>
    <t>Annual (08/04/2025-07/19/2026)</t>
  </si>
  <si>
    <t>1102-B</t>
  </si>
  <si>
    <t>B1</t>
  </si>
  <si>
    <t>Occupied No Notice</t>
  </si>
  <si>
    <t>Hoefken, Thomas</t>
  </si>
  <si>
    <t>Renewal Lease Approved</t>
  </si>
  <si>
    <t>Annual (08/04/2025-07/19/2026)</t>
  </si>
  <si>
    <t>1112-B</t>
  </si>
  <si>
    <t>B1</t>
  </si>
  <si>
    <t>Occupied No Notice</t>
  </si>
  <si>
    <t>Unwala, Ebrahim</t>
  </si>
  <si>
    <t>Renewal Lease Approved</t>
  </si>
  <si>
    <t>Annual (08/04/2025-07/19/2026)</t>
  </si>
  <si>
    <t>1202-A</t>
  </si>
  <si>
    <t>B1</t>
  </si>
  <si>
    <t>Occupied No Notice</t>
  </si>
  <si>
    <t>Miller Jr., Gregory</t>
  </si>
  <si>
    <t>Renewal Lease Approved</t>
  </si>
  <si>
    <t>Annual (08/04/2025-07/19/2026)</t>
  </si>
  <si>
    <t>1202-B</t>
  </si>
  <si>
    <t>B1</t>
  </si>
  <si>
    <t>Occupied No Notice</t>
  </si>
  <si>
    <t>Miller, Gabrielle</t>
  </si>
  <si>
    <t>Renewal Lease Approved</t>
  </si>
  <si>
    <t>Annual (08/04/2025-07/19/2026)</t>
  </si>
  <si>
    <t>1212-A</t>
  </si>
  <si>
    <t>B1</t>
  </si>
  <si>
    <t>Occupied No Notice</t>
  </si>
  <si>
    <t>Devenish, Adriana</t>
  </si>
  <si>
    <t>Renewal Lease Approved</t>
  </si>
  <si>
    <t>Annual (08/04/2025-07/19/2026)</t>
  </si>
  <si>
    <t>1212-B</t>
  </si>
  <si>
    <t>B1</t>
  </si>
  <si>
    <t>Occupied No Notice</t>
  </si>
  <si>
    <t>Mitrani, Ariela</t>
  </si>
  <si>
    <t>Renewal Lease Approved</t>
  </si>
  <si>
    <t>Annual (08/04/2025-07/19/2026)</t>
  </si>
  <si>
    <t>1302-A</t>
  </si>
  <si>
    <t>B1</t>
  </si>
  <si>
    <t>Occupied No Notice</t>
  </si>
  <si>
    <t>Espinosa, Ava</t>
  </si>
  <si>
    <t>Renewal Lease Approved</t>
  </si>
  <si>
    <t>Annual (08/04/2025-07/19/2026)</t>
  </si>
  <si>
    <t>1302-B</t>
  </si>
  <si>
    <t>B1</t>
  </si>
  <si>
    <t>Occupied No Notice</t>
  </si>
  <si>
    <t>Lopez Myers, Breanna</t>
  </si>
  <si>
    <t>Renewal Lease Approved</t>
  </si>
  <si>
    <t>Annual (08/04/2025-07/19/2026)</t>
  </si>
  <si>
    <t>1312-A</t>
  </si>
  <si>
    <t>B1</t>
  </si>
  <si>
    <t>Occupied No Notice</t>
  </si>
  <si>
    <t>Brown, Ashlyn</t>
  </si>
  <si>
    <t>Renewal Lease Approved</t>
  </si>
  <si>
    <t>Annual (08/04/2025-07/19/2026)</t>
  </si>
  <si>
    <t>1512-B</t>
  </si>
  <si>
    <t>B1</t>
  </si>
  <si>
    <t>Occupied No Notice</t>
  </si>
  <si>
    <t>Ellis, Sean</t>
  </si>
  <si>
    <t>Renewal Lease Approved</t>
  </si>
  <si>
    <t>Annual (08/04/2025-07/19/2026)</t>
  </si>
  <si>
    <t>B1</t>
  </si>
  <si>
    <t>Alvarez, Trey Alvarez</t>
  </si>
  <si>
    <t>Lease Approved</t>
  </si>
  <si>
    <t>Annual (08/04/2025-07/19/2026)</t>
  </si>
  <si>
    <t>B1</t>
  </si>
  <si>
    <t>Avhale, Archit</t>
  </si>
  <si>
    <t>Lease Approved</t>
  </si>
  <si>
    <t>Annual (08/04/2025-07/19/2026)</t>
  </si>
  <si>
    <t>B1</t>
  </si>
  <si>
    <t>Brown, Tyler</t>
  </si>
  <si>
    <t>Lease Approved</t>
  </si>
  <si>
    <t>Annual (08/04/2025-07/19/2026)</t>
  </si>
  <si>
    <t>B1</t>
  </si>
  <si>
    <t>Burmeister, Erich</t>
  </si>
  <si>
    <t>Renewal Lease Approved</t>
  </si>
  <si>
    <t>Annual (08/04/2025-07/19/2026)</t>
  </si>
  <si>
    <t>B1</t>
  </si>
  <si>
    <t>Gandhi, Shaili</t>
  </si>
  <si>
    <t>Renewal Lease Approved</t>
  </si>
  <si>
    <t>Annual (08/04/2025-07/19/2026)</t>
  </si>
  <si>
    <t>B1</t>
  </si>
  <si>
    <t>Gewily, Amr</t>
  </si>
  <si>
    <t>Lease Approved</t>
  </si>
  <si>
    <t>Annual (08/04/2025-07/19/2026)</t>
  </si>
  <si>
    <t>B1</t>
  </si>
  <si>
    <t>Ghamande, Ashutosh</t>
  </si>
  <si>
    <t>Lease Approved</t>
  </si>
  <si>
    <t>Annual (08/04/2025-07/19/2026)</t>
  </si>
  <si>
    <t>B1</t>
  </si>
  <si>
    <t>Hakki, Kyce</t>
  </si>
  <si>
    <t>Lease Approved</t>
  </si>
  <si>
    <t>Annual (08/04/2025-07/19/2026)</t>
  </si>
  <si>
    <t>B1</t>
  </si>
  <si>
    <t>Harms, Benjamin</t>
  </si>
  <si>
    <t>Renewal Lease Approved</t>
  </si>
  <si>
    <t>Annual (08/04/2025-07/19/2026)</t>
  </si>
  <si>
    <t>B1</t>
  </si>
  <si>
    <t>Harper, Jackson</t>
  </si>
  <si>
    <t>Lease Partially Completed</t>
  </si>
  <si>
    <t>Annual (08/04/2025-07/19/2026)</t>
  </si>
  <si>
    <t>B1</t>
  </si>
  <si>
    <t>Henderson, Diego</t>
  </si>
  <si>
    <t>Lease Approved</t>
  </si>
  <si>
    <t>Annual (08/04/2025-07/19/2026)</t>
  </si>
  <si>
    <t>B1</t>
  </si>
  <si>
    <t>Klingbeil, Iris</t>
  </si>
  <si>
    <t>Lease Approved</t>
  </si>
  <si>
    <t>Annual (08/04/2025-07/19/2026)</t>
  </si>
  <si>
    <t>B1</t>
  </si>
  <si>
    <t>Kongara, Tanvi</t>
  </si>
  <si>
    <t>Renewal Lease Approved</t>
  </si>
  <si>
    <t>MOMI (08/04/2025-07/19/2026)</t>
  </si>
  <si>
    <t>B1</t>
  </si>
  <si>
    <t>Lucia, Jaxson</t>
  </si>
  <si>
    <t>Lease Approved</t>
  </si>
  <si>
    <t>Annual (08/04/2025-07/19/2026)</t>
  </si>
  <si>
    <t>B1</t>
  </si>
  <si>
    <t>Mach, Samuel</t>
  </si>
  <si>
    <t>Lease Approved</t>
  </si>
  <si>
    <t>Annual (08/04/2025-07/19/2026)</t>
  </si>
  <si>
    <t>B1</t>
  </si>
  <si>
    <t>Masad, Karam</t>
  </si>
  <si>
    <t>Lease Approved</t>
  </si>
  <si>
    <t>Annual (08/04/2025-07/19/2026)</t>
  </si>
  <si>
    <t>B1</t>
  </si>
  <si>
    <t>Morris, Carlyle</t>
  </si>
  <si>
    <t>Renewal Lease Approved</t>
  </si>
  <si>
    <t>MOMI (08/04/2025-07/19/2026)</t>
  </si>
  <si>
    <t>B1</t>
  </si>
  <si>
    <t>Peden, Caroline</t>
  </si>
  <si>
    <t>Lease Approved</t>
  </si>
  <si>
    <t>Annual (08/04/2025-07/19/2026)</t>
  </si>
  <si>
    <t>B1</t>
  </si>
  <si>
    <t>Peden, Sophia</t>
  </si>
  <si>
    <t>Lease Approved</t>
  </si>
  <si>
    <t>Annual (08/04/2025-07/19/2026)</t>
  </si>
  <si>
    <t>B1</t>
  </si>
  <si>
    <t>Pfaffenberger, Catherine</t>
  </si>
  <si>
    <t>Lease Approved</t>
  </si>
  <si>
    <t>Annual (08/04/2025-07/19/2026)</t>
  </si>
  <si>
    <t>B1</t>
  </si>
  <si>
    <t>Rihani, Rami</t>
  </si>
  <si>
    <t>Lease Approved</t>
  </si>
  <si>
    <t>Annual (08/04/2025-07/19/2026)</t>
  </si>
  <si>
    <t>B1</t>
  </si>
  <si>
    <t>Runhaar, Fiona</t>
  </si>
  <si>
    <t>Renewal Lease Approved</t>
  </si>
  <si>
    <t>Annual (08/04/2025-07/19/2026)</t>
  </si>
  <si>
    <t>B1</t>
  </si>
  <si>
    <t>Saab, Yara</t>
  </si>
  <si>
    <t>Renewal Lease Approved</t>
  </si>
  <si>
    <t>MOMI (08/04/2025-07/19/2026)</t>
  </si>
  <si>
    <t>B1</t>
  </si>
  <si>
    <t>Sharma, Nikhil</t>
  </si>
  <si>
    <t>Lease Approved</t>
  </si>
  <si>
    <t>Annual (08/04/2025-07/19/2026)</t>
  </si>
  <si>
    <t>B1</t>
  </si>
  <si>
    <t>Stoltz, Cameron</t>
  </si>
  <si>
    <t>Lease Approved</t>
  </si>
  <si>
    <t>Annual (08/04/2025-07/19/2026)</t>
  </si>
  <si>
    <t>B1</t>
  </si>
  <si>
    <t>Stoltz, Riley</t>
  </si>
  <si>
    <t>Lease Approved</t>
  </si>
  <si>
    <t>Annual (08/04/2025-07/19/2026)</t>
  </si>
  <si>
    <t>B1</t>
  </si>
  <si>
    <t>Veeramachaneni, Saishreshta</t>
  </si>
  <si>
    <t>Lease Approved</t>
  </si>
  <si>
    <t>Annual (08/04/2025-07/19/2026)</t>
  </si>
  <si>
    <t>B1</t>
  </si>
  <si>
    <t>Young, Kaitlyn</t>
  </si>
  <si>
    <t>Lease Approved</t>
  </si>
  <si>
    <t>Annual (08/04/2025-07/19/2026)</t>
  </si>
  <si>
    <t>B1</t>
  </si>
  <si>
    <t>Zohar, Parker</t>
  </si>
  <si>
    <t>Lease Approved</t>
  </si>
  <si>
    <t>Annual (08/04/2025-07/19/2026)</t>
  </si>
  <si>
    <t>Unit Type: B2</t>
  </si>
  <si>
    <t>1701-A</t>
  </si>
  <si>
    <t>B2</t>
  </si>
  <si>
    <t>Occupied No Notice</t>
  </si>
  <si>
    <t>Nau, Benjamin</t>
  </si>
  <si>
    <t>Renewal Lease Approved</t>
  </si>
  <si>
    <t>Annual (08/04/2025-07/19/2026)</t>
  </si>
  <si>
    <t>1701-B</t>
  </si>
  <si>
    <t>B2</t>
  </si>
  <si>
    <t>Occupied No Notice</t>
  </si>
  <si>
    <t>Nau, Sebastian</t>
  </si>
  <si>
    <t>Renewal Lease Approved</t>
  </si>
  <si>
    <t>Annual (08/04/2025-07/19/2026)</t>
  </si>
  <si>
    <t>1704-A</t>
  </si>
  <si>
    <t>B2</t>
  </si>
  <si>
    <t>Occupied No Notice</t>
  </si>
  <si>
    <t>Chen, Kevin (Kevin Chen)</t>
  </si>
  <si>
    <t>Renewal Lease Approved</t>
  </si>
  <si>
    <t>Annual (08/04/2025-07/19/2026)</t>
  </si>
  <si>
    <t>B2</t>
  </si>
  <si>
    <t>Harman, Sean</t>
  </si>
  <si>
    <t>Renewal Lease Approved</t>
  </si>
  <si>
    <t>Annual (08/04/2025-07/19/2026)</t>
  </si>
  <si>
    <t>Unit Type: B3</t>
  </si>
  <si>
    <t>1705-A</t>
  </si>
  <si>
    <t>B3</t>
  </si>
  <si>
    <t>Occupied No Notice</t>
  </si>
  <si>
    <t>Ramirez, Michael</t>
  </si>
  <si>
    <t>Renewal Lease Approved</t>
  </si>
  <si>
    <t>Annual (08/04/2025-07/19/2026)</t>
  </si>
  <si>
    <t>1705-B</t>
  </si>
  <si>
    <t>B3</t>
  </si>
  <si>
    <t>Occupied No Notice</t>
  </si>
  <si>
    <t>Webb, Andrew</t>
  </si>
  <si>
    <t>Renewal Lease Approved</t>
  </si>
  <si>
    <t>Annual (08/04/2025-07/19/2026)</t>
  </si>
  <si>
    <t>Unit Type: C1</t>
  </si>
  <si>
    <t>1707-B</t>
  </si>
  <si>
    <t>C1</t>
  </si>
  <si>
    <t>Occupied No Notice</t>
  </si>
  <si>
    <t>Mariano, Gage</t>
  </si>
  <si>
    <t>Renewal Lease Approved</t>
  </si>
  <si>
    <t>Annual (08/04/2025-07/19/2026)</t>
  </si>
  <si>
    <t>1707-C</t>
  </si>
  <si>
    <t>C1</t>
  </si>
  <si>
    <t>Occupied No Notice</t>
  </si>
  <si>
    <t>Mandanis, Alexander</t>
  </si>
  <si>
    <t>Renewal Lease Approved</t>
  </si>
  <si>
    <t>Annual (08/04/2025-07/19/2026)</t>
  </si>
  <si>
    <t>Unit Type: D1</t>
  </si>
  <si>
    <t>611-B</t>
  </si>
  <si>
    <t>D1</t>
  </si>
  <si>
    <t>Occupied No Notice</t>
  </si>
  <si>
    <t>Zhang, Henderson</t>
  </si>
  <si>
    <t>Renewal Lease Approved</t>
  </si>
  <si>
    <t>Annual (08/04/2025-07/19/2026)</t>
  </si>
  <si>
    <t>611-C</t>
  </si>
  <si>
    <t>D1</t>
  </si>
  <si>
    <t>Occupied No Notice</t>
  </si>
  <si>
    <t>Xie, Mckinley</t>
  </si>
  <si>
    <t>Renewal Lease Approved</t>
  </si>
  <si>
    <t>Annual (08/04/2025-07/19/2026)</t>
  </si>
  <si>
    <t>613-B</t>
  </si>
  <si>
    <t>D1</t>
  </si>
  <si>
    <t>Occupied No Notice</t>
  </si>
  <si>
    <t>Routh, Arjo</t>
  </si>
  <si>
    <t>Renewal Lease Approved</t>
  </si>
  <si>
    <t>Annual (08/04/2025-07/19/2026)</t>
  </si>
  <si>
    <t>613-D</t>
  </si>
  <si>
    <t>D1</t>
  </si>
  <si>
    <t>Occupied No Notice</t>
  </si>
  <si>
    <t>Wong, Mark</t>
  </si>
  <si>
    <t>Renewal Lease Approved</t>
  </si>
  <si>
    <t>Annual (08/04/2025-07/19/2026)</t>
  </si>
  <si>
    <t>615-A</t>
  </si>
  <si>
    <t>D1</t>
  </si>
  <si>
    <t>Occupied No Notice</t>
  </si>
  <si>
    <t>Mock, Mason</t>
  </si>
  <si>
    <t>Renewal Lease Approved</t>
  </si>
  <si>
    <t>Annual (08/04/2025-07/19/2026)</t>
  </si>
  <si>
    <t>615-B</t>
  </si>
  <si>
    <t>D1</t>
  </si>
  <si>
    <t>Occupied No Notice</t>
  </si>
  <si>
    <t>Monroy, Matthew</t>
  </si>
  <si>
    <t>Renewal Lease Approved</t>
  </si>
  <si>
    <t>Annual (08/04/2025-07/19/2026)</t>
  </si>
  <si>
    <t>615-D</t>
  </si>
  <si>
    <t>D1</t>
  </si>
  <si>
    <t>Occupied No Notice</t>
  </si>
  <si>
    <t>Jones, Aidan</t>
  </si>
  <si>
    <t>Renewal Lease Approved</t>
  </si>
  <si>
    <t>Annual (08/04/2025-07/19/2026)</t>
  </si>
  <si>
    <t>710-C</t>
  </si>
  <si>
    <t>D1</t>
  </si>
  <si>
    <t>Occupied No Notice</t>
  </si>
  <si>
    <t>Kimberly, Jayson</t>
  </si>
  <si>
    <t>Renewal Lease Approved</t>
  </si>
  <si>
    <t>Annual (08/04/2025-07/19/2026)</t>
  </si>
  <si>
    <t>711-A</t>
  </si>
  <si>
    <t>D1</t>
  </si>
  <si>
    <t>Occupied No Notice</t>
  </si>
  <si>
    <t>Kim, Jonah</t>
  </si>
  <si>
    <t>Renewal Lease Approved</t>
  </si>
  <si>
    <t>Annual (08/04/2025-07/19/2026)</t>
  </si>
  <si>
    <t>711-C</t>
  </si>
  <si>
    <t>D1</t>
  </si>
  <si>
    <t>Occupied No Notice</t>
  </si>
  <si>
    <t>Tong, Landon</t>
  </si>
  <si>
    <t>Renewal Lease Approved</t>
  </si>
  <si>
    <t>Annual (08/04/2025-07/19/2026)</t>
  </si>
  <si>
    <t>713-A</t>
  </si>
  <si>
    <t>D1</t>
  </si>
  <si>
    <t>Occupied No Notice</t>
  </si>
  <si>
    <t>Rosario, Ryan</t>
  </si>
  <si>
    <t>Renewal Lease Approved</t>
  </si>
  <si>
    <t>Annual (08/04/2025-07/19/2026)</t>
  </si>
  <si>
    <t>713-B</t>
  </si>
  <si>
    <t>D1</t>
  </si>
  <si>
    <t>Occupied No Notice</t>
  </si>
  <si>
    <t>Subramaniam, Rahul</t>
  </si>
  <si>
    <t>Renewal Lease Approved</t>
  </si>
  <si>
    <t>Annual (08/04/2025-07/19/2026)</t>
  </si>
  <si>
    <t>713-C</t>
  </si>
  <si>
    <t>D1</t>
  </si>
  <si>
    <t>Occupied No Notice</t>
  </si>
  <si>
    <t>Quinones, Mikolas</t>
  </si>
  <si>
    <t>Renewal Lease Approved</t>
  </si>
  <si>
    <t>Annual (08/04/2025-07/19/2026)</t>
  </si>
  <si>
    <t>713-D</t>
  </si>
  <si>
    <t>D1</t>
  </si>
  <si>
    <t>Occupied No Notice</t>
  </si>
  <si>
    <t>Seth, Sanjul</t>
  </si>
  <si>
    <t>Renewal Lease Approved</t>
  </si>
  <si>
    <t>Annual (08/04/2025-07/19/2026)</t>
  </si>
  <si>
    <t>715-A</t>
  </si>
  <si>
    <t>D1</t>
  </si>
  <si>
    <t>Occupied No Notice</t>
  </si>
  <si>
    <t>Zhou, Brian</t>
  </si>
  <si>
    <t>Renewal Lease Approved</t>
  </si>
  <si>
    <t>Annual (08/04/2025-07/19/2026)</t>
  </si>
  <si>
    <t>715-D</t>
  </si>
  <si>
    <t>D1</t>
  </si>
  <si>
    <t>Occupied No Notice</t>
  </si>
  <si>
    <t>Kalvakaalva, Mihir</t>
  </si>
  <si>
    <t>Renewal Lease Approved</t>
  </si>
  <si>
    <t>Annual (08/04/2025-07/19/2026)</t>
  </si>
  <si>
    <t>810-A</t>
  </si>
  <si>
    <t>D1</t>
  </si>
  <si>
    <t>Occupied No Notice</t>
  </si>
  <si>
    <t>Shukla, Divya</t>
  </si>
  <si>
    <t>Renewal Lease Approved</t>
  </si>
  <si>
    <t>Annual (08/04/2025-07/19/2026)</t>
  </si>
  <si>
    <t>810-B</t>
  </si>
  <si>
    <t>D1</t>
  </si>
  <si>
    <t>Occupied No Notice</t>
  </si>
  <si>
    <t>Dellecase, Diya</t>
  </si>
  <si>
    <t>Renewal Lease Approved</t>
  </si>
  <si>
    <t>Annual (08/04/2025-07/19/2026)</t>
  </si>
  <si>
    <t>810-C</t>
  </si>
  <si>
    <t>D1</t>
  </si>
  <si>
    <t>Occupied No Notice</t>
  </si>
  <si>
    <t>Moran, Alexandra</t>
  </si>
  <si>
    <t>Renewal Lease Approved</t>
  </si>
  <si>
    <t>Annual (08/04/2025-07/19/2026)</t>
  </si>
  <si>
    <t>901-A</t>
  </si>
  <si>
    <t>D1</t>
  </si>
  <si>
    <t>Occupied No Notice</t>
  </si>
  <si>
    <t>Shaver, Teresa (Tessa)</t>
  </si>
  <si>
    <t>Renewal Lease Approved</t>
  </si>
  <si>
    <t>Annual (08/04/2025-07/19/2026)</t>
  </si>
  <si>
    <t>901-B</t>
  </si>
  <si>
    <t>D1</t>
  </si>
  <si>
    <t>Occupied No Notice</t>
  </si>
  <si>
    <t>Vidrine, Lilly</t>
  </si>
  <si>
    <t>Renewal Lease Approved</t>
  </si>
  <si>
    <t>Annual (08/04/2025-07/19/2026)</t>
  </si>
  <si>
    <t>901-C</t>
  </si>
  <si>
    <t>D1</t>
  </si>
  <si>
    <t>Occupied No Notice</t>
  </si>
  <si>
    <t>Neff, Mallory</t>
  </si>
  <si>
    <t>Renewal Lease Approved</t>
  </si>
  <si>
    <t>Annual (08/04/2025-07/19/2026)</t>
  </si>
  <si>
    <t>901-D</t>
  </si>
  <si>
    <t>D1</t>
  </si>
  <si>
    <t>Occupied No Notice</t>
  </si>
  <si>
    <t>Black, Briana</t>
  </si>
  <si>
    <t>Renewal Lease Approved</t>
  </si>
  <si>
    <t>Annual (08/04/2025-07/19/2026)</t>
  </si>
  <si>
    <t>908-A</t>
  </si>
  <si>
    <t>D1</t>
  </si>
  <si>
    <t>Occupied No Notice</t>
  </si>
  <si>
    <t>Pham, Anthony</t>
  </si>
  <si>
    <t>Renewal Lease Approved</t>
  </si>
  <si>
    <t>Annual (08/04/2025-07/19/2026)</t>
  </si>
  <si>
    <t>910-A</t>
  </si>
  <si>
    <t>D1</t>
  </si>
  <si>
    <t>Occupied No Notice</t>
  </si>
  <si>
    <t>Speed, Declan</t>
  </si>
  <si>
    <t>Renewal Lease Approved</t>
  </si>
  <si>
    <t>Annual (08/04/2025-07/19/2026)</t>
  </si>
  <si>
    <t>910-B</t>
  </si>
  <si>
    <t>D1</t>
  </si>
  <si>
    <t>Occupied No Notice</t>
  </si>
  <si>
    <t>Fraprie, David</t>
  </si>
  <si>
    <t>Renewal Lease Approved</t>
  </si>
  <si>
    <t>Annual (08/04/2025-07/19/2026)</t>
  </si>
  <si>
    <t>910-D</t>
  </si>
  <si>
    <t>D1</t>
  </si>
  <si>
    <t>Occupied No Notice</t>
  </si>
  <si>
    <t>Mayor-Suarez, Luis</t>
  </si>
  <si>
    <t>Renewal Lease Approved</t>
  </si>
  <si>
    <t>Annual (08/04/2025-07/19/2026)</t>
  </si>
  <si>
    <t>913-A</t>
  </si>
  <si>
    <t>D1</t>
  </si>
  <si>
    <t>Occupied No Notice</t>
  </si>
  <si>
    <t>Delgado, Jayme</t>
  </si>
  <si>
    <t>Renewal Lease Approved</t>
  </si>
  <si>
    <t>Annual (08/04/2025-07/19/2026)</t>
  </si>
  <si>
    <t>915-A</t>
  </si>
  <si>
    <t>D1</t>
  </si>
  <si>
    <t>Occupied No Notice</t>
  </si>
  <si>
    <t>Bandari, Mohnish</t>
  </si>
  <si>
    <t>Renewal Lease Approved</t>
  </si>
  <si>
    <t>Annual (08/04/2025-07/19/2026)</t>
  </si>
  <si>
    <t>915-B</t>
  </si>
  <si>
    <t>D1</t>
  </si>
  <si>
    <t>Occupied No Notice</t>
  </si>
  <si>
    <t>Nadgonde, Shubham</t>
  </si>
  <si>
    <t>Renewal Lease Approved</t>
  </si>
  <si>
    <t>Annual (08/04/2025-07/19/2026)</t>
  </si>
  <si>
    <t>915-C</t>
  </si>
  <si>
    <t>D1</t>
  </si>
  <si>
    <t>Occupied No Notice</t>
  </si>
  <si>
    <t>Nijasure, Atharva</t>
  </si>
  <si>
    <t>Renewal Lease Approved</t>
  </si>
  <si>
    <t>Annual (08/04/2025-07/19/2026)</t>
  </si>
  <si>
    <t>1001-A</t>
  </si>
  <si>
    <t>D1</t>
  </si>
  <si>
    <t>Occupied No Notice</t>
  </si>
  <si>
    <t>Madana, Arjun</t>
  </si>
  <si>
    <t>Renewal Lease Approved</t>
  </si>
  <si>
    <t>Annual (08/04/2025-07/19/2026)</t>
  </si>
  <si>
    <t>1001-B</t>
  </si>
  <si>
    <t>D1</t>
  </si>
  <si>
    <t>Occupied No Notice</t>
  </si>
  <si>
    <t>Durante, Juan</t>
  </si>
  <si>
    <t>Renewal Lease Approved</t>
  </si>
  <si>
    <t>Annual (08/04/2025-07/19/2026)</t>
  </si>
  <si>
    <t>1001-C</t>
  </si>
  <si>
    <t>D1</t>
  </si>
  <si>
    <t>Occupied No Notice</t>
  </si>
  <si>
    <t>Kallianpur, Dhruv</t>
  </si>
  <si>
    <t>Renewal Lease Approved</t>
  </si>
  <si>
    <t>Annual (08/04/2025-07/19/2026)</t>
  </si>
  <si>
    <t>1001-D</t>
  </si>
  <si>
    <t>D1</t>
  </si>
  <si>
    <t>Occupied No Notice</t>
  </si>
  <si>
    <t>Wu, Steven</t>
  </si>
  <si>
    <t>Renewal Lease Approved</t>
  </si>
  <si>
    <t>Annual (08/04/2025-07/19/2026)</t>
  </si>
  <si>
    <t>1008-A</t>
  </si>
  <si>
    <t>D1</t>
  </si>
  <si>
    <t>Occupied No Notice</t>
  </si>
  <si>
    <t>Nair, Devika</t>
  </si>
  <si>
    <t>Renewal Lease Approved</t>
  </si>
  <si>
    <t>Annual (08/04/2025-07/19/2026)</t>
  </si>
  <si>
    <t>1008-B</t>
  </si>
  <si>
    <t>D1</t>
  </si>
  <si>
    <t>Occupied No Notice</t>
  </si>
  <si>
    <t>Tikoti, Advaita</t>
  </si>
  <si>
    <t>Renewal Lease Approved</t>
  </si>
  <si>
    <t>Annual (08/04/2025-07/19/2026)</t>
  </si>
  <si>
    <t>1008-C</t>
  </si>
  <si>
    <t>D1</t>
  </si>
  <si>
    <t>Occupied No Notice</t>
  </si>
  <si>
    <t>Anoop, Pranhitha</t>
  </si>
  <si>
    <t>Renewal Lease Approved</t>
  </si>
  <si>
    <t>Annual (08/04/2025-07/19/2026)</t>
  </si>
  <si>
    <t>1008-D</t>
  </si>
  <si>
    <t>D1</t>
  </si>
  <si>
    <t>Occupied No Notice</t>
  </si>
  <si>
    <t>Basappa, Aashikha</t>
  </si>
  <si>
    <t>Renewal Lease Approved</t>
  </si>
  <si>
    <t>Annual (08/04/2025-07/19/2026)</t>
  </si>
  <si>
    <t>1010-B</t>
  </si>
  <si>
    <t>D1</t>
  </si>
  <si>
    <t>Occupied No Notice</t>
  </si>
  <si>
    <t>Milliken, Heath</t>
  </si>
  <si>
    <t>Renewal Lease Approved</t>
  </si>
  <si>
    <t>Annual (08/04/2025-07/19/2026)</t>
  </si>
  <si>
    <t>1010-C</t>
  </si>
  <si>
    <t>D1</t>
  </si>
  <si>
    <t>Occupied No Notice</t>
  </si>
  <si>
    <t>Matias, Nicholas</t>
  </si>
  <si>
    <t>Renewal Lease Approved</t>
  </si>
  <si>
    <t>Annual (08/04/2025-07/19/2026)</t>
  </si>
  <si>
    <t>1010-D</t>
  </si>
  <si>
    <t>D1</t>
  </si>
  <si>
    <t>Occupied No Notice</t>
  </si>
  <si>
    <t>Davila, Juan-Emilio</t>
  </si>
  <si>
    <t>Renewal Lease Approved</t>
  </si>
  <si>
    <t>Annual (08/04/2025-07/19/2026)</t>
  </si>
  <si>
    <t>1011-C</t>
  </si>
  <si>
    <t>D1</t>
  </si>
  <si>
    <t>Occupied No Notice</t>
  </si>
  <si>
    <t>Kolhatkar, Rajasi</t>
  </si>
  <si>
    <t>Renewal Lease Approved</t>
  </si>
  <si>
    <t>Annual (08/04/2025-07/19/2026)</t>
  </si>
  <si>
    <t>1013-A</t>
  </si>
  <si>
    <t>D1</t>
  </si>
  <si>
    <t>Occupied No Notice</t>
  </si>
  <si>
    <t>Imler, Sofia</t>
  </si>
  <si>
    <t>Renewal Lease Approved</t>
  </si>
  <si>
    <t>Annual (08/04/2025-07/19/2026)</t>
  </si>
  <si>
    <t>1013-B</t>
  </si>
  <si>
    <t>D1</t>
  </si>
  <si>
    <t>Occupied No Notice</t>
  </si>
  <si>
    <t>Balasundaram, Arushi</t>
  </si>
  <si>
    <t>Renewal Lease Approved</t>
  </si>
  <si>
    <t>Annual (08/04/2025-07/19/2026)</t>
  </si>
  <si>
    <t>1013-C</t>
  </si>
  <si>
    <t>D1</t>
  </si>
  <si>
    <t>Occupied No Notice</t>
  </si>
  <si>
    <t>Kuram, Sri Dhriti</t>
  </si>
  <si>
    <t>Renewal Lease Approved</t>
  </si>
  <si>
    <t>Annual (08/04/2025-07/19/2026)</t>
  </si>
  <si>
    <t>1013-D</t>
  </si>
  <si>
    <t>D1</t>
  </si>
  <si>
    <t>Occupied No Notice</t>
  </si>
  <si>
    <t>Bajaj, Nishika</t>
  </si>
  <si>
    <t>Renewal Lease Approved</t>
  </si>
  <si>
    <t>Annual (08/04/2025-07/19/2026)</t>
  </si>
  <si>
    <t>1015-B</t>
  </si>
  <si>
    <t>D1</t>
  </si>
  <si>
    <t>Occupied No Notice</t>
  </si>
  <si>
    <t>Zimny, Zack</t>
  </si>
  <si>
    <t>Renewal Lease Approved</t>
  </si>
  <si>
    <t>Annual (08/04/2025-07/19/2026)</t>
  </si>
  <si>
    <t>1015-D</t>
  </si>
  <si>
    <t>D1</t>
  </si>
  <si>
    <t>Occupied No Notice</t>
  </si>
  <si>
    <t>Hegseth, Ethan</t>
  </si>
  <si>
    <t>Renewal Lease Approved</t>
  </si>
  <si>
    <t>Annual (08/04/2025-07/19/2026)</t>
  </si>
  <si>
    <t>1110-D</t>
  </si>
  <si>
    <t>D1</t>
  </si>
  <si>
    <t>Occupied No Notice</t>
  </si>
  <si>
    <t>Fifer, Megan</t>
  </si>
  <si>
    <t>Renewal Lease Approved</t>
  </si>
  <si>
    <t>Annual (08/04/2025-07/19/2026)</t>
  </si>
  <si>
    <t>1113-A</t>
  </si>
  <si>
    <t>D1</t>
  </si>
  <si>
    <t>Occupied No Notice</t>
  </si>
  <si>
    <t>Saini, Meher</t>
  </si>
  <si>
    <t>Renewal Lease Approved</t>
  </si>
  <si>
    <t>Annual (08/04/2025-07/19/2026)</t>
  </si>
  <si>
    <t>1210-B</t>
  </si>
  <si>
    <t>D1</t>
  </si>
  <si>
    <t>Occupied No Notice</t>
  </si>
  <si>
    <t>He, Hannah</t>
  </si>
  <si>
    <t>Renewal Lease Approved</t>
  </si>
  <si>
    <t>Annual (08/04/2025-07/19/2026)</t>
  </si>
  <si>
    <t>1210-C</t>
  </si>
  <si>
    <t>D1</t>
  </si>
  <si>
    <t>Occupied No Notice</t>
  </si>
  <si>
    <t>Patel, Myra</t>
  </si>
  <si>
    <t>Renewal Lease Approved</t>
  </si>
  <si>
    <t>Annual (08/04/2025-07/19/2026)</t>
  </si>
  <si>
    <t>1215-A</t>
  </si>
  <si>
    <t>D1</t>
  </si>
  <si>
    <t>Occupied No Notice</t>
  </si>
  <si>
    <t>Sharma, Ayushi</t>
  </si>
  <si>
    <t>Renewal Lease Approved</t>
  </si>
  <si>
    <t>Annual (08/04/2025-07/19/2026)</t>
  </si>
  <si>
    <t>1215-B</t>
  </si>
  <si>
    <t>D1</t>
  </si>
  <si>
    <t>Occupied No Notice</t>
  </si>
  <si>
    <t>Lad, Eesha</t>
  </si>
  <si>
    <t>Renewal Lease Approved</t>
  </si>
  <si>
    <t>Annual (08/04/2025-07/19/2026)</t>
  </si>
  <si>
    <t>1215-C</t>
  </si>
  <si>
    <t>D1</t>
  </si>
  <si>
    <t>Occupied No Notice</t>
  </si>
  <si>
    <t>Parmar, Aarya</t>
  </si>
  <si>
    <t>Renewal Lease Approved</t>
  </si>
  <si>
    <t>Annual (08/04/2025-07/19/2026)</t>
  </si>
  <si>
    <t>1308-A</t>
  </si>
  <si>
    <t>D1</t>
  </si>
  <si>
    <t>Occupied No Notice</t>
  </si>
  <si>
    <t>Batlanki, Anjali</t>
  </si>
  <si>
    <t>Renewal Lease Approved</t>
  </si>
  <si>
    <t>Annual (08/04/2025-07/19/2026)</t>
  </si>
  <si>
    <t>1308-B</t>
  </si>
  <si>
    <t>D1</t>
  </si>
  <si>
    <t>Occupied No Notice</t>
  </si>
  <si>
    <t>Borsadwala, Nakiyah</t>
  </si>
  <si>
    <t>Renewal Lease Approved</t>
  </si>
  <si>
    <t>Annual (08/04/2025-07/19/2026)</t>
  </si>
  <si>
    <t>1308-C</t>
  </si>
  <si>
    <t>D1</t>
  </si>
  <si>
    <t>Occupied No Notice</t>
  </si>
  <si>
    <t>Husain, Maria</t>
  </si>
  <si>
    <t>Renewal Lease Approved</t>
  </si>
  <si>
    <t>Annual (08/04/2025-07/19/2026)</t>
  </si>
  <si>
    <t>1308-D</t>
  </si>
  <si>
    <t>D1</t>
  </si>
  <si>
    <t>Occupied No Notice</t>
  </si>
  <si>
    <t>Kolli, Varsha</t>
  </si>
  <si>
    <t>Renewal Lease Approved</t>
  </si>
  <si>
    <t>Annual (08/04/2025-07/19/2026)</t>
  </si>
  <si>
    <t>1310-A</t>
  </si>
  <si>
    <t>D1</t>
  </si>
  <si>
    <t>Occupied No Notice</t>
  </si>
  <si>
    <t>Bhora, Vishaka</t>
  </si>
  <si>
    <t>Renewal Lease Approved</t>
  </si>
  <si>
    <t>Annual (08/04/2025-07/19/2026)</t>
  </si>
  <si>
    <t>1310-B</t>
  </si>
  <si>
    <t>D1</t>
  </si>
  <si>
    <t>Occupied No Notice</t>
  </si>
  <si>
    <t>Wilcock, Mari</t>
  </si>
  <si>
    <t>Renewal Lease Approved</t>
  </si>
  <si>
    <t>Annual (08/04/2025-07/19/2026)</t>
  </si>
  <si>
    <t>1310-C</t>
  </si>
  <si>
    <t>D1</t>
  </si>
  <si>
    <t>Occupied No Notice</t>
  </si>
  <si>
    <t>Sheth, Anokhi</t>
  </si>
  <si>
    <t>Renewal Lease Approved</t>
  </si>
  <si>
    <t>Annual (08/04/2025-07/19/2026)</t>
  </si>
  <si>
    <t>1310-D</t>
  </si>
  <si>
    <t>D1</t>
  </si>
  <si>
    <t>Occupied No Notice</t>
  </si>
  <si>
    <t>Bhawsinka, Ananya</t>
  </si>
  <si>
    <t>Renewal Lease Approved</t>
  </si>
  <si>
    <t>Annual (08/04/2025-07/19/2026)</t>
  </si>
  <si>
    <t>1311-D</t>
  </si>
  <si>
    <t>D1</t>
  </si>
  <si>
    <t>Occupied No Notice</t>
  </si>
  <si>
    <t>Wang, Jared</t>
  </si>
  <si>
    <t>Renewal Lease Approved</t>
  </si>
  <si>
    <t>Annual (08/04/2025-07/19/2026)</t>
  </si>
  <si>
    <t>1315-C</t>
  </si>
  <si>
    <t>D1</t>
  </si>
  <si>
    <t>Occupied No Notice</t>
  </si>
  <si>
    <t>Roach, Hailey</t>
  </si>
  <si>
    <t>Renewal Lease Approved</t>
  </si>
  <si>
    <t>Annual (08/04/2025-07/19/2026)</t>
  </si>
  <si>
    <t>1401-A</t>
  </si>
  <si>
    <t>D1</t>
  </si>
  <si>
    <t>Occupied No Notice</t>
  </si>
  <si>
    <t>DeMoor, Christopher (Chris)</t>
  </si>
  <si>
    <t>Renewal Lease Approved</t>
  </si>
  <si>
    <t>Annual (08/04/2025-07/19/2026)</t>
  </si>
  <si>
    <t>1401-C</t>
  </si>
  <si>
    <t>D1</t>
  </si>
  <si>
    <t>Occupied No Notice</t>
  </si>
  <si>
    <t>Ledbetter IV, James</t>
  </si>
  <si>
    <t>Renewal Lease Approved</t>
  </si>
  <si>
    <t>Annual (08/04/2025-07/19/2026)</t>
  </si>
  <si>
    <t>1401-D</t>
  </si>
  <si>
    <t>D1</t>
  </si>
  <si>
    <t>Occupied No Notice</t>
  </si>
  <si>
    <t>Martinez, Felipe</t>
  </si>
  <si>
    <t>Renewal Lease Approved</t>
  </si>
  <si>
    <t>Annual (08/04/2025-07/19/2026)</t>
  </si>
  <si>
    <t>1408-A</t>
  </si>
  <si>
    <t>D1</t>
  </si>
  <si>
    <t>Occupied No Notice</t>
  </si>
  <si>
    <t>Hesse, Frederick</t>
  </si>
  <si>
    <t>Renewal Lease Approved</t>
  </si>
  <si>
    <t>Annual (08/04/2025-07/19/2026)</t>
  </si>
  <si>
    <t>1408-B</t>
  </si>
  <si>
    <t>D1</t>
  </si>
  <si>
    <t>Occupied No Notice</t>
  </si>
  <si>
    <t>Varnau, Gavin</t>
  </si>
  <si>
    <t>Renewal Lease Approved</t>
  </si>
  <si>
    <t>Annual (08/04/2025-07/19/2026)</t>
  </si>
  <si>
    <t>1408-C</t>
  </si>
  <si>
    <t>D1</t>
  </si>
  <si>
    <t>Occupied No Notice</t>
  </si>
  <si>
    <t>Varnau, Aiden</t>
  </si>
  <si>
    <t>Renewal Lease Approved</t>
  </si>
  <si>
    <t>Annual (08/04/2025-07/19/2026)</t>
  </si>
  <si>
    <t>1408-D</t>
  </si>
  <si>
    <t>D1</t>
  </si>
  <si>
    <t>Occupied No Notice</t>
  </si>
  <si>
    <t>Fojtik, Ian</t>
  </si>
  <si>
    <t>Renewal Lease Approved</t>
  </si>
  <si>
    <t>Annual (08/04/2025-07/19/2026)</t>
  </si>
  <si>
    <t>1411-A</t>
  </si>
  <si>
    <t>D1</t>
  </si>
  <si>
    <t>Occupied No Notice</t>
  </si>
  <si>
    <t>Raghu, Nethra</t>
  </si>
  <si>
    <t>Renewal Lease Approved</t>
  </si>
  <si>
    <t>Annual (08/04/2025-07/19/2026)</t>
  </si>
  <si>
    <t>1411-B</t>
  </si>
  <si>
    <t>D1</t>
  </si>
  <si>
    <t>Occupied No Notice</t>
  </si>
  <si>
    <t>Mikulas, Lily</t>
  </si>
  <si>
    <t>Renewal Lease Approved</t>
  </si>
  <si>
    <t>Annual (08/04/2025-07/19/2026)</t>
  </si>
  <si>
    <t>1411-C</t>
  </si>
  <si>
    <t>D1</t>
  </si>
  <si>
    <t>Occupied No Notice</t>
  </si>
  <si>
    <t>Donia, Layla</t>
  </si>
  <si>
    <t>Renewal Lease Approved</t>
  </si>
  <si>
    <t>Annual (08/04/2025-07/19/2026)</t>
  </si>
  <si>
    <t>1411-D</t>
  </si>
  <si>
    <t>D1</t>
  </si>
  <si>
    <t>Occupied No Notice</t>
  </si>
  <si>
    <t>Isaac, Jency</t>
  </si>
  <si>
    <t>Renewal Lease Approved</t>
  </si>
  <si>
    <t>Annual (08/04/2025-07/19/2026)</t>
  </si>
  <si>
    <t>1413-A</t>
  </si>
  <si>
    <t>D1</t>
  </si>
  <si>
    <t>Occupied No Notice</t>
  </si>
  <si>
    <t>Greene, Parker</t>
  </si>
  <si>
    <t>Renewal Lease Approved</t>
  </si>
  <si>
    <t>Annual (08/04/2025-07/19/2026)</t>
  </si>
  <si>
    <t>1413-B</t>
  </si>
  <si>
    <t>D1</t>
  </si>
  <si>
    <t>Occupied No Notice</t>
  </si>
  <si>
    <t>Dumitru, Matei</t>
  </si>
  <si>
    <t>Renewal Lease Approved</t>
  </si>
  <si>
    <t>Annual (08/04/2025-07/19/2026)</t>
  </si>
  <si>
    <t>1413-C</t>
  </si>
  <si>
    <t>D1</t>
  </si>
  <si>
    <t>Occupied No Notice</t>
  </si>
  <si>
    <t>Liu, Samuel</t>
  </si>
  <si>
    <t>Renewal Lease Approved</t>
  </si>
  <si>
    <t>Annual (08/04/2025-07/19/2026)</t>
  </si>
  <si>
    <t>1413-D</t>
  </si>
  <si>
    <t>D1</t>
  </si>
  <si>
    <t>Occupied No Notice</t>
  </si>
  <si>
    <t>Greene, Dylan</t>
  </si>
  <si>
    <t>Renewal Lease Approved</t>
  </si>
  <si>
    <t>Annual (08/04/2025-07/19/2026)</t>
  </si>
  <si>
    <t>1501-A</t>
  </si>
  <si>
    <t>D1</t>
  </si>
  <si>
    <t>Occupied No Notice</t>
  </si>
  <si>
    <t>Lincoln, Jamie</t>
  </si>
  <si>
    <t>Renewal Lease Approved</t>
  </si>
  <si>
    <t>Annual (08/04/2025-07/19/2026)</t>
  </si>
  <si>
    <t>1501-C</t>
  </si>
  <si>
    <t>D1</t>
  </si>
  <si>
    <t>Occupied No Notice</t>
  </si>
  <si>
    <t>Corcoran, Emeline</t>
  </si>
  <si>
    <t>Renewal Lease Approved</t>
  </si>
  <si>
    <t>Annual (08/04/2025-07/19/2026)</t>
  </si>
  <si>
    <t>1508-B</t>
  </si>
  <si>
    <t>D1</t>
  </si>
  <si>
    <t>Occupied No Notice</t>
  </si>
  <si>
    <t>Shah, Shreepal</t>
  </si>
  <si>
    <t>Renewal Lease Approved</t>
  </si>
  <si>
    <t>Annual (08/04/2025-07/19/2026)</t>
  </si>
  <si>
    <t>1508-C</t>
  </si>
  <si>
    <t>D1</t>
  </si>
  <si>
    <t>Occupied No Notice</t>
  </si>
  <si>
    <t>Ramakrishnan, Kaushik</t>
  </si>
  <si>
    <t>Renewal Lease Approved</t>
  </si>
  <si>
    <t>Annual (08/04/2025-07/19/2026)</t>
  </si>
  <si>
    <t>1508-D</t>
  </si>
  <si>
    <t>D1</t>
  </si>
  <si>
    <t>Occupied No Notice</t>
  </si>
  <si>
    <t>Bellubbi, Siddarth</t>
  </si>
  <si>
    <t>Renewal Lease Approved</t>
  </si>
  <si>
    <t>Annual (08/04/2025-07/19/2026)</t>
  </si>
  <si>
    <t>1510-A</t>
  </si>
  <si>
    <t>D1</t>
  </si>
  <si>
    <t>Occupied No Notice</t>
  </si>
  <si>
    <t>Kari, Tanya</t>
  </si>
  <si>
    <t>Renewal Lease Approved</t>
  </si>
  <si>
    <t>Annual (08/04/2025-07/19/2026)</t>
  </si>
  <si>
    <t>1510-B</t>
  </si>
  <si>
    <t>D1</t>
  </si>
  <si>
    <t>Occupied No Notice</t>
  </si>
  <si>
    <t>Postert, Katalina (Kat)</t>
  </si>
  <si>
    <t>Renewal Lease Approved</t>
  </si>
  <si>
    <t>Annual (08/04/2025-07/19/2026)</t>
  </si>
  <si>
    <t>1510-C</t>
  </si>
  <si>
    <t>D1</t>
  </si>
  <si>
    <t>Occupied No Notice</t>
  </si>
  <si>
    <t>Varghese, Anjali</t>
  </si>
  <si>
    <t>Renewal Lease Approved</t>
  </si>
  <si>
    <t>Annual (08/04/2025-07/19/2026)</t>
  </si>
  <si>
    <t>1511-C</t>
  </si>
  <si>
    <t>D1</t>
  </si>
  <si>
    <t>Occupied No Notice</t>
  </si>
  <si>
    <t>Perches, Sebastian</t>
  </si>
  <si>
    <t>Renewal Lease Approved</t>
  </si>
  <si>
    <t>Annual (08/04/2025-07/19/2026)</t>
  </si>
  <si>
    <t>1513-A</t>
  </si>
  <si>
    <t>D1</t>
  </si>
  <si>
    <t>Occupied No Notice</t>
  </si>
  <si>
    <t>Ga-an, Ireland Sinead</t>
  </si>
  <si>
    <t>Renewal Lease Approved</t>
  </si>
  <si>
    <t>Annual (08/04/2025-07/19/2026)</t>
  </si>
  <si>
    <t>1513-C</t>
  </si>
  <si>
    <t>D1</t>
  </si>
  <si>
    <t>Occupied No Notice</t>
  </si>
  <si>
    <t>Mansour, Hannah</t>
  </si>
  <si>
    <t>Renewal Lease Approved</t>
  </si>
  <si>
    <t>Annual (08/04/2025-07/19/2026)</t>
  </si>
  <si>
    <t>1513-D</t>
  </si>
  <si>
    <t>D1</t>
  </si>
  <si>
    <t>Occupied No Notice</t>
  </si>
  <si>
    <t>Kafka, Danielle</t>
  </si>
  <si>
    <t>Renewal Lease Approved</t>
  </si>
  <si>
    <t>Annual (08/04/2025-07/19/2026)</t>
  </si>
  <si>
    <t>1601-C</t>
  </si>
  <si>
    <t>D1</t>
  </si>
  <si>
    <t>Occupied No Notice</t>
  </si>
  <si>
    <t>Goss, Benjamin</t>
  </si>
  <si>
    <t>Renewal Lease Approved</t>
  </si>
  <si>
    <t>Annual (08/04/2025-07/19/2026)</t>
  </si>
  <si>
    <t>1601-D</t>
  </si>
  <si>
    <t>D1</t>
  </si>
  <si>
    <t>Occupied No Notice</t>
  </si>
  <si>
    <t>Montero, Samuel</t>
  </si>
  <si>
    <t>Renewal Lease Approved</t>
  </si>
  <si>
    <t>Annual (08/04/2025-07/19/2026)</t>
  </si>
  <si>
    <t>1610-A</t>
  </si>
  <si>
    <t>D1</t>
  </si>
  <si>
    <t>Occupied No Notice</t>
  </si>
  <si>
    <t>Long, Lucy</t>
  </si>
  <si>
    <t>Renewal Lease Approved</t>
  </si>
  <si>
    <t>Annual (08/04/2025-07/19/2026)</t>
  </si>
  <si>
    <t>1610-B</t>
  </si>
  <si>
    <t>D1</t>
  </si>
  <si>
    <t>Occupied No Notice</t>
  </si>
  <si>
    <t>Mustafa, Yara</t>
  </si>
  <si>
    <t>Renewal Lease Approved</t>
  </si>
  <si>
    <t>Annual (08/04/2025-07/19/2026)</t>
  </si>
  <si>
    <t>1610-C</t>
  </si>
  <si>
    <t>D1</t>
  </si>
  <si>
    <t>Occupied No Notice</t>
  </si>
  <si>
    <t>Rangesh, Ramita</t>
  </si>
  <si>
    <t>Renewal Lease Approved</t>
  </si>
  <si>
    <t>Annual (08/04/2025-07/19/2026)</t>
  </si>
  <si>
    <t>1610-D</t>
  </si>
  <si>
    <t>D1</t>
  </si>
  <si>
    <t>Occupied No Notice</t>
  </si>
  <si>
    <t>Kumari, Aditi</t>
  </si>
  <si>
    <t>Renewal Lease Approved</t>
  </si>
  <si>
    <t>Annual (08/04/2025-07/19/2026)</t>
  </si>
  <si>
    <t>1611-A</t>
  </si>
  <si>
    <t>D1</t>
  </si>
  <si>
    <t>Occupied No Notice</t>
  </si>
  <si>
    <t>Lemeshev, Eva</t>
  </si>
  <si>
    <t>Renewal Lease Approved</t>
  </si>
  <si>
    <t>Annual (08/04/2025-07/19/2026)</t>
  </si>
  <si>
    <t>1611-C</t>
  </si>
  <si>
    <t>D1</t>
  </si>
  <si>
    <t>Occupied No Notice</t>
  </si>
  <si>
    <t>Kohn, Eve</t>
  </si>
  <si>
    <t>Renewal Lease Approved</t>
  </si>
  <si>
    <t>Annual (08/04/2025-07/19/2026)</t>
  </si>
  <si>
    <t>1611-D</t>
  </si>
  <si>
    <t>D1</t>
  </si>
  <si>
    <t>Occupied No Notice</t>
  </si>
  <si>
    <t>Nelson, Emily</t>
  </si>
  <si>
    <t>Renewal Lease Approved</t>
  </si>
  <si>
    <t>Annual (08/04/2025-07/19/2026)</t>
  </si>
  <si>
    <t>1613-A</t>
  </si>
  <si>
    <t>D1</t>
  </si>
  <si>
    <t>Occupied No Notice</t>
  </si>
  <si>
    <t>Tipnis, Anujaa</t>
  </si>
  <si>
    <t>Renewal Lease Approved</t>
  </si>
  <si>
    <t>Annual (08/04/2025-07/19/2026)</t>
  </si>
  <si>
    <t>1613-D</t>
  </si>
  <si>
    <t>D1</t>
  </si>
  <si>
    <t>Occupied No Notice</t>
  </si>
  <si>
    <t>Cochran, Maria</t>
  </si>
  <si>
    <t>Renewal Lease Approved</t>
  </si>
  <si>
    <t>Annual (08/04/2025-07/19/2026)</t>
  </si>
  <si>
    <t>D1</t>
  </si>
  <si>
    <t>Arumalla, Nihal</t>
  </si>
  <si>
    <t>Lease Approved</t>
  </si>
  <si>
    <t>Annual (08/04/2025-07/19/2026)</t>
  </si>
  <si>
    <t>D1</t>
  </si>
  <si>
    <t>Arumalla, Vihal</t>
  </si>
  <si>
    <t>Lease Approved</t>
  </si>
  <si>
    <t>Annual (08/04/2025-07/19/2026)</t>
  </si>
  <si>
    <t>D1</t>
  </si>
  <si>
    <t>Ashwin, Bhargav</t>
  </si>
  <si>
    <t>Lease Approved</t>
  </si>
  <si>
    <t>Annual (08/04/2025-07/19/2026)</t>
  </si>
  <si>
    <t>D1</t>
  </si>
  <si>
    <t>Bandari, Krishay</t>
  </si>
  <si>
    <t>Lease Approved</t>
  </si>
  <si>
    <t>Annual (08/04/2025-07/19/2026)</t>
  </si>
  <si>
    <t>D1</t>
  </si>
  <si>
    <t>Bevers, Joseph</t>
  </si>
  <si>
    <t>Lease Approved</t>
  </si>
  <si>
    <t>Annual (08/04/2025-07/19/2026)</t>
  </si>
  <si>
    <t>D1</t>
  </si>
  <si>
    <t>Cham, Biya Mary</t>
  </si>
  <si>
    <t>Lease Approved</t>
  </si>
  <si>
    <t>Annual (08/04/2025-07/19/2026)</t>
  </si>
  <si>
    <t>D1</t>
  </si>
  <si>
    <t>Chaubal, Aditi</t>
  </si>
  <si>
    <t>Lease Approved</t>
  </si>
  <si>
    <t>Annual (08/04/2025-07/19/2026)</t>
  </si>
  <si>
    <t>D1</t>
  </si>
  <si>
    <t>Cheng, Michelle</t>
  </si>
  <si>
    <t>Lease Approved</t>
  </si>
  <si>
    <t>Annual (08/04/2025-07/19/2026)</t>
  </si>
  <si>
    <t>D1</t>
  </si>
  <si>
    <t>Desai, Rayan</t>
  </si>
  <si>
    <t>Lease Completed</t>
  </si>
  <si>
    <t>Annual (08/04/2025-07/19/2026)</t>
  </si>
  <si>
    <t>D1</t>
  </si>
  <si>
    <t>Dheer, Vanshika</t>
  </si>
  <si>
    <t>Lease Approved</t>
  </si>
  <si>
    <t>Annual (08/04/2025-07/19/2026)</t>
  </si>
  <si>
    <t>D1</t>
  </si>
  <si>
    <t>Dimitrov, Velizar</t>
  </si>
  <si>
    <t>Lease Approved</t>
  </si>
  <si>
    <t>Annual (08/04/2025-07/19/2026)</t>
  </si>
  <si>
    <t>D1</t>
  </si>
  <si>
    <t>Divyakolu, Abhinav</t>
  </si>
  <si>
    <t>Lease Approved</t>
  </si>
  <si>
    <t>Annual (08/04/2025-07/19/2026)</t>
  </si>
  <si>
    <t>D1</t>
  </si>
  <si>
    <t>Gamboa, Ashlynn</t>
  </si>
  <si>
    <t>Lease Completed</t>
  </si>
  <si>
    <t>Annual (08/04/2025-07/19/2026)</t>
  </si>
  <si>
    <t>D1</t>
  </si>
  <si>
    <t>Gesell, Katelyn</t>
  </si>
  <si>
    <t>Lease Approved</t>
  </si>
  <si>
    <t>Annual (08/04/2025-07/19/2026)</t>
  </si>
  <si>
    <t>D1</t>
  </si>
  <si>
    <t>Hurst, Andrew</t>
  </si>
  <si>
    <t>Lease Approved</t>
  </si>
  <si>
    <t>Annual (08/04/2025-07/19/2026)</t>
  </si>
  <si>
    <t>D1</t>
  </si>
  <si>
    <t>Jagtap, Ajinkya</t>
  </si>
  <si>
    <t>Lease Approved</t>
  </si>
  <si>
    <t>Annual (08/04/2025-07/19/2026)</t>
  </si>
  <si>
    <t>D1</t>
  </si>
  <si>
    <t>Jiang, Presley</t>
  </si>
  <si>
    <t>Lease Approved</t>
  </si>
  <si>
    <t>Annual (08/04/2025-07/19/2026)</t>
  </si>
  <si>
    <t>D1</t>
  </si>
  <si>
    <t>Johansen, Rebecca</t>
  </si>
  <si>
    <t>Lease Approved</t>
  </si>
  <si>
    <t>Annual (08/04/2025-07/19/2026)</t>
  </si>
  <si>
    <t>D1</t>
  </si>
  <si>
    <t>Kachroo, Nitya</t>
  </si>
  <si>
    <t>Lease Approved</t>
  </si>
  <si>
    <t>Annual (08/04/2025-07/19/2026)</t>
  </si>
  <si>
    <t>D1</t>
  </si>
  <si>
    <t>Kelly, Liberty</t>
  </si>
  <si>
    <t>Lease Approved</t>
  </si>
  <si>
    <t>Annual (08/04/2025-07/19/2026)</t>
  </si>
  <si>
    <t>D1</t>
  </si>
  <si>
    <t>Kelly, Roan</t>
  </si>
  <si>
    <t>Renewal Lease Approved</t>
  </si>
  <si>
    <t>Annual (08/04/2025-07/19/2026)</t>
  </si>
  <si>
    <t>D1</t>
  </si>
  <si>
    <t>Khandelwal, Rhythm</t>
  </si>
  <si>
    <t>Lease Approved</t>
  </si>
  <si>
    <t>Annual (08/04/2025-07/19/2026)</t>
  </si>
  <si>
    <t>D1</t>
  </si>
  <si>
    <t>Khurana, Nitya</t>
  </si>
  <si>
    <t>Lease Approved</t>
  </si>
  <si>
    <t>Annual (08/04/2025-07/19/2026)</t>
  </si>
  <si>
    <t>D1</t>
  </si>
  <si>
    <t>Komatreddy, Samhith</t>
  </si>
  <si>
    <t>Lease Approved</t>
  </si>
  <si>
    <t>Annual (08/04/2025-07/19/2026)</t>
  </si>
  <si>
    <t>D1</t>
  </si>
  <si>
    <t>Kuikel, Suyog</t>
  </si>
  <si>
    <t>Lease Approved</t>
  </si>
  <si>
    <t>Annual (08/04/2025-07/19/2026)</t>
  </si>
  <si>
    <t>D1</t>
  </si>
  <si>
    <t>Kumar, Neha</t>
  </si>
  <si>
    <t>Lease Approved</t>
  </si>
  <si>
    <t>Annual (08/04/2025-07/19/2026)</t>
  </si>
  <si>
    <t>D1</t>
  </si>
  <si>
    <t>Kumar, Sahana</t>
  </si>
  <si>
    <t>Lease Approved</t>
  </si>
  <si>
    <t>Annual (08/04/2025-07/19/2026)</t>
  </si>
  <si>
    <t>D1</t>
  </si>
  <si>
    <t>Lade, Ryan</t>
  </si>
  <si>
    <t>Lease Approved</t>
  </si>
  <si>
    <t>Annual (08/04/2025-07/19/2026)</t>
  </si>
  <si>
    <t>D1</t>
  </si>
  <si>
    <t>Landry, Jackson</t>
  </si>
  <si>
    <t>Renewal Lease Approved</t>
  </si>
  <si>
    <t>Annual (08/04/2025-07/19/2026)</t>
  </si>
  <si>
    <t>D1</t>
  </si>
  <si>
    <t>Lele, Mohit</t>
  </si>
  <si>
    <t>Lease Approved</t>
  </si>
  <si>
    <t>Annual (08/04/2025-07/19/2026)</t>
  </si>
  <si>
    <t>D1</t>
  </si>
  <si>
    <t>Lim, Benjamin</t>
  </si>
  <si>
    <t>Lease Approved</t>
  </si>
  <si>
    <t>Annual (08/04/2025-07/19/2026)</t>
  </si>
  <si>
    <t>D1</t>
  </si>
  <si>
    <t>Lu, Alisa</t>
  </si>
  <si>
    <t>Lease Approved</t>
  </si>
  <si>
    <t>Annual (08/04/2025-07/19/2026)</t>
  </si>
  <si>
    <t>D1</t>
  </si>
  <si>
    <t>McIntosh, Mason</t>
  </si>
  <si>
    <t>Lease Approved</t>
  </si>
  <si>
    <t>Annual (08/04/2025-07/19/2026)</t>
  </si>
  <si>
    <t>D1</t>
  </si>
  <si>
    <t>Mehrotra, Somya</t>
  </si>
  <si>
    <t>Lease Approved</t>
  </si>
  <si>
    <t>Annual (08/04/2025-07/19/2026)</t>
  </si>
  <si>
    <t>D1</t>
  </si>
  <si>
    <t>Miller, Grant</t>
  </si>
  <si>
    <t>Lease Partially Completed</t>
  </si>
  <si>
    <t>Annual (08/04/2025-07/19/2026)</t>
  </si>
  <si>
    <t>D1</t>
  </si>
  <si>
    <t>Mistry, Ria</t>
  </si>
  <si>
    <t>Lease Approved</t>
  </si>
  <si>
    <t>Annual (08/04/2025-07/19/2026)</t>
  </si>
  <si>
    <t>D1</t>
  </si>
  <si>
    <t>Mohan, Vikram</t>
  </si>
  <si>
    <t>Lease Approved</t>
  </si>
  <si>
    <t>Annual (08/04/2025-07/19/2026)</t>
  </si>
  <si>
    <t>D1</t>
  </si>
  <si>
    <t>Mosani, Rida</t>
  </si>
  <si>
    <t>Renewal Lease Approved</t>
  </si>
  <si>
    <t>MOMI (08/04/2025-07/19/2026)</t>
  </si>
  <si>
    <t>D1</t>
  </si>
  <si>
    <t>Nagalla, Megha</t>
  </si>
  <si>
    <t>Lease Approved</t>
  </si>
  <si>
    <t>Annual (08/04/2025-07/19/2026)</t>
  </si>
  <si>
    <t>D1</t>
  </si>
  <si>
    <t>Nallanthighal, Raj</t>
  </si>
  <si>
    <t>Lease Approved</t>
  </si>
  <si>
    <t>Annual (08/04/2025-07/19/2026)</t>
  </si>
  <si>
    <t>D1</t>
  </si>
  <si>
    <t>O'brien, Ethan</t>
  </si>
  <si>
    <t>Lease Approved</t>
  </si>
  <si>
    <t>Annual (08/04/2025-07/19/2026)</t>
  </si>
  <si>
    <t>D1</t>
  </si>
  <si>
    <t>Otto, Nathaniel</t>
  </si>
  <si>
    <t>Lease Approved</t>
  </si>
  <si>
    <t>Annual (08/04/2025-07/19/2026)</t>
  </si>
  <si>
    <t>D1</t>
  </si>
  <si>
    <t>Palacharla, Anika</t>
  </si>
  <si>
    <t>Lease Approved</t>
  </si>
  <si>
    <t>Annual (08/04/2025-07/19/2026)</t>
  </si>
  <si>
    <t>D1</t>
  </si>
  <si>
    <t>Pilon, Lauren</t>
  </si>
  <si>
    <t>Lease Approved</t>
  </si>
  <si>
    <t>Annual (08/04/2025-07/19/2026)</t>
  </si>
  <si>
    <t>D1</t>
  </si>
  <si>
    <t>Pollock, Jacob</t>
  </si>
  <si>
    <t>Renewal Lease Approved</t>
  </si>
  <si>
    <t>MOMI (08/04/2025-07/19/2026)</t>
  </si>
  <si>
    <t>D1</t>
  </si>
  <si>
    <t>Pollock, Zachary</t>
  </si>
  <si>
    <t>Lease Approved</t>
  </si>
  <si>
    <t>Annual (08/04/2025-07/19/2026)</t>
  </si>
  <si>
    <t>D1</t>
  </si>
  <si>
    <t>Ravi, Akshaj</t>
  </si>
  <si>
    <t>Lease Approved</t>
  </si>
  <si>
    <t>Annual (08/04/2025-07/19/2026)</t>
  </si>
  <si>
    <t>D1</t>
  </si>
  <si>
    <t>Ruiz, Kevin</t>
  </si>
  <si>
    <t>Lease Approved</t>
  </si>
  <si>
    <t>Annual (08/04/2025-07/19/2026)</t>
  </si>
  <si>
    <t>D1</t>
  </si>
  <si>
    <t>Sajith Balan, Smithi</t>
  </si>
  <si>
    <t>Lease Approved</t>
  </si>
  <si>
    <t>Annual (08/04/2025-07/19/2026)</t>
  </si>
  <si>
    <t>D1</t>
  </si>
  <si>
    <t>Sarkar, Anurag</t>
  </si>
  <si>
    <t>Lease Approved</t>
  </si>
  <si>
    <t>Annual (08/04/2025-07/19/2026)</t>
  </si>
  <si>
    <t>D1</t>
  </si>
  <si>
    <t>Sellers, Colin</t>
  </si>
  <si>
    <t>Lease Approved</t>
  </si>
  <si>
    <t>Annual (08/04/2025-07/19/2026)</t>
  </si>
  <si>
    <t>D1</t>
  </si>
  <si>
    <t>Sethi, Aayush</t>
  </si>
  <si>
    <t>Lease Approved</t>
  </si>
  <si>
    <t>Annual (08/04/2025-07/19/2026)</t>
  </si>
  <si>
    <t>D1</t>
  </si>
  <si>
    <t>Shah, Somya</t>
  </si>
  <si>
    <t>Lease Approved</t>
  </si>
  <si>
    <t>Annual (08/04/2025-07/19/2026)</t>
  </si>
  <si>
    <t>D1</t>
  </si>
  <si>
    <t>Shah, Suhani</t>
  </si>
  <si>
    <t>Lease Approved</t>
  </si>
  <si>
    <t>Annual (08/04/2025-07/19/2026)</t>
  </si>
  <si>
    <t>D1</t>
  </si>
  <si>
    <t>Shah, Vedant</t>
  </si>
  <si>
    <t>Lease Approved</t>
  </si>
  <si>
    <t>Annual (08/04/2025-07/19/2026)</t>
  </si>
  <si>
    <t>D1</t>
  </si>
  <si>
    <t>Singh, Aakarsh</t>
  </si>
  <si>
    <t>Lease Approved</t>
  </si>
  <si>
    <t>Annual (08/04/2025-07/19/2026)</t>
  </si>
  <si>
    <t>D1</t>
  </si>
  <si>
    <t>Suraparaju, Nidhi</t>
  </si>
  <si>
    <t>Lease Approved</t>
  </si>
  <si>
    <t>Annual (08/04/2025-07/19/2026)</t>
  </si>
  <si>
    <t>D1</t>
  </si>
  <si>
    <t>Tani, Miyuu</t>
  </si>
  <si>
    <t>Lease Approved</t>
  </si>
  <si>
    <t>Annual (08/04/2025-07/19/2026)</t>
  </si>
  <si>
    <t>D1</t>
  </si>
  <si>
    <t>Utal, Kiranpreet</t>
  </si>
  <si>
    <t>Lease Approved</t>
  </si>
  <si>
    <t>Annual (08/04/2025-07/19/2026)</t>
  </si>
  <si>
    <t>D1</t>
  </si>
  <si>
    <t>Worley, Nicholas</t>
  </si>
  <si>
    <t>Lease Approved</t>
  </si>
  <si>
    <t>Annual (08/04/2025-07/19/2026)</t>
  </si>
  <si>
    <t>D1</t>
  </si>
  <si>
    <t>Yan, Jay</t>
  </si>
  <si>
    <t>Lease Approved</t>
  </si>
  <si>
    <t>Annual (08/04/2025-07/19/2026)</t>
  </si>
  <si>
    <t>D1</t>
  </si>
  <si>
    <t>Yu, Allen</t>
  </si>
  <si>
    <t>Lease Approved</t>
  </si>
  <si>
    <t>Annual (08/04/2025-07/19/2026)</t>
  </si>
  <si>
    <t>D1</t>
  </si>
  <si>
    <t>Yue, Angela</t>
  </si>
  <si>
    <t>Lease Approved</t>
  </si>
  <si>
    <t>Annual (08/04/2025-07/19/2026)</t>
  </si>
  <si>
    <t>D1</t>
  </si>
  <si>
    <t>Zhang, Korina</t>
  </si>
  <si>
    <t>Lease Approved</t>
  </si>
  <si>
    <t>Annual (08/04/2025-07/19/2026)</t>
  </si>
  <si>
    <t>Unit Type: D2</t>
  </si>
  <si>
    <t>1711-A</t>
  </si>
  <si>
    <t>D2</t>
  </si>
  <si>
    <t>Occupied No Notice</t>
  </si>
  <si>
    <t>Dahl, Zane</t>
  </si>
  <si>
    <t>Renewal Lease Approved</t>
  </si>
  <si>
    <t>Annual (08/04/2025-07/19/2026)</t>
  </si>
  <si>
    <t>1711-B</t>
  </si>
  <si>
    <t>D2</t>
  </si>
  <si>
    <t>Occupied No Notice</t>
  </si>
  <si>
    <t>Ali, Zane</t>
  </si>
  <si>
    <t>Renewal Lease Approved</t>
  </si>
  <si>
    <t>Annual (08/04/2025-07/19/2026)</t>
  </si>
  <si>
    <t>1711-C</t>
  </si>
  <si>
    <t>D2</t>
  </si>
  <si>
    <t>Occupied No Notice</t>
  </si>
  <si>
    <t>Zhang, Daniel</t>
  </si>
  <si>
    <t>Renewal Lease Approved</t>
  </si>
  <si>
    <t>Annual (08/04/2025-07/19/2026)</t>
  </si>
  <si>
    <t>D2</t>
  </si>
  <si>
    <t>Phan, Peter</t>
  </si>
  <si>
    <t>Lease Approved</t>
  </si>
  <si>
    <t>Annual (08/04/2025-07/19/2026)</t>
  </si>
  <si>
    <t>Unit Type: D3</t>
  </si>
  <si>
    <t>707-B</t>
  </si>
  <si>
    <t>D3</t>
  </si>
  <si>
    <t>Occupied No Notice</t>
  </si>
  <si>
    <t>Walker, Edward</t>
  </si>
  <si>
    <t>Renewal Lease Approved</t>
  </si>
  <si>
    <t>Annual (08/04/2025-07/19/2026)</t>
  </si>
  <si>
    <t>707-C</t>
  </si>
  <si>
    <t>D3</t>
  </si>
  <si>
    <t>Occupied No Notice</t>
  </si>
  <si>
    <t>Barker, Jacob (Jacob)</t>
  </si>
  <si>
    <t>Renewal Lease Approved</t>
  </si>
  <si>
    <t>Annual (08/04/2025-07/19/2026)</t>
  </si>
  <si>
    <t>807-D</t>
  </si>
  <si>
    <t>D3</t>
  </si>
  <si>
    <t>Occupied No Notice</t>
  </si>
  <si>
    <t>Dedmon, Amber (AJ)</t>
  </si>
  <si>
    <t>Renewal Lease Approved</t>
  </si>
  <si>
    <t>Annual (08/04/2025-07/19/2026)</t>
  </si>
  <si>
    <t>907-A</t>
  </si>
  <si>
    <t>D3</t>
  </si>
  <si>
    <t>Occupied No Notice</t>
  </si>
  <si>
    <t>Phu, Sophia</t>
  </si>
  <si>
    <t>Renewal Lease Approved</t>
  </si>
  <si>
    <t>Annual (08/04/2025-07/19/2026)</t>
  </si>
  <si>
    <t>907-B</t>
  </si>
  <si>
    <t>D3</t>
  </si>
  <si>
    <t>Occupied No Notice</t>
  </si>
  <si>
    <t>Madhavarapu, Jyoshitha</t>
  </si>
  <si>
    <t>Renewal Lease Approved</t>
  </si>
  <si>
    <t>Annual (08/04/2025-07/19/2026)</t>
  </si>
  <si>
    <t>907-D</t>
  </si>
  <si>
    <t>D3</t>
  </si>
  <si>
    <t>Occupied No Notice</t>
  </si>
  <si>
    <t>Gunukula, Renee</t>
  </si>
  <si>
    <t>Renewal Lease Approved</t>
  </si>
  <si>
    <t>Annual (08/04/2025-07/19/2026)</t>
  </si>
  <si>
    <t>1007-B</t>
  </si>
  <si>
    <t>D3</t>
  </si>
  <si>
    <t>Occupied No Notice</t>
  </si>
  <si>
    <t>Burt, Kira</t>
  </si>
  <si>
    <t>Renewal Lease Approved</t>
  </si>
  <si>
    <t>Annual (08/04/2025-07/19/2026)</t>
  </si>
  <si>
    <t>1007-D</t>
  </si>
  <si>
    <t>D3</t>
  </si>
  <si>
    <t>Occupied No Notice</t>
  </si>
  <si>
    <t>Yonge, Nell</t>
  </si>
  <si>
    <t>Renewal Lease Approved</t>
  </si>
  <si>
    <t>Annual (08/04/2025-07/19/2026)</t>
  </si>
  <si>
    <t>1107-A</t>
  </si>
  <si>
    <t>D3</t>
  </si>
  <si>
    <t>Occupied No Notice</t>
  </si>
  <si>
    <t>Mynam, Ananya</t>
  </si>
  <si>
    <t>Renewal Lease Approved</t>
  </si>
  <si>
    <t>Annual (08/04/2025-07/19/2026)</t>
  </si>
  <si>
    <t>1107-B</t>
  </si>
  <si>
    <t>D3</t>
  </si>
  <si>
    <t>Occupied No Notice</t>
  </si>
  <si>
    <t>Gupta, Priya</t>
  </si>
  <si>
    <t>Renewal Lease Approved</t>
  </si>
  <si>
    <t>Annual (08/04/2025-07/19/2026)</t>
  </si>
  <si>
    <t>1107-C</t>
  </si>
  <si>
    <t>D3</t>
  </si>
  <si>
    <t>Occupied No Notice</t>
  </si>
  <si>
    <t>Meagher, Hana</t>
  </si>
  <si>
    <t>Renewal Lease Approved</t>
  </si>
  <si>
    <t>Annual (08/04/2025-07/19/2026)</t>
  </si>
  <si>
    <t>1507-A</t>
  </si>
  <si>
    <t>D3</t>
  </si>
  <si>
    <t>Occupied No Notice</t>
  </si>
  <si>
    <t>Jasmine, Varghese</t>
  </si>
  <si>
    <t>Renewal Lease Approved</t>
  </si>
  <si>
    <t>Annual (08/04/2025-07/19/2026)</t>
  </si>
  <si>
    <t>D3</t>
  </si>
  <si>
    <t>Caverlee, Luke</t>
  </si>
  <si>
    <t>Lease Approved</t>
  </si>
  <si>
    <t>Annual (08/04/2025-07/19/2026)</t>
  </si>
  <si>
    <t>D3</t>
  </si>
  <si>
    <t>Chen, Tessa</t>
  </si>
  <si>
    <t>Lease Approved</t>
  </si>
  <si>
    <t>Annual (08/04/2025-07/19/2026)</t>
  </si>
  <si>
    <t>D3</t>
  </si>
  <si>
    <t>Dessler, Michael</t>
  </si>
  <si>
    <t>Lease Approved</t>
  </si>
  <si>
    <t>Annual (08/04/2025-07/19/2026)</t>
  </si>
  <si>
    <t>D3</t>
  </si>
  <si>
    <t>Dodgen, Clayton</t>
  </si>
  <si>
    <t>Lease Approved</t>
  </si>
  <si>
    <t>Annual (08/04/2025-07/19/2026)</t>
  </si>
  <si>
    <t>D3</t>
  </si>
  <si>
    <t>Ezhilarasan, Shruti</t>
  </si>
  <si>
    <t>Lease Partially Completed</t>
  </si>
  <si>
    <t>Annual (08/04/2025-07/19/2026)</t>
  </si>
  <si>
    <t>D3</t>
  </si>
  <si>
    <t>Kannan, Ramya</t>
  </si>
  <si>
    <t>Lease Approved</t>
  </si>
  <si>
    <t>Annual (08/04/2025-07/19/2026)</t>
  </si>
  <si>
    <t>D3</t>
  </si>
  <si>
    <t>Keng, Allyson</t>
  </si>
  <si>
    <t>Lease Approved</t>
  </si>
  <si>
    <t>Annual (08/04/2025-07/19/2026)</t>
  </si>
  <si>
    <t>D3</t>
  </si>
  <si>
    <t>Killingbeck, Casey</t>
  </si>
  <si>
    <t>Lease Approved</t>
  </si>
  <si>
    <t>Annual (08/04/2025-07/19/2026)</t>
  </si>
  <si>
    <t>D3</t>
  </si>
  <si>
    <t>Kim, Justin</t>
  </si>
  <si>
    <t>Lease Partially Completed</t>
  </si>
  <si>
    <t>Annual (08/04/2025-07/19/2026)</t>
  </si>
  <si>
    <t>D3</t>
  </si>
  <si>
    <t>Marshall, Grace</t>
  </si>
  <si>
    <t>Lease Approved</t>
  </si>
  <si>
    <t>Annual (08/04/2025-07/19/2026)</t>
  </si>
  <si>
    <t>D3</t>
  </si>
  <si>
    <t>Nekkanti, Manasa</t>
  </si>
  <si>
    <t>Lease Approved</t>
  </si>
  <si>
    <t>Annual (08/04/2025-07/19/2026)</t>
  </si>
  <si>
    <t>D3</t>
  </si>
  <si>
    <t>Ponnam, Vishnupriya</t>
  </si>
  <si>
    <t>Lease Approved</t>
  </si>
  <si>
    <t>Annual (08/04/2025-07/19/2026)</t>
  </si>
  <si>
    <t>D3</t>
  </si>
  <si>
    <t>Rajure, Niharika</t>
  </si>
  <si>
    <t>Lease Partially Completed</t>
  </si>
  <si>
    <t>Annual (08/04/2025-07/19/2026)</t>
  </si>
  <si>
    <t>D3</t>
  </si>
  <si>
    <t>Senthilkumar, Shruthika</t>
  </si>
  <si>
    <t>Lease Approved</t>
  </si>
  <si>
    <t>Annual (08/04/2025-07/19/2026)</t>
  </si>
  <si>
    <t>D3</t>
  </si>
  <si>
    <t>Su, Xinyan</t>
  </si>
  <si>
    <t>Lease Approved</t>
  </si>
  <si>
    <t>Annual (08/04/2025-07/19/2026)</t>
  </si>
  <si>
    <t>D3</t>
  </si>
  <si>
    <t>Tran, Victoria</t>
  </si>
  <si>
    <t>Lease Approved</t>
  </si>
  <si>
    <t>Annual (08/04/2025-07/19/2026)</t>
  </si>
  <si>
    <t>D3</t>
  </si>
  <si>
    <t>Tserng, Olivia</t>
  </si>
  <si>
    <t>Lease Approved</t>
  </si>
  <si>
    <t>Annual (08/04/2025-07/19/2026)</t>
  </si>
  <si>
    <t>D3</t>
  </si>
  <si>
    <t>Vannala, Lakshya</t>
  </si>
  <si>
    <t>Renewal Lease Approved</t>
  </si>
  <si>
    <t>MOMI (08/04/2025-07/19/2026)</t>
  </si>
  <si>
    <t>D3</t>
  </si>
  <si>
    <t>Wee, Caitlin</t>
  </si>
  <si>
    <t>Lease Approved</t>
  </si>
  <si>
    <t>Annual (08/04/2025-07/19/2026)</t>
  </si>
  <si>
    <t>D3</t>
  </si>
  <si>
    <t>Xu, Floria</t>
  </si>
  <si>
    <t>Lease Approved</t>
  </si>
  <si>
    <t>Annual (08/04/2025-07/19/2026)</t>
  </si>
  <si>
    <t>Unit Type: E1</t>
  </si>
  <si>
    <t>1703-A</t>
  </si>
  <si>
    <t>E1</t>
  </si>
  <si>
    <t>Occupied No Notice</t>
  </si>
  <si>
    <t>Grier, Ian</t>
  </si>
  <si>
    <t>Renewal Lease Approved</t>
  </si>
  <si>
    <t>Annual (08/04/2025-07/19/2026)</t>
  </si>
  <si>
    <t>1703-B</t>
  </si>
  <si>
    <t>E1</t>
  </si>
  <si>
    <t>Occupied No Notice</t>
  </si>
  <si>
    <t>Zhang, Kevin</t>
  </si>
  <si>
    <t>Renewal Lease Approved</t>
  </si>
  <si>
    <t>Annual (08/04/2025-07/19/2026)</t>
  </si>
  <si>
    <t>1703-C</t>
  </si>
  <si>
    <t>E1</t>
  </si>
  <si>
    <t>Occupied No Notice</t>
  </si>
  <si>
    <t>Ng Kam, Mark</t>
  </si>
  <si>
    <t>Renewal Lease Approved</t>
  </si>
  <si>
    <t>Annual (08/04/2025-07/19/2026)</t>
  </si>
  <si>
    <t>1703-D</t>
  </si>
  <si>
    <t>E1</t>
  </si>
  <si>
    <t>Occupied No Notice</t>
  </si>
  <si>
    <t>Shah, Jai</t>
  </si>
  <si>
    <t>Renewal Lease Approved</t>
  </si>
  <si>
    <t>Annual (08/04/2025-07/19/2026)</t>
  </si>
  <si>
    <t>1703-E</t>
  </si>
  <si>
    <t>E1</t>
  </si>
  <si>
    <t>Occupied No Notice</t>
  </si>
  <si>
    <t>Kingsley, Tristan</t>
  </si>
  <si>
    <t>Renewal Lease Approved</t>
  </si>
  <si>
    <t>Annual (08/04/2025-07/19/2026)</t>
  </si>
  <si>
    <t>1715-A</t>
  </si>
  <si>
    <t>E1</t>
  </si>
  <si>
    <t>Occupied No Notice</t>
  </si>
  <si>
    <t>Smith, Alexander</t>
  </si>
  <si>
    <t>Renewal Lease Approved</t>
  </si>
  <si>
    <t>Annual (08/04/2025-07/19/2026)</t>
  </si>
  <si>
    <t>1715-B</t>
  </si>
  <si>
    <t>E1</t>
  </si>
  <si>
    <t>Occupied No Notice</t>
  </si>
  <si>
    <t>Holford, Houston</t>
  </si>
  <si>
    <t>Renewal Lease Approved</t>
  </si>
  <si>
    <t>Annual (08/04/2025-07/19/2026)</t>
  </si>
  <si>
    <t>1715-C</t>
  </si>
  <si>
    <t>E1</t>
  </si>
  <si>
    <t>Occupied No Notice</t>
  </si>
  <si>
    <t>Couch, Quentin</t>
  </si>
  <si>
    <t>Renewal Lease Approved</t>
  </si>
  <si>
    <t>Annual (08/04/2025-07/19/2026)</t>
  </si>
  <si>
    <t>1715-E</t>
  </si>
  <si>
    <t>E1</t>
  </si>
  <si>
    <t>Occupied No Notice</t>
  </si>
  <si>
    <t>Hohenthaner, Aidan</t>
  </si>
  <si>
    <t>Renewal Lease Approved</t>
  </si>
  <si>
    <t>Annual (08/04/2025-07/19/2026)</t>
  </si>
  <si>
    <t>1717-A</t>
  </si>
  <si>
    <t>E1</t>
  </si>
  <si>
    <t>Occupied No Notice</t>
  </si>
  <si>
    <t>Kim, Andrew</t>
  </si>
  <si>
    <t>Renewal Lease Approved</t>
  </si>
  <si>
    <t>Annual (08/04/2025-07/19/2026)</t>
  </si>
  <si>
    <t>1717-C</t>
  </si>
  <si>
    <t>E1</t>
  </si>
  <si>
    <t>Occupied No Notice</t>
  </si>
  <si>
    <t>Rangel-Orozco, Gabriel (Gabe)</t>
  </si>
  <si>
    <t>Renewal Lease Approved</t>
  </si>
  <si>
    <t>Annual (08/04/2025-07/19/2026)</t>
  </si>
  <si>
    <t>1717-E</t>
  </si>
  <si>
    <t>E1</t>
  </si>
  <si>
    <t>Occupied No Notice</t>
  </si>
  <si>
    <t>Moore, Wesley</t>
  </si>
  <si>
    <t>Renewal Lease Approved</t>
  </si>
  <si>
    <t>Annual (08/04/2025-07/19/2026)</t>
  </si>
  <si>
    <t>E1</t>
  </si>
  <si>
    <t>Cantu, Benicio</t>
  </si>
  <si>
    <t>Lease Approved</t>
  </si>
  <si>
    <t>Annual (08/04/2025-07/19/2026)</t>
  </si>
  <si>
    <t>E1</t>
  </si>
  <si>
    <t>Shiang, Leo</t>
  </si>
  <si>
    <t>Lease Partially Completed</t>
  </si>
  <si>
    <t>Annual (08/04/2025-07/19/2026)</t>
  </si>
  <si>
    <t>E1</t>
  </si>
  <si>
    <t>Wilson, Alexander</t>
  </si>
  <si>
    <t>Lease Approved</t>
  </si>
  <si>
    <t>Annual (08/04/2025-07/19/2026)</t>
  </si>
  <si>
    <t>Unit Type: E2</t>
  </si>
  <si>
    <t>1710-A</t>
  </si>
  <si>
    <t>E2</t>
  </si>
  <si>
    <t>Occupied No Notice</t>
  </si>
  <si>
    <t>Nunez, Erick</t>
  </si>
  <si>
    <t>Renewal Lease Approved</t>
  </si>
  <si>
    <t>Annual (08/04/2025-07/19/2026)</t>
  </si>
  <si>
    <t>1710-C</t>
  </si>
  <si>
    <t>E2</t>
  </si>
  <si>
    <t>Occupied No Notice</t>
  </si>
  <si>
    <t>Wong, Christopher</t>
  </si>
  <si>
    <t>Renewal Lease Approved</t>
  </si>
  <si>
    <t>Annual (08/04/2025-07/19/2026)</t>
  </si>
  <si>
    <t>1710-D</t>
  </si>
  <si>
    <t>E2</t>
  </si>
  <si>
    <t>Occupied No Notice</t>
  </si>
  <si>
    <t>Davis, Jr., Garrett</t>
  </si>
  <si>
    <t>Renewal Lease Approved</t>
  </si>
  <si>
    <t>Annual (08/04/2025-07/19/2026)</t>
  </si>
  <si>
    <t>1710-E</t>
  </si>
  <si>
    <t>E2</t>
  </si>
  <si>
    <t>Occupied No Notice</t>
  </si>
  <si>
    <t>Rueben, Caiden</t>
  </si>
  <si>
    <t>Renewal Lease Approved</t>
  </si>
  <si>
    <t>Annual (08/04/2025-07/19/2026)</t>
  </si>
  <si>
    <t>1712-D</t>
  </si>
  <si>
    <t>E2</t>
  </si>
  <si>
    <t>Occupied No Notice</t>
  </si>
  <si>
    <t>Chin, Jia-Xi</t>
  </si>
  <si>
    <t>Renewal Lease Approved</t>
  </si>
  <si>
    <t>Annual (08/04/2025-07/19/2026)</t>
  </si>
  <si>
    <t>1714-A</t>
  </si>
  <si>
    <t>E2</t>
  </si>
  <si>
    <t>Occupied No Notice</t>
  </si>
  <si>
    <t>Chen, Rebecca</t>
  </si>
  <si>
    <t>Renewal Lease Approved</t>
  </si>
  <si>
    <t>Annual (08/04/2025-07/19/2026)</t>
  </si>
  <si>
    <t>1714-B</t>
  </si>
  <si>
    <t>E2</t>
  </si>
  <si>
    <t>Occupied No Notice</t>
  </si>
  <si>
    <t>Garcia, Raquel</t>
  </si>
  <si>
    <t>Renewal Lease Approved</t>
  </si>
  <si>
    <t>Annual (08/04/2025-07/19/2026)</t>
  </si>
  <si>
    <t>1714-C</t>
  </si>
  <si>
    <t>E2</t>
  </si>
  <si>
    <t>Occupied No Notice</t>
  </si>
  <si>
    <t>Luty, Brianna</t>
  </si>
  <si>
    <t>Renewal Lease Approved</t>
  </si>
  <si>
    <t>Annual (08/04/2025-07/19/2026)</t>
  </si>
  <si>
    <t>1714-D</t>
  </si>
  <si>
    <t>E2</t>
  </si>
  <si>
    <t>Occupied No Notice</t>
  </si>
  <si>
    <t>Lim, Joey</t>
  </si>
  <si>
    <t>Renewal Lease Approved</t>
  </si>
  <si>
    <t>Annual (08/04/2025-07/19/2026)</t>
  </si>
  <si>
    <t>1714-E</t>
  </si>
  <si>
    <t>E2</t>
  </si>
  <si>
    <t>Occupied No Notice</t>
  </si>
  <si>
    <t>Rivera, Maribella</t>
  </si>
  <si>
    <t>Renewal Lease Approved</t>
  </si>
  <si>
    <t>Annual (08/04/2025-07/19/2026)</t>
  </si>
  <si>
    <t>1716-A</t>
  </si>
  <si>
    <t>E2</t>
  </si>
  <si>
    <t>Occupied No Notice</t>
  </si>
  <si>
    <t>Glassmoyer, Lillian</t>
  </si>
  <si>
    <t>Renewal Lease Approved</t>
  </si>
  <si>
    <t>Annual (08/04/2025-07/19/2026)</t>
  </si>
  <si>
    <t>1716-B</t>
  </si>
  <si>
    <t>E2</t>
  </si>
  <si>
    <t>Occupied No Notice</t>
  </si>
  <si>
    <t>Freund, Anna</t>
  </si>
  <si>
    <t>Renewal Lease Approved</t>
  </si>
  <si>
    <t>Annual (08/04/2025-07/19/2026)</t>
  </si>
  <si>
    <t>1716-C</t>
  </si>
  <si>
    <t>E2</t>
  </si>
  <si>
    <t>Occupied No Notice</t>
  </si>
  <si>
    <t>Roberts, Harlynn</t>
  </si>
  <si>
    <t>Renewal Lease Approved</t>
  </si>
  <si>
    <t>Annual (08/04/2025-07/19/2026)</t>
  </si>
  <si>
    <t>1716-D</t>
  </si>
  <si>
    <t>E2</t>
  </si>
  <si>
    <t>Occupied No Notice</t>
  </si>
  <si>
    <t>Graves, Christina</t>
  </si>
  <si>
    <t>Renewal Lease Approved</t>
  </si>
  <si>
    <t>Annual (08/04/2025-07/19/2026)</t>
  </si>
  <si>
    <t>1716-E</t>
  </si>
  <si>
    <t>E2</t>
  </si>
  <si>
    <t>Occupied No Notice</t>
  </si>
  <si>
    <t>Oakley, Danielle (Danielle Oakley)</t>
  </si>
  <si>
    <t>Renewal Lease Approved</t>
  </si>
  <si>
    <t>Annual (08/04/2025-07/19/2026)</t>
  </si>
  <si>
    <t>1719-B</t>
  </si>
  <si>
    <t>E2</t>
  </si>
  <si>
    <t>Occupied No Notice</t>
  </si>
  <si>
    <t>Sancheti, Bhavya</t>
  </si>
  <si>
    <t>Renewal Lease Approved</t>
  </si>
  <si>
    <t>Annual (08/04/2025-07/19/2026)</t>
  </si>
  <si>
    <t>1719-D</t>
  </si>
  <si>
    <t>E2</t>
  </si>
  <si>
    <t>Occupied No Notice</t>
  </si>
  <si>
    <t>Girard, Rachel</t>
  </si>
  <si>
    <t>Renewal Lease Approved</t>
  </si>
  <si>
    <t>Annual (08/04/2025-07/19/2026)</t>
  </si>
  <si>
    <t>E2</t>
  </si>
  <si>
    <t>Chopra, Eshaan</t>
  </si>
  <si>
    <t>Lease Completed</t>
  </si>
  <si>
    <t>Annual (08/04/2025-07/19/2026)</t>
  </si>
  <si>
    <t>E2</t>
  </si>
  <si>
    <t>Dev, Diya</t>
  </si>
  <si>
    <t>Lease Approved</t>
  </si>
  <si>
    <t>Annual (08/04/2025-07/19/2026)</t>
  </si>
  <si>
    <t>E2</t>
  </si>
  <si>
    <t>Hirode, Aanika</t>
  </si>
  <si>
    <t>Lease Approved</t>
  </si>
  <si>
    <t>Annual (08/04/2025-07/19/2026)</t>
  </si>
  <si>
    <t>E2</t>
  </si>
  <si>
    <t>Kalkar, Anushka</t>
  </si>
  <si>
    <t>Lease Approved</t>
  </si>
  <si>
    <t>Annual (08/04/2025-07/19/2026)</t>
  </si>
  <si>
    <t>E2</t>
  </si>
  <si>
    <t>Kohleffel, Clay</t>
  </si>
  <si>
    <t>Lease Completed</t>
  </si>
  <si>
    <t>Annual (08/04/2025-07/19/2026)</t>
  </si>
  <si>
    <t>E2</t>
  </si>
  <si>
    <t>Kumar, Varsha (Varshie)</t>
  </si>
  <si>
    <t>Renewal Lease Approved</t>
  </si>
  <si>
    <t>Annual (08/04/2025-07/19/2026)</t>
  </si>
  <si>
    <t>E2</t>
  </si>
  <si>
    <t>Patel, Keira</t>
  </si>
  <si>
    <t>Renewal Lease Approved</t>
  </si>
  <si>
    <t>MOMI (08/04/2025-07/19/2026)</t>
  </si>
  <si>
    <t>E2</t>
  </si>
  <si>
    <t>Porras, Malaya</t>
  </si>
  <si>
    <t>Lease Approved</t>
  </si>
  <si>
    <t>Annual (08/04/2025-07/19/2026)</t>
  </si>
  <si>
    <t>E2</t>
  </si>
  <si>
    <t>Schwenker, Finley</t>
  </si>
  <si>
    <t>Renewal Lease Approved</t>
  </si>
  <si>
    <t>MOMI (08/04/2025-07/19/2026)</t>
  </si>
  <si>
    <t>E2</t>
  </si>
  <si>
    <t>Terbay, Robert</t>
  </si>
  <si>
    <t>Lease Approved</t>
  </si>
  <si>
    <t>Annual (08/04/2025-07/19/2026)</t>
  </si>
  <si>
    <t>E2</t>
  </si>
  <si>
    <t>Urrutia, Jorge</t>
  </si>
  <si>
    <t>Lease Approved</t>
  </si>
  <si>
    <t>Annual (08/04/2025-07/19/2026)</t>
  </si>
  <si>
    <t>E2</t>
  </si>
  <si>
    <t>Wells, Carter</t>
  </si>
  <si>
    <t>Lease Approved</t>
  </si>
  <si>
    <t>Annual (08/04/2025-07/19/2026)</t>
  </si>
  <si>
    <t>Unit Type: E3</t>
  </si>
  <si>
    <t>1713-E</t>
  </si>
  <si>
    <t>E3</t>
  </si>
  <si>
    <t>Occupied No Notice</t>
  </si>
  <si>
    <t>Nguyen, John</t>
  </si>
  <si>
    <t>Renewal Lease Approved</t>
  </si>
  <si>
    <t>Annual (08/04/2025-07/19/2026)</t>
  </si>
  <si>
    <t>E3</t>
  </si>
  <si>
    <t>Boorenie, Ammer</t>
  </si>
  <si>
    <t>Lease Completed</t>
  </si>
  <si>
    <t>Annual (08/04/2025-07/19/2026)</t>
  </si>
  <si>
    <t>E3</t>
  </si>
  <si>
    <t>Higginbotham, Thomas</t>
  </si>
  <si>
    <t>Lease Partially Completed</t>
  </si>
  <si>
    <t>Annual (08/04/2025-07/19/2026)</t>
  </si>
  <si>
    <t>Unit Type: F1</t>
  </si>
  <si>
    <t>1709-A</t>
  </si>
  <si>
    <t>F1</t>
  </si>
  <si>
    <t>Occupied No Notice</t>
  </si>
  <si>
    <t>Bagla, Paavan</t>
  </si>
  <si>
    <t>Renewal Lease Approved</t>
  </si>
  <si>
    <t>Annual (08/04/2025-07/19/2026)</t>
  </si>
  <si>
    <t>1709-B</t>
  </si>
  <si>
    <t>F1</t>
  </si>
  <si>
    <t>Occupied No Notice</t>
  </si>
  <si>
    <t>Prasad, Himanshu</t>
  </si>
  <si>
    <t>Renewal Lease Approved</t>
  </si>
  <si>
    <t>Annual (08/04/2025-07/19/2026)</t>
  </si>
  <si>
    <t>1709-C</t>
  </si>
  <si>
    <t>F1</t>
  </si>
  <si>
    <t>Occupied No Notice</t>
  </si>
  <si>
    <t>Goyal, Archit</t>
  </si>
  <si>
    <t>Renewal Lease Approved</t>
  </si>
  <si>
    <t>Annual (08/04/2025-07/19/2026)</t>
  </si>
  <si>
    <t>1709-D</t>
  </si>
  <si>
    <t>F1</t>
  </si>
  <si>
    <t>Occupied No Notice</t>
  </si>
  <si>
    <t>Vudayagiri, Bhargav</t>
  </si>
  <si>
    <t>Renewal Lease Approved</t>
  </si>
  <si>
    <t>Annual (08/04/2025-07/19/2026)</t>
  </si>
  <si>
    <t>F1</t>
  </si>
  <si>
    <t>Myers, Dylan</t>
  </si>
  <si>
    <t>Lease Approved</t>
  </si>
  <si>
    <t>Annual (08/04/2025-07/19/2026)</t>
  </si>
  <si>
    <t>F1</t>
  </si>
  <si>
    <t>Suarez, James</t>
  </si>
  <si>
    <t>Lease Approved</t>
  </si>
  <si>
    <t>Annual (08/04/2025-07/19/2026)</t>
  </si>
  <si>
    <t>Unit Type: S1</t>
  </si>
  <si>
    <t>706</t>
  </si>
  <si>
    <t>S1</t>
  </si>
  <si>
    <t>Occupied No Notice</t>
  </si>
  <si>
    <t>Way, Robert</t>
  </si>
  <si>
    <t>Renewal Lease Approved</t>
  </si>
  <si>
    <t>Annual (08/04/2025-07/19/2026)</t>
  </si>
  <si>
    <t>1006</t>
  </si>
  <si>
    <t>S1</t>
  </si>
  <si>
    <t>Occupied No Notice</t>
  </si>
  <si>
    <t>Manzur, Adalberto</t>
  </si>
  <si>
    <t>Renewal Lease Approved</t>
  </si>
  <si>
    <t>Annual (08/04/2025-07/19/2026)</t>
  </si>
  <si>
    <t>1106</t>
  </si>
  <si>
    <t>S1</t>
  </si>
  <si>
    <t>Occupied No Notice</t>
  </si>
  <si>
    <t>Ludwick, John</t>
  </si>
  <si>
    <t>Renewal Lease Approved</t>
  </si>
  <si>
    <t>Annual (08/04/2025-07/19/2026)</t>
  </si>
  <si>
    <t>1206</t>
  </si>
  <si>
    <t>S1</t>
  </si>
  <si>
    <t>Occupied No Notice</t>
  </si>
  <si>
    <t>Hilburgh, Anna</t>
  </si>
  <si>
    <t>Renewal Lease Approved</t>
  </si>
  <si>
    <t>Annual (08/04/2025-07/19/2026)</t>
  </si>
  <si>
    <t>1209</t>
  </si>
  <si>
    <t>S1</t>
  </si>
  <si>
    <t>Occupied No Notice</t>
  </si>
  <si>
    <t>Albin, Lyndon</t>
  </si>
  <si>
    <t>Renewal Lease Approved</t>
  </si>
  <si>
    <t>Annual (08/04/2025-07/19/2026)</t>
  </si>
  <si>
    <t>1309</t>
  </si>
  <si>
    <t>S1</t>
  </si>
  <si>
    <t>Occupied No Notice</t>
  </si>
  <si>
    <t>Moran, Virginia</t>
  </si>
  <si>
    <t>Renewal Lease Approved</t>
  </si>
  <si>
    <t>Annual (08/04/2025-07/19/2026)</t>
  </si>
  <si>
    <t>1406</t>
  </si>
  <si>
    <t>S1</t>
  </si>
  <si>
    <t>Occupied No Notice</t>
  </si>
  <si>
    <t>Crow, Michael</t>
  </si>
  <si>
    <t>Renewal Lease Approved</t>
  </si>
  <si>
    <t>Annual (08/04/2025-07/19/2026)</t>
  </si>
  <si>
    <t>1409</t>
  </si>
  <si>
    <t>S1</t>
  </si>
  <si>
    <t>Occupied No Notice</t>
  </si>
  <si>
    <t>Guzman, Pablo</t>
  </si>
  <si>
    <t>Renewal Lease Approved</t>
  </si>
  <si>
    <t>Annual (08/04/2025-07/19/2026)</t>
  </si>
  <si>
    <t>1509</t>
  </si>
  <si>
    <t>S1</t>
  </si>
  <si>
    <t>Occupied No Notice</t>
  </si>
  <si>
    <t>Cadenas, Sophia</t>
  </si>
  <si>
    <t>Renewal Lease Approved</t>
  </si>
  <si>
    <t>Annual (08/04/2025-07/19/2026)</t>
  </si>
  <si>
    <t>1609</t>
  </si>
  <si>
    <t>S1</t>
  </si>
  <si>
    <t>Occupied No Notice</t>
  </si>
  <si>
    <t>Musil, Christian</t>
  </si>
  <si>
    <t>Renewal Lease Approved</t>
  </si>
  <si>
    <t>Annual (08/04/2025-07/19/2026)</t>
  </si>
  <si>
    <t>1706</t>
  </si>
  <si>
    <t>S1</t>
  </si>
  <si>
    <t>Occupied No Notice</t>
  </si>
  <si>
    <t>Cecchelli, Virginia</t>
  </si>
  <si>
    <t>Renewal Lease Approved</t>
  </si>
  <si>
    <t>Annual (08/04/2025-07/19/2026)</t>
  </si>
  <si>
    <t>S1</t>
  </si>
  <si>
    <t>Baker, Reeve</t>
  </si>
  <si>
    <t>Lease Approved</t>
  </si>
  <si>
    <t>Annual (08/04/2025-07/19/2026)</t>
  </si>
  <si>
    <t>S1</t>
  </si>
  <si>
    <t>Ball, Alexander</t>
  </si>
  <si>
    <t>Lease Approved</t>
  </si>
  <si>
    <t>Annual (08/04/2025-07/19/2026)</t>
  </si>
  <si>
    <t>S1</t>
  </si>
  <si>
    <t>Cotter, Jacob</t>
  </si>
  <si>
    <t>Lease Approved</t>
  </si>
  <si>
    <t>Annual (08/04/2025-07/19/2026)</t>
  </si>
  <si>
    <t>S1</t>
  </si>
  <si>
    <t>Dal Colletto, Carlo</t>
  </si>
  <si>
    <t>Lease Approved</t>
  </si>
  <si>
    <t>Annual (08/04/2025-07/19/2026)</t>
  </si>
  <si>
    <t>S1</t>
  </si>
  <si>
    <t>Das, Rishav</t>
  </si>
  <si>
    <t>Lease Approved</t>
  </si>
  <si>
    <t>Annual (08/04/2025-07/19/2026)</t>
  </si>
  <si>
    <t>S1</t>
  </si>
  <si>
    <t>Hendricks, Samuel</t>
  </si>
  <si>
    <t>Lease Approved</t>
  </si>
  <si>
    <t>Annual (08/04/2025-07/19/2026)</t>
  </si>
  <si>
    <t>S1</t>
  </si>
  <si>
    <t>Higdon, Sarah</t>
  </si>
  <si>
    <t>Lease Approved</t>
  </si>
  <si>
    <t>Annual (08/04/2025-07/19/2026)</t>
  </si>
  <si>
    <t>S1</t>
  </si>
  <si>
    <t>Li, Andrew</t>
  </si>
  <si>
    <t>Lease Approved</t>
  </si>
  <si>
    <t>Annual (08/04/2025-07/19/2026)</t>
  </si>
  <si>
    <t>S1</t>
  </si>
  <si>
    <t>Rodriguez, Carlos</t>
  </si>
  <si>
    <t>Renewal Lease Approved</t>
  </si>
  <si>
    <t>Annual (08/04/2025-07/19/2026)</t>
  </si>
  <si>
    <t>Total/Average:</t>
  </si>
  <si>
    <t>Pre-Lease</t>
  </si>
  <si>
    <t>Torre</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</si>
  <si>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</si>
  <si>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</si>
  <si>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</si>
  <si>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</si>
  <si>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</si>
  <si>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</si>
  <si>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</si>
  <si>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</si>
  <si>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</si>
  <si>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</si>
  <si>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</si>
  <si>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</si>
  <si>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</si>
  <si>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</si>
  <si>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</si>
  <si>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</si>
  <si>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</si>
  <si>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</si>
  <si>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</si>
  <si>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</si>
  <si>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</si>
  <si>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</si>
  <si>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</si>
  <si>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</si>
  <si>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A1</t>
  </si>
  <si>
    <t>A2</t>
  </si>
  <si>
    <t>B1</t>
  </si>
  <si>
    <t>B2</t>
  </si>
  <si>
    <t>B3</t>
  </si>
  <si>
    <t>B4</t>
  </si>
  <si>
    <t>B5 - SHARED</t>
  </si>
  <si>
    <t>B5.2 DELUXE</t>
  </si>
  <si>
    <t>B6 DELUXE</t>
  </si>
  <si>
    <t>B7 - SEMI-SHARED</t>
  </si>
  <si>
    <t>B8 DELUXE</t>
  </si>
  <si>
    <t>B9 - SHARED</t>
  </si>
  <si>
    <t>C1</t>
  </si>
  <si>
    <t>C2 - SEMI-SHARED</t>
  </si>
  <si>
    <t>C3</t>
  </si>
  <si>
    <t>D1</t>
  </si>
  <si>
    <t>D2 - SEMI-SHARED</t>
  </si>
  <si>
    <t>D3 - SEMI-SHARED</t>
  </si>
  <si>
    <t>D4 - SEMI-SHARED</t>
  </si>
  <si>
    <t>Not Selected</t>
  </si>
  <si>
    <t>S1</t>
  </si>
  <si>
    <t>S2</t>
  </si>
  <si>
    <t>TH - C1</t>
  </si>
  <si>
    <t>TH - C2</t>
  </si>
  <si>
    <t>TH - C3</t>
  </si>
  <si>
    <t>TH - C3.1</t>
  </si>
  <si>
    <t>TH - C4</t>
  </si>
  <si>
    <t>TH - D1</t>
  </si>
  <si>
    <t>TH - D1.2</t>
  </si>
  <si>
    <t>TH - D2</t>
  </si>
  <si>
    <t>TH - D3</t>
  </si>
  <si>
    <t>TH - D4 - SEMI-SHARED</t>
  </si>
  <si>
    <t>TH - D5</t>
  </si>
  <si>
    <t>TH - D6 - SEMI-SHARED</t>
  </si>
  <si>
    <t>TH - D8 - SEMI-SHARED</t>
  </si>
  <si>
    <t>TH - D9</t>
  </si>
  <si>
    <t>TH - E1</t>
  </si>
  <si>
    <t>TH - F1</t>
  </si>
  <si>
    <t>TH - F2</t>
  </si>
  <si>
    <t>TH - F3</t>
  </si>
  <si>
    <t>TH - F4</t>
  </si>
  <si>
    <t>TH - F5</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</si>
  <si>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</si>
  <si>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</si>
  <si>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</si>
  <si>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</si>
  <si>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</si>
  <si>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</si>
  <si>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</si>
  <si>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</si>
  <si>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</si>
  <si>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</si>
  <si>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</si>
  <si>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</si>
  <si>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</si>
  <si>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</si>
  <si>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</si>
  <si>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</si>
  <si>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</si>
  <si>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</si>
  <si>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</si>
  <si>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</si>
  <si>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</si>
  <si>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A1</t>
  </si>
  <si>
    <t>1511</t>
  </si>
  <si>
    <t>A1</t>
  </si>
  <si>
    <t>Occupied No Notice</t>
  </si>
  <si>
    <t>Abdalla, Sofia (Sofia)</t>
  </si>
  <si>
    <t>Renewal Lease Approved</t>
  </si>
  <si>
    <t>Annual (08/17/2025-07/30/2026)</t>
  </si>
  <si>
    <t>A1</t>
  </si>
  <si>
    <t>Kundi, Zain</t>
  </si>
  <si>
    <t>Lease Approved</t>
  </si>
  <si>
    <t>Annual (08/17/2025-07/30/2026)</t>
  </si>
  <si>
    <t>A1</t>
  </si>
  <si>
    <t>Perea, Mary</t>
  </si>
  <si>
    <t>Renewal Lease Approved</t>
  </si>
  <si>
    <t>Annual (08/17/2025-07/30/2026)</t>
  </si>
  <si>
    <t>Unit Type: A2</t>
  </si>
  <si>
    <t>A2</t>
  </si>
  <si>
    <t>Gaston, Gavin (Gavin)</t>
  </si>
  <si>
    <t>Renewal Lease Approved</t>
  </si>
  <si>
    <t>Annual (08/17/2025-07/30/2026)</t>
  </si>
  <si>
    <t>Unit Type: B2</t>
  </si>
  <si>
    <t>B2</t>
  </si>
  <si>
    <t>Alaniz 2, Andrea</t>
  </si>
  <si>
    <t>Lease Approved</t>
  </si>
  <si>
    <t>Annual (08/17/2025-07/30/2026)</t>
  </si>
  <si>
    <t>B2</t>
  </si>
  <si>
    <t>Alaniz, Andrea</t>
  </si>
  <si>
    <t>Renewal Lease Approved</t>
  </si>
  <si>
    <t>Annual (08/17/2025-07/30/2026)</t>
  </si>
  <si>
    <t>Unit Type: B3</t>
  </si>
  <si>
    <t>1214-A</t>
  </si>
  <si>
    <t>B3</t>
  </si>
  <si>
    <t>Occupied No Notice</t>
  </si>
  <si>
    <t>Cort, Maria</t>
  </si>
  <si>
    <t>Renewal Lease Approved</t>
  </si>
  <si>
    <t>Annual (08/17/2025-07/30/2026)</t>
  </si>
  <si>
    <t>1214-B</t>
  </si>
  <si>
    <t>B3</t>
  </si>
  <si>
    <t>Occupied No Notice</t>
  </si>
  <si>
    <t>Urruela, Nina</t>
  </si>
  <si>
    <t>Renewal Lease Approved</t>
  </si>
  <si>
    <t>Annual (08/17/2025-07/30/2026)</t>
  </si>
  <si>
    <t>B3</t>
  </si>
  <si>
    <t>Bezdek, Ryan (Ryan)</t>
  </si>
  <si>
    <t>Renewal Lease Approved</t>
  </si>
  <si>
    <t>Annual (08/17/2025-07/30/2026)</t>
  </si>
  <si>
    <t>B3</t>
  </si>
  <si>
    <t>Williams, Zane (Zane)</t>
  </si>
  <si>
    <t>Lease Approved</t>
  </si>
  <si>
    <t>Annual (08/17/2025-07/30/2026)</t>
  </si>
  <si>
    <t>Unit Type: B4</t>
  </si>
  <si>
    <t>1314-A</t>
  </si>
  <si>
    <t>B4</t>
  </si>
  <si>
    <t>Occupied No Notice</t>
  </si>
  <si>
    <t>Bartee, Bailey</t>
  </si>
  <si>
    <t>Renewal Lease Approved</t>
  </si>
  <si>
    <t>Annual (08/17/2025-07/30/2026)</t>
  </si>
  <si>
    <t>1314-B</t>
  </si>
  <si>
    <t>B4</t>
  </si>
  <si>
    <t>Occupied No Notice</t>
  </si>
  <si>
    <t>Mergel, Julia</t>
  </si>
  <si>
    <t>Renewal Lease Approved</t>
  </si>
  <si>
    <t>Annual (08/17/2025-07/30/2026)</t>
  </si>
  <si>
    <t>Unit Type: B5 - SHARED</t>
  </si>
  <si>
    <t>904-A1</t>
  </si>
  <si>
    <t>B5 - SHARED</t>
  </si>
  <si>
    <t>Occupied No Notice</t>
  </si>
  <si>
    <t>Asad, Mohammed (Hasnain)</t>
  </si>
  <si>
    <t>Renewal Lease Approved</t>
  </si>
  <si>
    <t>Annual (08/17/2025-07/30/2026)</t>
  </si>
  <si>
    <t>904-A2</t>
  </si>
  <si>
    <t>B5 - SHARED</t>
  </si>
  <si>
    <t>Occupied No Notice</t>
  </si>
  <si>
    <t>Asad 2, Mohammed (Salman)</t>
  </si>
  <si>
    <t>Renewal Lease Approved</t>
  </si>
  <si>
    <t>Annual (08/17/2025-07/30/2026)</t>
  </si>
  <si>
    <t>904-B1</t>
  </si>
  <si>
    <t>B5 - SHARED</t>
  </si>
  <si>
    <t>Occupied No Notice</t>
  </si>
  <si>
    <t>Colmenero Jr, Martin</t>
  </si>
  <si>
    <t>Renewal Lease Approved</t>
  </si>
  <si>
    <t>Annual (08/17/2025-07/30/2026)</t>
  </si>
  <si>
    <t>904-B2</t>
  </si>
  <si>
    <t>B5 - SHARED</t>
  </si>
  <si>
    <t>Occupied No Notice</t>
  </si>
  <si>
    <t>Bibolat, Nurali</t>
  </si>
  <si>
    <t>Renewal Lease Approved</t>
  </si>
  <si>
    <t>Annual (08/17/2025-07/30/2026)</t>
  </si>
  <si>
    <t>1005-A2</t>
  </si>
  <si>
    <t>B5 - SHARED</t>
  </si>
  <si>
    <t>Occupied No Notice</t>
  </si>
  <si>
    <t>Rico, Yasmeen</t>
  </si>
  <si>
    <t>Renewal Lease Approved</t>
  </si>
  <si>
    <t>Annual (08/17/2025-07/30/2026)</t>
  </si>
  <si>
    <t>1204-A2</t>
  </si>
  <si>
    <t>B5 - SHARED</t>
  </si>
  <si>
    <t>Occupied No Notice</t>
  </si>
  <si>
    <t>Simpson, Kiana</t>
  </si>
  <si>
    <t>Renewal Lease Approved</t>
  </si>
  <si>
    <t>Annual (08/17/2025-07/30/2026)</t>
  </si>
  <si>
    <t>1204-B1</t>
  </si>
  <si>
    <t>B5 - SHARED</t>
  </si>
  <si>
    <t>Occupied No Notice</t>
  </si>
  <si>
    <t>Gagne, Lindsey (Lindsey)</t>
  </si>
  <si>
    <t>Renewal Lease Approved</t>
  </si>
  <si>
    <t>Annual (08/17/2025-07/30/2026)</t>
  </si>
  <si>
    <t>1204-B2</t>
  </si>
  <si>
    <t>B5 - SHARED</t>
  </si>
  <si>
    <t>Occupied No Notice</t>
  </si>
  <si>
    <t>Njagi, Wangari (Kari)</t>
  </si>
  <si>
    <t>Renewal Lease Approved</t>
  </si>
  <si>
    <t>Annual (08/17/2025-07/30/2026)</t>
  </si>
  <si>
    <t>1404-A1</t>
  </si>
  <si>
    <t>B5 - SHARED</t>
  </si>
  <si>
    <t>Occupied No Notice</t>
  </si>
  <si>
    <t>Johnson, Kimora (Kimora)</t>
  </si>
  <si>
    <t>Renewal Lease Approved</t>
  </si>
  <si>
    <t>Annual (08/17/2025-07/30/2026)</t>
  </si>
  <si>
    <t>B5 - SHARED</t>
  </si>
  <si>
    <t>Dhar, Dep (Dep)</t>
  </si>
  <si>
    <t>Lease Approved</t>
  </si>
  <si>
    <t>Annual (08/17/2025-07/30/2026)</t>
  </si>
  <si>
    <t>B5 - SHARED</t>
  </si>
  <si>
    <t>Goff, Dominic (Dominic)</t>
  </si>
  <si>
    <t>Lease Approved</t>
  </si>
  <si>
    <t>Annual (08/17/2025-07/30/2026)</t>
  </si>
  <si>
    <t>B5 - SHARED</t>
  </si>
  <si>
    <t>Gonczar, Julia (Julia)</t>
  </si>
  <si>
    <t>Renewal Lease Approved</t>
  </si>
  <si>
    <t>MOMI (08/17/2025-07/30/2026)</t>
  </si>
  <si>
    <t>B5 - SHARED</t>
  </si>
  <si>
    <t>Hernandez, Isaias</t>
  </si>
  <si>
    <t>Lease Approved</t>
  </si>
  <si>
    <t>Annual (08/17/2025-07/30/2026)</t>
  </si>
  <si>
    <t>B5 - SHARED</t>
  </si>
  <si>
    <t>Landin, Nathan</t>
  </si>
  <si>
    <t>Lease Approved</t>
  </si>
  <si>
    <t>Annual (08/17/2025-07/30/2026)</t>
  </si>
  <si>
    <t>B5 - SHARED</t>
  </si>
  <si>
    <t>Prado, Luis</t>
  </si>
  <si>
    <t>Lease Approved</t>
  </si>
  <si>
    <t>Annual (08/17/2025-07/30/2026)</t>
  </si>
  <si>
    <t>Unit Type: B5.2 DELUXE</t>
  </si>
  <si>
    <t>B5.2 DELUXE</t>
  </si>
  <si>
    <t>Hall, Jack (Jack)</t>
  </si>
  <si>
    <t>Lease Completed</t>
  </si>
  <si>
    <t>Annual (08/17/2025-07/30/2026)</t>
  </si>
  <si>
    <t>B5.2 DELUXE</t>
  </si>
  <si>
    <t>Hall, Jack (Jack)</t>
  </si>
  <si>
    <t>Lease Completed</t>
  </si>
  <si>
    <t>Annual (08/17/2025-07/30/2026)</t>
  </si>
  <si>
    <t>Unit Type: B6 DELUXE</t>
  </si>
  <si>
    <t>907-B1</t>
  </si>
  <si>
    <t>B6 DELUXE</t>
  </si>
  <si>
    <t>Occupied No Notice</t>
  </si>
  <si>
    <t>Yunus, Safia</t>
  </si>
  <si>
    <t>Renewal Lease Approved</t>
  </si>
  <si>
    <t>Annual (08/17/2025-07/30/2026)</t>
  </si>
  <si>
    <t>907-B2</t>
  </si>
  <si>
    <t>B6 DELUXE</t>
  </si>
  <si>
    <t>Occupied No Notice</t>
  </si>
  <si>
    <t>Yunus, Safia</t>
  </si>
  <si>
    <t>Renewal Lease Approved</t>
  </si>
  <si>
    <t>Annual (08/17/2025-07/30/2026)</t>
  </si>
  <si>
    <t>B6 DELUXE</t>
  </si>
  <si>
    <t>Goytia, Harrison (Harrison)</t>
  </si>
  <si>
    <t>Lease Approved</t>
  </si>
  <si>
    <t>Annual (08/17/2025-07/30/2026)</t>
  </si>
  <si>
    <t>B6 DELUXE</t>
  </si>
  <si>
    <t>Goytia, Harrison (Harrison)</t>
  </si>
  <si>
    <t>Lease Approved</t>
  </si>
  <si>
    <t>Annual (08/17/2025-07/30/2026)</t>
  </si>
  <si>
    <t>B6 DELUXE</t>
  </si>
  <si>
    <t>Kinser, Gus (Gus)</t>
  </si>
  <si>
    <t>Lease Approved</t>
  </si>
  <si>
    <t>Annual (08/17/2025-07/30/2026)</t>
  </si>
  <si>
    <t>B6 DELUXE</t>
  </si>
  <si>
    <t>Kinser, Gus (Gus)</t>
  </si>
  <si>
    <t>Lease Approved</t>
  </si>
  <si>
    <t>Annual (08/17/2025-07/30/2026)</t>
  </si>
  <si>
    <t>Unit Type: B7 - SEMI-SHARED</t>
  </si>
  <si>
    <t>911-B1</t>
  </si>
  <si>
    <t>B7 - SEMI-SHARED</t>
  </si>
  <si>
    <t>Occupied No Notice</t>
  </si>
  <si>
    <t>Huang, Tiffany</t>
  </si>
  <si>
    <t>Renewal Lease Approved</t>
  </si>
  <si>
    <t>Annual (08/17/2025-07/30/2026)</t>
  </si>
  <si>
    <t>911-B2</t>
  </si>
  <si>
    <t>B7 - SEMI-SHARED</t>
  </si>
  <si>
    <t>Occupied No Notice</t>
  </si>
  <si>
    <t>Huang, Lianna</t>
  </si>
  <si>
    <t>Renewal Lease Approved</t>
  </si>
  <si>
    <t>Annual (08/17/2025-07/30/2026)</t>
  </si>
  <si>
    <t>1011-B1</t>
  </si>
  <si>
    <t>B7 - SEMI-SHARED</t>
  </si>
  <si>
    <t>Occupied No Notice</t>
  </si>
  <si>
    <t>Lopez, Pamela (Pam)</t>
  </si>
  <si>
    <t>Renewal Lease Approved</t>
  </si>
  <si>
    <t>Annual (08/17/2025-07/30/2026)</t>
  </si>
  <si>
    <t>1011-B2</t>
  </si>
  <si>
    <t>B7 - SEMI-SHARED</t>
  </si>
  <si>
    <t>Occupied No Notice</t>
  </si>
  <si>
    <t>Bagayan, Fatima</t>
  </si>
  <si>
    <t>Renewal Lease Approved</t>
  </si>
  <si>
    <t>Annual (08/17/2025-07/30/2026)</t>
  </si>
  <si>
    <t>1111-B1</t>
  </si>
  <si>
    <t>B7 - SEMI-SHARED</t>
  </si>
  <si>
    <t>Occupied No Notice</t>
  </si>
  <si>
    <t>Ruiz, Abigail</t>
  </si>
  <si>
    <t>Renewal Lease Approved</t>
  </si>
  <si>
    <t>Annual (08/17/2025-07/30/2026)</t>
  </si>
  <si>
    <t>1211-B1</t>
  </si>
  <si>
    <t>B7 - SEMI-SHARED</t>
  </si>
  <si>
    <t>Occupied No Notice</t>
  </si>
  <si>
    <t>Stinehour, Nina</t>
  </si>
  <si>
    <t>Renewal Lease Approved</t>
  </si>
  <si>
    <t>Annual (08/17/2025-07/30/2026)</t>
  </si>
  <si>
    <t>1211-B2</t>
  </si>
  <si>
    <t>B7 - SEMI-SHARED</t>
  </si>
  <si>
    <t>Occupied No Notice</t>
  </si>
  <si>
    <t>Ranavat, Anya</t>
  </si>
  <si>
    <t>Renewal Lease Approved</t>
  </si>
  <si>
    <t>Annual (08/17/2025-07/30/2026)</t>
  </si>
  <si>
    <t>Unit Type: B9 - SHARED</t>
  </si>
  <si>
    <t>1308-B1</t>
  </si>
  <si>
    <t>B9 - SHARED</t>
  </si>
  <si>
    <t>Occupied No Notice</t>
  </si>
  <si>
    <t>Araya, Kristian (Ziada)</t>
  </si>
  <si>
    <t>Renewal Lease Approved</t>
  </si>
  <si>
    <t>Annual (08/17/2025-07/30/2026)</t>
  </si>
  <si>
    <t>1308-B2</t>
  </si>
  <si>
    <t>B9 - SHARED</t>
  </si>
  <si>
    <t>Occupied No Notice</t>
  </si>
  <si>
    <t>Almirol, Chasey</t>
  </si>
  <si>
    <t>Renewal Lease Approved</t>
  </si>
  <si>
    <t>Annual (08/17/2025-07/30/2026)</t>
  </si>
  <si>
    <t>1506-A1</t>
  </si>
  <si>
    <t>B9 - SHARED</t>
  </si>
  <si>
    <t>Occupied No Notice</t>
  </si>
  <si>
    <t>Remes, Jatziry</t>
  </si>
  <si>
    <t>Renewal Lease Approved</t>
  </si>
  <si>
    <t>Annual (08/17/2025-07/30/2026)</t>
  </si>
  <si>
    <t>B9 - SHARED</t>
  </si>
  <si>
    <t>Aguilar, Rafaella</t>
  </si>
  <si>
    <t>Lease Approved</t>
  </si>
  <si>
    <t>Annual (08/17/2025-07/30/2026)</t>
  </si>
  <si>
    <t>B9 - SHARED</t>
  </si>
  <si>
    <t>Barajas, Brianna</t>
  </si>
  <si>
    <t>Renewal Lease Approved</t>
  </si>
  <si>
    <t>MOMI (08/17/2025-07/30/2026)</t>
  </si>
  <si>
    <t>B9 - SHARED</t>
  </si>
  <si>
    <t>Duarte, Dalila</t>
  </si>
  <si>
    <t>Lease Approved</t>
  </si>
  <si>
    <t>Annual (08/17/2025-07/30/2026)</t>
  </si>
  <si>
    <t>B9 - SHARED</t>
  </si>
  <si>
    <t>Duarte, Daniela</t>
  </si>
  <si>
    <t>Lease Approved</t>
  </si>
  <si>
    <t>Annual (08/17/2025-07/30/2026)</t>
  </si>
  <si>
    <t>B9 - SHARED</t>
  </si>
  <si>
    <t>Espinoza, Mariangela (Mariangela)</t>
  </si>
  <si>
    <t>Renewal Lease Approved</t>
  </si>
  <si>
    <t>MOMI (08/17/2025-07/30/2026)</t>
  </si>
  <si>
    <t>B9 - SHARED</t>
  </si>
  <si>
    <t>Fargnoli, Mariabella (Bella)</t>
  </si>
  <si>
    <t>Renewal Lease Approved</t>
  </si>
  <si>
    <t>MOMI (08/17/2025-07/30/2026)</t>
  </si>
  <si>
    <t>B9 - SHARED</t>
  </si>
  <si>
    <t>Friend, Seth (Seth)</t>
  </si>
  <si>
    <t>Renewal Lease Approved</t>
  </si>
  <si>
    <t>Annual (08/17/2025-07/30/2026)</t>
  </si>
  <si>
    <t>B9 - SHARED</t>
  </si>
  <si>
    <t>Gonzalez, Renata (renata)</t>
  </si>
  <si>
    <t>Renewal Lease Approved</t>
  </si>
  <si>
    <t>MOMI (08/17/2025-07/30/2026)</t>
  </si>
  <si>
    <t>B9 - SHARED</t>
  </si>
  <si>
    <t>Huang, Xiwen</t>
  </si>
  <si>
    <t>Lease Approved</t>
  </si>
  <si>
    <t>Annual (08/17/2025-07/30/2026)</t>
  </si>
  <si>
    <t>B9 - SHARED</t>
  </si>
  <si>
    <t>Kanga, Natasha</t>
  </si>
  <si>
    <t>Lease Approved</t>
  </si>
  <si>
    <t>Annual (08/17/2025-07/30/2026)</t>
  </si>
  <si>
    <t>B9 - SHARED</t>
  </si>
  <si>
    <t>Kanga, Neville</t>
  </si>
  <si>
    <t>Lease Approved</t>
  </si>
  <si>
    <t>Annual (08/17/2025-07/30/2026)</t>
  </si>
  <si>
    <t>B9 - SHARED</t>
  </si>
  <si>
    <t>Karedia, Shaiz</t>
  </si>
  <si>
    <t>Lease Approved</t>
  </si>
  <si>
    <t>Annual (08/17/2025-07/30/2026)</t>
  </si>
  <si>
    <t>B9 - SHARED</t>
  </si>
  <si>
    <t>Karovalia, Rabee</t>
  </si>
  <si>
    <t>Lease Approved</t>
  </si>
  <si>
    <t>Annual (08/17/2025-07/30/2026)</t>
  </si>
  <si>
    <t>B9 - SHARED</t>
  </si>
  <si>
    <t>Lho, Benjamin</t>
  </si>
  <si>
    <t>Renewal Lease Approved</t>
  </si>
  <si>
    <t>Annual (08/17/2025-07/30/2026)</t>
  </si>
  <si>
    <t>B9 - SHARED</t>
  </si>
  <si>
    <t>Maknojia, Ayman</t>
  </si>
  <si>
    <t>Lease Approved</t>
  </si>
  <si>
    <t>Annual (08/17/2025-07/30/2026)</t>
  </si>
  <si>
    <t>B9 - SHARED</t>
  </si>
  <si>
    <t>Marediya, Rayyan</t>
  </si>
  <si>
    <t>Lease Approved</t>
  </si>
  <si>
    <t>Annual (08/17/2025-07/30/2026)</t>
  </si>
  <si>
    <t>B9 - SHARED</t>
  </si>
  <si>
    <t>Navarrete Hernandez, Carlo (Carlo)</t>
  </si>
  <si>
    <t>Renewal Lease Approved</t>
  </si>
  <si>
    <t>Annual (08/17/2025-07/30/2026)</t>
  </si>
  <si>
    <t>B9 - SHARED</t>
  </si>
  <si>
    <t>Prieto, Valeria</t>
  </si>
  <si>
    <t>Lease Approved</t>
  </si>
  <si>
    <t>Annual (08/17/2025-07/30/2026)</t>
  </si>
  <si>
    <t>B9 - SHARED</t>
  </si>
  <si>
    <t>Suresh Kanna, Mugunth Siddhesh (Siddhesh)</t>
  </si>
  <si>
    <t>Lease Approved</t>
  </si>
  <si>
    <t>Annual (08/17/2025-07/30/2026)</t>
  </si>
  <si>
    <t>B9 - SHARED</t>
  </si>
  <si>
    <t>Velarde, Andrea</t>
  </si>
  <si>
    <t>Lease Approved</t>
  </si>
  <si>
    <t>Annual (08/17/2025-07/30/2026)</t>
  </si>
  <si>
    <t>Unit Type: C1</t>
  </si>
  <si>
    <t>1301-C</t>
  </si>
  <si>
    <t>C1</t>
  </si>
  <si>
    <t>Occupied No Notice</t>
  </si>
  <si>
    <t>ILIUKEVICH, EMILY</t>
  </si>
  <si>
    <t>Renewal Lease Approved</t>
  </si>
  <si>
    <t>Annual (08/17/2025-07/30/2026)</t>
  </si>
  <si>
    <t>Unit Type: C2 - SEMI-SHARED</t>
  </si>
  <si>
    <t>1212-C2</t>
  </si>
  <si>
    <t>C2 - SEMI-SHARED</t>
  </si>
  <si>
    <t>Occupied No Notice</t>
  </si>
  <si>
    <t>Myrick, Joseph</t>
  </si>
  <si>
    <t>Renewal Lease Approved</t>
  </si>
  <si>
    <t>Annual (08/17/2025-07/30/2026)</t>
  </si>
  <si>
    <t>Unit Type: C3</t>
  </si>
  <si>
    <t>1001-C</t>
  </si>
  <si>
    <t>C3</t>
  </si>
  <si>
    <t>Occupied No Notice</t>
  </si>
  <si>
    <t>Ike, Madison (Madison)</t>
  </si>
  <si>
    <t>Renewal Lease Approved</t>
  </si>
  <si>
    <t>Annual (08/17/2025-07/30/2026)</t>
  </si>
  <si>
    <t>1302-A</t>
  </si>
  <si>
    <t>C3</t>
  </si>
  <si>
    <t>Occupied No Notice</t>
  </si>
  <si>
    <t>Nelson, Trevor</t>
  </si>
  <si>
    <t>Renewal Lease Approved</t>
  </si>
  <si>
    <t>Annual (08/17/2025-07/30/2026)</t>
  </si>
  <si>
    <t>1302-B</t>
  </si>
  <si>
    <t>C3</t>
  </si>
  <si>
    <t>Occupied No Notice</t>
  </si>
  <si>
    <t>Thacker, Layton (Layton)</t>
  </si>
  <si>
    <t>Renewal Lease Approved</t>
  </si>
  <si>
    <t>Annual (08/17/2025-07/30/2026)</t>
  </si>
  <si>
    <t>1302-C</t>
  </si>
  <si>
    <t>C3</t>
  </si>
  <si>
    <t>Occupied No Notice</t>
  </si>
  <si>
    <t>Brown kinser, Max (Max)</t>
  </si>
  <si>
    <t>Renewal Lease Approved</t>
  </si>
  <si>
    <t>Annual (08/17/2025-07/30/2026)</t>
  </si>
  <si>
    <t>1501-A</t>
  </si>
  <si>
    <t>C3</t>
  </si>
  <si>
    <t>Occupied No Notice</t>
  </si>
  <si>
    <t>Ortiz de Zevallos, Brianna</t>
  </si>
  <si>
    <t>Renewal Lease Approved</t>
  </si>
  <si>
    <t>Annual (08/17/2025-07/30/2026)</t>
  </si>
  <si>
    <t>1501-B</t>
  </si>
  <si>
    <t>C3</t>
  </si>
  <si>
    <t>Occupied No Notice</t>
  </si>
  <si>
    <t>Docabo, Camila (Camila)</t>
  </si>
  <si>
    <t>Renewal Lease Approved</t>
  </si>
  <si>
    <t>Annual (08/17/2025-07/30/2026)</t>
  </si>
  <si>
    <t>1501-C</t>
  </si>
  <si>
    <t>C3</t>
  </si>
  <si>
    <t>Occupied No Notice</t>
  </si>
  <si>
    <t>Guerrero, Andrea</t>
  </si>
  <si>
    <t>Renewal Lease Approved</t>
  </si>
  <si>
    <t>Annual (08/17/2025-07/30/2026)</t>
  </si>
  <si>
    <t>C3</t>
  </si>
  <si>
    <t>Bostic, Sophie (Sophie)</t>
  </si>
  <si>
    <t>Lease Approved</t>
  </si>
  <si>
    <t>Annual (08/17/2025-07/30/2026)</t>
  </si>
  <si>
    <t>C3</t>
  </si>
  <si>
    <t>Buth, Mack</t>
  </si>
  <si>
    <t>Lease Approved</t>
  </si>
  <si>
    <t>Annual (08/17/2025-07/30/2026)</t>
  </si>
  <si>
    <t>C3</t>
  </si>
  <si>
    <t>Daehler, Abigail (Abby)</t>
  </si>
  <si>
    <t>Lease Approved</t>
  </si>
  <si>
    <t>Annual (08/17/2025-07/30/2026)</t>
  </si>
  <si>
    <t>C3</t>
  </si>
  <si>
    <t>Doss, Ariel (Ariel Doss)</t>
  </si>
  <si>
    <t>Lease Approved</t>
  </si>
  <si>
    <t>Annual (08/17/2025-07/30/2026)</t>
  </si>
  <si>
    <t>C3</t>
  </si>
  <si>
    <t>Montecillo, Deliann</t>
  </si>
  <si>
    <t>Renewal Lease Approved</t>
  </si>
  <si>
    <t>Annual (08/17/2025-07/30/2026)</t>
  </si>
  <si>
    <t>C3</t>
  </si>
  <si>
    <t>Pertez, Sophia Alexa (Sophia)</t>
  </si>
  <si>
    <t>Renewal Lease Approved</t>
  </si>
  <si>
    <t>Annual (08/17/2025-07/30/2026)</t>
  </si>
  <si>
    <t>C3</t>
  </si>
  <si>
    <t>Reyling, Christine</t>
  </si>
  <si>
    <t>Lease Approved</t>
  </si>
  <si>
    <t>Annual (08/17/2025-07/30/2026)</t>
  </si>
  <si>
    <t>C3</t>
  </si>
  <si>
    <t>Reyling, James</t>
  </si>
  <si>
    <t>Lease Approved</t>
  </si>
  <si>
    <t>Annual (08/17/2025-07/30/2026)</t>
  </si>
  <si>
    <t>C3</t>
  </si>
  <si>
    <t>Reyling, Mariela</t>
  </si>
  <si>
    <t>Lease Approved</t>
  </si>
  <si>
    <t>Annual (08/17/2025-07/30/2026)</t>
  </si>
  <si>
    <t>C3</t>
  </si>
  <si>
    <t>Tong, Kathryn</t>
  </si>
  <si>
    <t>Renewal Lease Approved</t>
  </si>
  <si>
    <t>Annual (08/17/2025-07/30/2026)</t>
  </si>
  <si>
    <t>C3</t>
  </si>
  <si>
    <t>Toste, Samantha</t>
  </si>
  <si>
    <t>Lease Approved</t>
  </si>
  <si>
    <t>Annual (08/17/2025-07/30/2026)</t>
  </si>
  <si>
    <t>Unit Type: S1</t>
  </si>
  <si>
    <t>S1</t>
  </si>
  <si>
    <t>Bernal, Joshua (Josh)</t>
  </si>
  <si>
    <t>Renewal Lease Approved</t>
  </si>
  <si>
    <t>MOMI (08/17/2025-07/30/2026)</t>
  </si>
  <si>
    <t>Unit Type: S2</t>
  </si>
  <si>
    <t>910</t>
  </si>
  <si>
    <t>S2</t>
  </si>
  <si>
    <t>Occupied No Notice</t>
  </si>
  <si>
    <t>Davidson, Liberty</t>
  </si>
  <si>
    <t>Renewal Lease Approved</t>
  </si>
  <si>
    <t>Annual (08/17/2025-07/30/2026)</t>
  </si>
  <si>
    <t>912</t>
  </si>
  <si>
    <t>S2</t>
  </si>
  <si>
    <t>Occupied No Notice</t>
  </si>
  <si>
    <t>Rodriguez, Antony</t>
  </si>
  <si>
    <t>Renewal Lease Approved</t>
  </si>
  <si>
    <t>Annual (08/17/2025-07/30/2026)</t>
  </si>
  <si>
    <t>1008</t>
  </si>
  <si>
    <t>S2</t>
  </si>
  <si>
    <t>Occupied No Notice</t>
  </si>
  <si>
    <t>Hernandez, Marely</t>
  </si>
  <si>
    <t>Renewal Lease Approved</t>
  </si>
  <si>
    <t>Annual (08/17/2025-07/30/2026)</t>
  </si>
  <si>
    <t>1010</t>
  </si>
  <si>
    <t>S2</t>
  </si>
  <si>
    <t>Occupied No Notice</t>
  </si>
  <si>
    <t>VALENCIANA, GETSEMANI (Getsemani)</t>
  </si>
  <si>
    <t>Renewal Lease Approved</t>
  </si>
  <si>
    <t>Annual (08/17/2025-07/30/2026)</t>
  </si>
  <si>
    <t>1110</t>
  </si>
  <si>
    <t>S2</t>
  </si>
  <si>
    <t>Occupied No Notice</t>
  </si>
  <si>
    <t>Pham, Janessa</t>
  </si>
  <si>
    <t>Renewal Lease Approved</t>
  </si>
  <si>
    <t>Annual (08/17/2025-07/30/2026)</t>
  </si>
  <si>
    <t>1210</t>
  </si>
  <si>
    <t>S2</t>
  </si>
  <si>
    <t>Occupied No Notice</t>
  </si>
  <si>
    <t>Tsui, Gyaldan (David)</t>
  </si>
  <si>
    <t>Renewal Lease Approved</t>
  </si>
  <si>
    <t>Annual (08/17/2025-07/30/2026)</t>
  </si>
  <si>
    <t>1312</t>
  </si>
  <si>
    <t>S2</t>
  </si>
  <si>
    <t>Occupied No Notice</t>
  </si>
  <si>
    <t>Escalante, Manuel (Manny)</t>
  </si>
  <si>
    <t>Renewal Lease Approved</t>
  </si>
  <si>
    <t>Annual (08/17/2025-07/30/2026)</t>
  </si>
  <si>
    <t>1410</t>
  </si>
  <si>
    <t>S2</t>
  </si>
  <si>
    <t>Occupied No Notice</t>
  </si>
  <si>
    <t>Day, Tzu-Yin (Samantha Day)</t>
  </si>
  <si>
    <t>Renewal Lease Approved</t>
  </si>
  <si>
    <t>Annual (08/17/2025-07/30/2026)</t>
  </si>
  <si>
    <t>S2</t>
  </si>
  <si>
    <t>Adams, Arin</t>
  </si>
  <si>
    <t>Renewal Lease Approved</t>
  </si>
  <si>
    <t>Annual (08/17/2025-07/30/2026)</t>
  </si>
  <si>
    <t>S2</t>
  </si>
  <si>
    <t>Asad 2, Hasnain</t>
  </si>
  <si>
    <t>Lease Approved</t>
  </si>
  <si>
    <t>Annual (08/17/2025-07/30/2026)</t>
  </si>
  <si>
    <t>S2</t>
  </si>
  <si>
    <t>Hernandez Arceo, Jazmin (Jazmin)</t>
  </si>
  <si>
    <t>Renewal Lease Approved</t>
  </si>
  <si>
    <t>MOMI (08/17/2025-07/30/2026)</t>
  </si>
  <si>
    <t>S2</t>
  </si>
  <si>
    <t>Motawea, Ingie (ingie)</t>
  </si>
  <si>
    <t>Renewal Lease Approved</t>
  </si>
  <si>
    <t>Annual (08/17/2025-07/30/2026)</t>
  </si>
  <si>
    <t>S2</t>
  </si>
  <si>
    <t>Prasad, Bhavini (Bani)</t>
  </si>
  <si>
    <t>Renewal Lease Approved</t>
  </si>
  <si>
    <t>Annual (08/17/2025-07/30/2026)</t>
  </si>
  <si>
    <t>S2</t>
  </si>
  <si>
    <t>Scogin, Anacia (Anacia)</t>
  </si>
  <si>
    <t>Renewal Lease Approved</t>
  </si>
  <si>
    <t>Annual (08/17/2025-07/30/2026)</t>
  </si>
  <si>
    <t>Unit Type: TH - C1</t>
  </si>
  <si>
    <t>107-A</t>
  </si>
  <si>
    <t>TH - C1</t>
  </si>
  <si>
    <t>Occupied No Notice</t>
  </si>
  <si>
    <t>Arizpe, Alejandro (Alex)</t>
  </si>
  <si>
    <t>Renewal Lease Approved</t>
  </si>
  <si>
    <t>Annual (08/17/2025-07/30/2026)</t>
  </si>
  <si>
    <t>107-C</t>
  </si>
  <si>
    <t>TH - C1</t>
  </si>
  <si>
    <t>Occupied No Notice</t>
  </si>
  <si>
    <t>Allen, Kade (Kade)</t>
  </si>
  <si>
    <t>Renewal Lease Approved</t>
  </si>
  <si>
    <t>Annual (08/17/2025-07/30/2026)</t>
  </si>
  <si>
    <t>TH - C1</t>
  </si>
  <si>
    <t>Alejos, Daniela</t>
  </si>
  <si>
    <t>Lease Approved</t>
  </si>
  <si>
    <t>Annual (08/17/2025-07/30/2026)</t>
  </si>
  <si>
    <t>TH - C1</t>
  </si>
  <si>
    <t>Herrera, Valeria (Valeria)</t>
  </si>
  <si>
    <t>Lease Approved</t>
  </si>
  <si>
    <t>Annual (08/17/2025-07/30/2026)</t>
  </si>
  <si>
    <t>TH - C1</t>
  </si>
  <si>
    <t>Ramos, Jimena</t>
  </si>
  <si>
    <t>Lease Approved</t>
  </si>
  <si>
    <t>Annual (08/17/2025-07/30/2026)</t>
  </si>
  <si>
    <t>Unit Type: TH - C2</t>
  </si>
  <si>
    <t>106-B</t>
  </si>
  <si>
    <t>TH - C2</t>
  </si>
  <si>
    <t>Occupied No Notice</t>
  </si>
  <si>
    <t>Momin, Rifa</t>
  </si>
  <si>
    <t>Renewal Lease Approved</t>
  </si>
  <si>
    <t>Annual (08/17/2025-07/30/2026)</t>
  </si>
  <si>
    <t>106-C</t>
  </si>
  <si>
    <t>TH - C2</t>
  </si>
  <si>
    <t>Occupied No Notice</t>
  </si>
  <si>
    <t>Faheem, Haiqa (Haiqa)</t>
  </si>
  <si>
    <t>Renewal Lease Approved</t>
  </si>
  <si>
    <t>Annual (08/17/2025-07/30/2026)</t>
  </si>
  <si>
    <t>TH - C2</t>
  </si>
  <si>
    <t>Norman, Jason (Jay)</t>
  </si>
  <si>
    <t>Lease Approved</t>
  </si>
  <si>
    <t>Annual (08/17/2025-07/30/2026)</t>
  </si>
  <si>
    <t>TH - C2</t>
  </si>
  <si>
    <t>Skolnick, Blake</t>
  </si>
  <si>
    <t>Lease Approved</t>
  </si>
  <si>
    <t>Annual (08/17/2025-07/30/2026)</t>
  </si>
  <si>
    <t>TH - C2</t>
  </si>
  <si>
    <t>Smith, Kevin</t>
  </si>
  <si>
    <t>Lease Approved</t>
  </si>
  <si>
    <t>Annual (08/17/2025-07/30/2026)</t>
  </si>
  <si>
    <t>Unit Type: TH - C3</t>
  </si>
  <si>
    <t>TH - C3</t>
  </si>
  <si>
    <t>Garcia, Anasofia (Anasofia)</t>
  </si>
  <si>
    <t>Lease Approved</t>
  </si>
  <si>
    <t>Annual (08/17/2025-07/30/2026)</t>
  </si>
  <si>
    <t>TH - C3</t>
  </si>
  <si>
    <t>Perez, Rebeca</t>
  </si>
  <si>
    <t>Lease Approved</t>
  </si>
  <si>
    <t>Annual (08/17/2025-07/30/2026)</t>
  </si>
  <si>
    <t>TH - C3</t>
  </si>
  <si>
    <t>Serna, Daphne</t>
  </si>
  <si>
    <t>Lease Approved</t>
  </si>
  <si>
    <t>Annual (08/17/2025-07/30/2026)</t>
  </si>
  <si>
    <t>Unit Type: TH - C3.1</t>
  </si>
  <si>
    <t>TH - C3.1</t>
  </si>
  <si>
    <t>Alvarez, Alana</t>
  </si>
  <si>
    <t>Lease Approved</t>
  </si>
  <si>
    <t>Annual (08/17/2025-07/30/2026)</t>
  </si>
  <si>
    <t>TH - C3.1</t>
  </si>
  <si>
    <t>Guajardo, Luciana</t>
  </si>
  <si>
    <t>Lease Approved</t>
  </si>
  <si>
    <t>Annual (08/17/2025-07/30/2026)</t>
  </si>
  <si>
    <t>TH - C3.1</t>
  </si>
  <si>
    <t>Mounetou, Analia</t>
  </si>
  <si>
    <t>Lease Approved</t>
  </si>
  <si>
    <t>Annual (08/17/2025-07/30/2026)</t>
  </si>
  <si>
    <t>Unit Type: TH - C4</t>
  </si>
  <si>
    <t>102-A</t>
  </si>
  <si>
    <t>TH - C4</t>
  </si>
  <si>
    <t>Occupied No Notice</t>
  </si>
  <si>
    <t>Srinivas, Rohan</t>
  </si>
  <si>
    <t>Renewal Lease Approved</t>
  </si>
  <si>
    <t>Annual (08/17/2025-07/30/2026)</t>
  </si>
  <si>
    <t>102-B</t>
  </si>
  <si>
    <t>TH - C4</t>
  </si>
  <si>
    <t>Occupied No Notice</t>
  </si>
  <si>
    <t>Rhodes, Hudson (Hudson)</t>
  </si>
  <si>
    <t>Renewal Lease Approved</t>
  </si>
  <si>
    <t>Annual (08/17/2025-07/30/2026)</t>
  </si>
  <si>
    <t>102-C</t>
  </si>
  <si>
    <t>TH - C4</t>
  </si>
  <si>
    <t>Occupied No Notice</t>
  </si>
  <si>
    <t>Townsend, Knox (Knox)</t>
  </si>
  <si>
    <t>Renewal Lease Approved</t>
  </si>
  <si>
    <t>Annual (08/17/2025-07/30/2026)</t>
  </si>
  <si>
    <t>104-A</t>
  </si>
  <si>
    <t>TH - C4</t>
  </si>
  <si>
    <t>Occupied No Notice</t>
  </si>
  <si>
    <t>Holt, Jobe (Jobe)</t>
  </si>
  <si>
    <t>Renewal Lease Approved</t>
  </si>
  <si>
    <t>Annual (08/17/2025-07/30/2026)</t>
  </si>
  <si>
    <t>104-B</t>
  </si>
  <si>
    <t>TH - C4</t>
  </si>
  <si>
    <t>Occupied No Notice</t>
  </si>
  <si>
    <t>Keck, Justin (JD)</t>
  </si>
  <si>
    <t>Renewal Lease Approved</t>
  </si>
  <si>
    <t>Annual (08/17/2025-07/30/2026)</t>
  </si>
  <si>
    <t>104-C</t>
  </si>
  <si>
    <t>TH - C4</t>
  </si>
  <si>
    <t>Occupied No Notice</t>
  </si>
  <si>
    <t>Nguyen, Jared</t>
  </si>
  <si>
    <t>Renewal Lease Approved</t>
  </si>
  <si>
    <t>Annual (08/17/2025-07/30/2026)</t>
  </si>
  <si>
    <t>TH - C4</t>
  </si>
  <si>
    <t>Baima, Natalia (Natalia)</t>
  </si>
  <si>
    <t>Lease Partially Completed</t>
  </si>
  <si>
    <t>Annual (08/17/2025-07/30/2026)</t>
  </si>
  <si>
    <t>TH - C4</t>
  </si>
  <si>
    <t>Chavarria, Zaira (Zaira)</t>
  </si>
  <si>
    <t>Lease Approved</t>
  </si>
  <si>
    <t>Annual (08/17/2025-07/30/2026)</t>
  </si>
  <si>
    <t>TH - C4</t>
  </si>
  <si>
    <t>Liljegren, Veronica</t>
  </si>
  <si>
    <t>Renewal Lease Approved</t>
  </si>
  <si>
    <t>Annual (08/17/2025-07/30/2026)</t>
  </si>
  <si>
    <t>TH - C4</t>
  </si>
  <si>
    <t>Tepedino, Roberto (Isabella Tepedino-Taborda)</t>
  </si>
  <si>
    <t>Lease Approved</t>
  </si>
  <si>
    <t>Annual (08/17/2025-07/30/2026)</t>
  </si>
  <si>
    <t>Unit Type: TH - D1</t>
  </si>
  <si>
    <t>505-A</t>
  </si>
  <si>
    <t>TH - D1</t>
  </si>
  <si>
    <t>Occupied No Notice</t>
  </si>
  <si>
    <t>Bajjali, Chelsea</t>
  </si>
  <si>
    <t>Renewal Lease Approved</t>
  </si>
  <si>
    <t>Annual (08/17/2025-07/30/2026)</t>
  </si>
  <si>
    <t>505-B</t>
  </si>
  <si>
    <t>TH - D1</t>
  </si>
  <si>
    <t>Occupied No Notice</t>
  </si>
  <si>
    <t>McIntyre, Emma</t>
  </si>
  <si>
    <t>Renewal Lease Approved</t>
  </si>
  <si>
    <t>Annual (08/17/2025-07/30/2026)</t>
  </si>
  <si>
    <t>505-C</t>
  </si>
  <si>
    <t>TH - D1</t>
  </si>
  <si>
    <t>Occupied No Notice</t>
  </si>
  <si>
    <t>Vinarov, Corina</t>
  </si>
  <si>
    <t>Renewal Lease Approved</t>
  </si>
  <si>
    <t>Annual (08/17/2025-07/30/2026)</t>
  </si>
  <si>
    <t>505-D</t>
  </si>
  <si>
    <t>TH - D1</t>
  </si>
  <si>
    <t>Occupied No Notice</t>
  </si>
  <si>
    <t>Weber, Natalie</t>
  </si>
  <si>
    <t>Renewal Lease Approved</t>
  </si>
  <si>
    <t>Annual (08/17/2025-07/30/2026)</t>
  </si>
  <si>
    <t>515-C</t>
  </si>
  <si>
    <t>TH - D1</t>
  </si>
  <si>
    <t>Occupied No Notice</t>
  </si>
  <si>
    <t>Sosa, Juan</t>
  </si>
  <si>
    <t>Renewal Lease Approved</t>
  </si>
  <si>
    <t>Annual (08/17/2025-07/30/2026)</t>
  </si>
  <si>
    <t>709-A</t>
  </si>
  <si>
    <t>TH - D1</t>
  </si>
  <si>
    <t>Occupied No Notice</t>
  </si>
  <si>
    <t>Choice, Deanna</t>
  </si>
  <si>
    <t>Renewal Lease Approved</t>
  </si>
  <si>
    <t>Annual (08/17/2025-07/30/2026)</t>
  </si>
  <si>
    <t>715-A</t>
  </si>
  <si>
    <t>TH - D1</t>
  </si>
  <si>
    <t>Occupied No Notice</t>
  </si>
  <si>
    <t>Azout, Alexandra</t>
  </si>
  <si>
    <t>Renewal Lease Approved</t>
  </si>
  <si>
    <t>Annual (08/17/2025-07/30/2026)</t>
  </si>
  <si>
    <t>715-B</t>
  </si>
  <si>
    <t>TH - D1</t>
  </si>
  <si>
    <t>Occupied No Notice</t>
  </si>
  <si>
    <t>Naranjo, Lisa</t>
  </si>
  <si>
    <t>Renewal Lease Approved</t>
  </si>
  <si>
    <t>Annual (08/17/2025-07/30/2026)</t>
  </si>
  <si>
    <t>715-C</t>
  </si>
  <si>
    <t>TH - D1</t>
  </si>
  <si>
    <t>Occupied No Notice</t>
  </si>
  <si>
    <t>Gonzalez, Alejandra</t>
  </si>
  <si>
    <t>Renewal Lease Approved</t>
  </si>
  <si>
    <t>Annual (08/17/2025-07/30/2026)</t>
  </si>
  <si>
    <t>715-D</t>
  </si>
  <si>
    <t>TH - D1</t>
  </si>
  <si>
    <t>Occupied No Notice</t>
  </si>
  <si>
    <t>Alanis, Marijose</t>
  </si>
  <si>
    <t>Renewal Lease Approved</t>
  </si>
  <si>
    <t>Annual (08/17/2025-07/30/2026)</t>
  </si>
  <si>
    <t>1603-A</t>
  </si>
  <si>
    <t>TH - D1</t>
  </si>
  <si>
    <t>Occupied No Notice</t>
  </si>
  <si>
    <t>Papas, Matthew (Matt)</t>
  </si>
  <si>
    <t>Renewal Lease Approved</t>
  </si>
  <si>
    <t>Annual (08/17/2025-07/30/2026)</t>
  </si>
  <si>
    <t>1603-B</t>
  </si>
  <si>
    <t>TH - D1</t>
  </si>
  <si>
    <t>Occupied No Notice</t>
  </si>
  <si>
    <t>Cain, Caleigh (Caleigh)</t>
  </si>
  <si>
    <t>Renewal Lease Approved</t>
  </si>
  <si>
    <t>Annual (08/17/2025-07/30/2026)</t>
  </si>
  <si>
    <t>1603-D</t>
  </si>
  <si>
    <t>TH - D1</t>
  </si>
  <si>
    <t>Occupied No Notice</t>
  </si>
  <si>
    <t>Lo, Kwan (Serena)</t>
  </si>
  <si>
    <t>Renewal Lease Approved</t>
  </si>
  <si>
    <t>Annual (08/17/2025-07/30/2026)</t>
  </si>
  <si>
    <t>1605-A</t>
  </si>
  <si>
    <t>TH - D1</t>
  </si>
  <si>
    <t>Occupied No Notice</t>
  </si>
  <si>
    <t>Parker, Treylen</t>
  </si>
  <si>
    <t>Renewal Lease Approved</t>
  </si>
  <si>
    <t>Annual (08/17/2025-07/30/2026)</t>
  </si>
  <si>
    <t>1607-B</t>
  </si>
  <si>
    <t>TH - D1</t>
  </si>
  <si>
    <t>Occupied No Notice</t>
  </si>
  <si>
    <t>Benamar, Ryan</t>
  </si>
  <si>
    <t>Renewal Lease Approved</t>
  </si>
  <si>
    <t>Annual (08/17/2025-07/30/2026)</t>
  </si>
  <si>
    <t>1607-C</t>
  </si>
  <si>
    <t>TH - D1</t>
  </si>
  <si>
    <t>Occupied No Notice</t>
  </si>
  <si>
    <t>Medrano, Gabriel (Gabe)</t>
  </si>
  <si>
    <t>Renewal Lease Approved</t>
  </si>
  <si>
    <t>Annual (08/17/2025-07/30/2026)</t>
  </si>
  <si>
    <t>1607-D</t>
  </si>
  <si>
    <t>TH - D1</t>
  </si>
  <si>
    <t>Occupied No Notice</t>
  </si>
  <si>
    <t>White, Brandon</t>
  </si>
  <si>
    <t>Renewal Lease Approved</t>
  </si>
  <si>
    <t>Annual (08/17/2025-07/30/2026)</t>
  </si>
  <si>
    <t>TH - D1</t>
  </si>
  <si>
    <t>Arguindegui, Ana Sofia</t>
  </si>
  <si>
    <t>Lease Approved</t>
  </si>
  <si>
    <t>Annual (08/17/2025-07/30/2026)</t>
  </si>
  <si>
    <t>TH - D1</t>
  </si>
  <si>
    <t>Barnes, Adreianna</t>
  </si>
  <si>
    <t>Renewal Lease Approved</t>
  </si>
  <si>
    <t>Annual (08/17/2025-07/30/2026)</t>
  </si>
  <si>
    <t>TH - D1</t>
  </si>
  <si>
    <t>Basta, Sebastien</t>
  </si>
  <si>
    <t>Lease Approved</t>
  </si>
  <si>
    <t>Annual (08/17/2025-07/30/2026)</t>
  </si>
  <si>
    <t>TH - D1</t>
  </si>
  <si>
    <t>Braffman, William</t>
  </si>
  <si>
    <t>Lease Approved</t>
  </si>
  <si>
    <t>Annual (08/17/2025-07/30/2026)</t>
  </si>
  <si>
    <t>TH - D1</t>
  </si>
  <si>
    <t>Covarrubias, Saralicia</t>
  </si>
  <si>
    <t>Lease Approved</t>
  </si>
  <si>
    <t>Annual (08/17/2025-07/30/2026)</t>
  </si>
  <si>
    <t>TH - D1</t>
  </si>
  <si>
    <t>Feng, Jolin (Jojo)</t>
  </si>
  <si>
    <t>Renewal Lease Approved</t>
  </si>
  <si>
    <t>Annual (08/17/2025-07/30/2026)</t>
  </si>
  <si>
    <t>TH - D1</t>
  </si>
  <si>
    <t>Garcia, Paulina</t>
  </si>
  <si>
    <t>Lease Approved</t>
  </si>
  <si>
    <t>Annual (08/17/2025-07/30/2026)</t>
  </si>
  <si>
    <t>TH - D1</t>
  </si>
  <si>
    <t>Gonzalez, Clarissa</t>
  </si>
  <si>
    <t>Lease Approved</t>
  </si>
  <si>
    <t>Annual (08/17/2025-07/30/2026)</t>
  </si>
  <si>
    <t>TH - D1</t>
  </si>
  <si>
    <t>Guerrero, Katia (kat)</t>
  </si>
  <si>
    <t>Lease Approved</t>
  </si>
  <si>
    <t>Annual (08/17/2025-07/30/2026)</t>
  </si>
  <si>
    <t>TH - D1</t>
  </si>
  <si>
    <t>Gupta, Avani</t>
  </si>
  <si>
    <t>Lease Approved</t>
  </si>
  <si>
    <t>Annual (08/17/2025-07/30/2026)</t>
  </si>
  <si>
    <t>TH - D1</t>
  </si>
  <si>
    <t>Hormozi, Kamran</t>
  </si>
  <si>
    <t>Lease Approved</t>
  </si>
  <si>
    <t>Annual (08/17/2025-07/30/2026)</t>
  </si>
  <si>
    <t>TH - D1</t>
  </si>
  <si>
    <t>Hurt, Luke</t>
  </si>
  <si>
    <t>Lease Partially Completed</t>
  </si>
  <si>
    <t>Annual (08/17/2025-07/30/2026)</t>
  </si>
  <si>
    <t>TH - D1</t>
  </si>
  <si>
    <t>Isaacson, Benjamin (Ben)</t>
  </si>
  <si>
    <t>Lease Approved</t>
  </si>
  <si>
    <t>Annual (08/17/2025-07/30/2026)</t>
  </si>
  <si>
    <t>TH - D1</t>
  </si>
  <si>
    <t>Johnson, Chase (Chase Johnson)</t>
  </si>
  <si>
    <t>Lease Approved</t>
  </si>
  <si>
    <t>Annual (08/17/2025-07/30/2026)</t>
  </si>
  <si>
    <t>TH - D1</t>
  </si>
  <si>
    <t>Lakhani, Sarika</t>
  </si>
  <si>
    <t>Lease Approved</t>
  </si>
  <si>
    <t>Annual (08/17/2025-07/30/2026)</t>
  </si>
  <si>
    <t>TH - D1</t>
  </si>
  <si>
    <t>Lakhwani, Aman (Aman)</t>
  </si>
  <si>
    <t>Lease Approved</t>
  </si>
  <si>
    <t>Annual (08/17/2025-07/30/2026)</t>
  </si>
  <si>
    <t>TH - D1</t>
  </si>
  <si>
    <t>Latawiec, Nicholas (Nick)</t>
  </si>
  <si>
    <t>Lease Partially Completed</t>
  </si>
  <si>
    <t>Annual (08/17/2025-07/30/2026)</t>
  </si>
  <si>
    <t>TH - D1</t>
  </si>
  <si>
    <t>Llaguno, Isabella</t>
  </si>
  <si>
    <t>Lease Approved</t>
  </si>
  <si>
    <t>Annual (08/17/2025-07/30/2026)</t>
  </si>
  <si>
    <t>TH - D1</t>
  </si>
  <si>
    <t>Lucas, John (John)</t>
  </si>
  <si>
    <t>Lease Approved</t>
  </si>
  <si>
    <t>Annual (08/17/2025-07/30/2026)</t>
  </si>
  <si>
    <t>TH - D1</t>
  </si>
  <si>
    <t>Lucas, Mark</t>
  </si>
  <si>
    <t>Lease Approved</t>
  </si>
  <si>
    <t>Annual (08/17/2025-07/30/2026)</t>
  </si>
  <si>
    <t>TH - D1</t>
  </si>
  <si>
    <t>Lucas, Nathan (Nathan)</t>
  </si>
  <si>
    <t>Lease Approved</t>
  </si>
  <si>
    <t>Annual (08/17/2025-07/30/2026)</t>
  </si>
  <si>
    <t>TH - D1</t>
  </si>
  <si>
    <t>McNutt, Alexander (Alex)</t>
  </si>
  <si>
    <t>Lease Approved</t>
  </si>
  <si>
    <t>Annual (08/17/2025-07/30/2026)</t>
  </si>
  <si>
    <t>TH - D1</t>
  </si>
  <si>
    <t>Melendez, Sarah</t>
  </si>
  <si>
    <t>Lease Approved</t>
  </si>
  <si>
    <t>Annual (08/17/2025-07/30/2026)</t>
  </si>
  <si>
    <t>TH - D1</t>
  </si>
  <si>
    <t>Murrell, Andrew</t>
  </si>
  <si>
    <t>Lease Approved</t>
  </si>
  <si>
    <t>Annual (08/17/2025-07/30/2026)</t>
  </si>
  <si>
    <t>TH - D1</t>
  </si>
  <si>
    <t>Nasta, Paulina</t>
  </si>
  <si>
    <t>Lease Approved</t>
  </si>
  <si>
    <t>Annual (08/17/2025-07/30/2026)</t>
  </si>
  <si>
    <t>TH - D1</t>
  </si>
  <si>
    <t>Navarrete, Valeska</t>
  </si>
  <si>
    <t>Renewal Lease Approved</t>
  </si>
  <si>
    <t>Annual (08/17/2025-07/30/2026)</t>
  </si>
  <si>
    <t>TH - D1</t>
  </si>
  <si>
    <t>Nikulin, Semyon</t>
  </si>
  <si>
    <t>Lease Approved</t>
  </si>
  <si>
    <t>Annual (08/17/2025-07/30/2026)</t>
  </si>
  <si>
    <t>TH - D1</t>
  </si>
  <si>
    <t>Pena, Silke</t>
  </si>
  <si>
    <t>Lease Approved</t>
  </si>
  <si>
    <t>Annual (08/17/2025-07/30/2026)</t>
  </si>
  <si>
    <t>TH - D1</t>
  </si>
  <si>
    <t>Pozuelo, Diego</t>
  </si>
  <si>
    <t>Renewal Lease Approved</t>
  </si>
  <si>
    <t>Annual (08/17/2025-07/30/2026)</t>
  </si>
  <si>
    <t>TH - D1</t>
  </si>
  <si>
    <t>Ramirez, Keith (Keith)</t>
  </si>
  <si>
    <t>Lease Approved</t>
  </si>
  <si>
    <t>Annual (08/17/2025-07/30/2026)</t>
  </si>
  <si>
    <t>TH - D1</t>
  </si>
  <si>
    <t>Ryder, Charles (Daly)</t>
  </si>
  <si>
    <t>Lease Approved</t>
  </si>
  <si>
    <t>Annual (08/17/2025-07/30/2026)</t>
  </si>
  <si>
    <t>TH - D1</t>
  </si>
  <si>
    <t>Siddiqui, Yumeenuddin</t>
  </si>
  <si>
    <t>Lease Approved</t>
  </si>
  <si>
    <t>Annual (08/17/2025-07/30/2026)</t>
  </si>
  <si>
    <t>TH - D1</t>
  </si>
  <si>
    <t>Thompson, Matthew</t>
  </si>
  <si>
    <t>Lease Approved</t>
  </si>
  <si>
    <t>Annual (08/17/2025-07/30/2026)</t>
  </si>
  <si>
    <t>TH - D1</t>
  </si>
  <si>
    <t>Watner, Murphy</t>
  </si>
  <si>
    <t>Lease Approved</t>
  </si>
  <si>
    <t>Annual (08/17/2025-07/30/2026)</t>
  </si>
  <si>
    <t>TH - D1</t>
  </si>
  <si>
    <t>Wells, Benjamin (Benjamin)</t>
  </si>
  <si>
    <t>Lease Approved</t>
  </si>
  <si>
    <t>Annual (08/17/2025-07/30/2026)</t>
  </si>
  <si>
    <t>TH - D1</t>
  </si>
  <si>
    <t>Wolcovinsky, Alan</t>
  </si>
  <si>
    <t>Lease Approved</t>
  </si>
  <si>
    <t>Annual (08/17/2025-07/30/2026)</t>
  </si>
  <si>
    <t>Unit Type: TH - D1.2</t>
  </si>
  <si>
    <t>506-B</t>
  </si>
  <si>
    <t>TH - D1.2</t>
  </si>
  <si>
    <t>Occupied No Notice</t>
  </si>
  <si>
    <t>Rubio, Clarissa</t>
  </si>
  <si>
    <t>Renewal Lease Approved</t>
  </si>
  <si>
    <t>Annual (08/17/2025-07/30/2026)</t>
  </si>
  <si>
    <t>514-B</t>
  </si>
  <si>
    <t>TH - D1.2</t>
  </si>
  <si>
    <t>Occupied No Notice</t>
  </si>
  <si>
    <t>Ding, Olivia</t>
  </si>
  <si>
    <t>Renewal Lease Approved</t>
  </si>
  <si>
    <t>Annual (08/17/2025-07/30/2026)</t>
  </si>
  <si>
    <t>704-B</t>
  </si>
  <si>
    <t>TH - D1.2</t>
  </si>
  <si>
    <t>Occupied No Notice</t>
  </si>
  <si>
    <t>Rosalez, Eloisa (Eloisa)</t>
  </si>
  <si>
    <t>Renewal Lease Approved</t>
  </si>
  <si>
    <t>Annual (08/17/2025-07/30/2026)</t>
  </si>
  <si>
    <t>704-C</t>
  </si>
  <si>
    <t>TH - D1.2</t>
  </si>
  <si>
    <t>Occupied No Notice</t>
  </si>
  <si>
    <t>Chavez, Mariana</t>
  </si>
  <si>
    <t>Renewal Lease Approved</t>
  </si>
  <si>
    <t>Annual (08/17/2025-07/30/2026)</t>
  </si>
  <si>
    <t>706-A</t>
  </si>
  <si>
    <t>TH - D1.2</t>
  </si>
  <si>
    <t>Occupied No Notice</t>
  </si>
  <si>
    <t>Lee, Soo (Soo)</t>
  </si>
  <si>
    <t>Renewal Lease Approved</t>
  </si>
  <si>
    <t>Annual (08/17/2025-07/30/2026)</t>
  </si>
  <si>
    <t>706-D</t>
  </si>
  <si>
    <t>TH - D1.2</t>
  </si>
  <si>
    <t>Occupied No Notice</t>
  </si>
  <si>
    <t>Xu, Jun</t>
  </si>
  <si>
    <t>Renewal Lease Approved</t>
  </si>
  <si>
    <t>Annual (08/17/2025-07/30/2026)</t>
  </si>
  <si>
    <t>714-A</t>
  </si>
  <si>
    <t>TH - D1.2</t>
  </si>
  <si>
    <t>Occupied No Notice</t>
  </si>
  <si>
    <t>Dolley, Tyler</t>
  </si>
  <si>
    <t>Renewal Lease Partially Completed</t>
  </si>
  <si>
    <t>Annual (08/17/2025-07/30/2026)</t>
  </si>
  <si>
    <t>714-C</t>
  </si>
  <si>
    <t>TH - D1.2</t>
  </si>
  <si>
    <t>Occupied No Notice</t>
  </si>
  <si>
    <t>Kair, James (James)</t>
  </si>
  <si>
    <t>Renewal Lease Approved</t>
  </si>
  <si>
    <t>Annual (08/17/2025-07/30/2026)</t>
  </si>
  <si>
    <t>1604-B</t>
  </si>
  <si>
    <t>TH - D1.2</t>
  </si>
  <si>
    <t>Occupied No Notice</t>
  </si>
  <si>
    <t>Yadla, Thrisha (Thrisha)</t>
  </si>
  <si>
    <t>Renewal Lease Approved</t>
  </si>
  <si>
    <t>Annual (08/17/2025-07/30/2026)</t>
  </si>
  <si>
    <t>1606-A</t>
  </si>
  <si>
    <t>TH - D1.2</t>
  </si>
  <si>
    <t>Occupied No Notice</t>
  </si>
  <si>
    <t>Torres, Andres (Andy)</t>
  </si>
  <si>
    <t>Renewal Lease Approved</t>
  </si>
  <si>
    <t>Annual (08/17/2025-07/30/2026)</t>
  </si>
  <si>
    <t>1606-B</t>
  </si>
  <si>
    <t>TH - D1.2</t>
  </si>
  <si>
    <t>Occupied No Notice</t>
  </si>
  <si>
    <t>Arzuaga, Luis</t>
  </si>
  <si>
    <t>Renewal Lease Approved</t>
  </si>
  <si>
    <t>Annual (08/17/2025-07/30/2026)</t>
  </si>
  <si>
    <t>1606-D</t>
  </si>
  <si>
    <t>TH - D1.2</t>
  </si>
  <si>
    <t>Occupied No Notice</t>
  </si>
  <si>
    <t>Campero, Adolfo (Julian)</t>
  </si>
  <si>
    <t>Renewal Lease Approved</t>
  </si>
  <si>
    <t>Annual (08/17/2025-07/30/2026)</t>
  </si>
  <si>
    <t>TH - D1.2</t>
  </si>
  <si>
    <t>Castellanos, Regina (Regina)</t>
  </si>
  <si>
    <t>Lease Approved</t>
  </si>
  <si>
    <t>Annual (08/17/2025-07/30/2026)</t>
  </si>
  <si>
    <t>TH - D1.2</t>
  </si>
  <si>
    <t>De La Riva, Valeria (Valeria)</t>
  </si>
  <si>
    <t>Lease Approved</t>
  </si>
  <si>
    <t>Annual (08/17/2025-07/30/2026)</t>
  </si>
  <si>
    <t>TH - D1.2</t>
  </si>
  <si>
    <t>Fonken, Ryan</t>
  </si>
  <si>
    <t>Renewal Lease Approved</t>
  </si>
  <si>
    <t>MOMI (08/17/2025-07/30/2026)</t>
  </si>
  <si>
    <t>TH - D1.2</t>
  </si>
  <si>
    <t>Pakala, Adit</t>
  </si>
  <si>
    <t>Lease Approved</t>
  </si>
  <si>
    <t>Annual (08/17/2025-07/30/2026)</t>
  </si>
  <si>
    <t>TH - D1.2</t>
  </si>
  <si>
    <t>Park, Ryan</t>
  </si>
  <si>
    <t>Renewal Lease Approved</t>
  </si>
  <si>
    <t>MOMI (08/17/2025-07/30/2026)</t>
  </si>
  <si>
    <t>TH - D1.2</t>
  </si>
  <si>
    <t>Pescod, Victoria (Victoria)</t>
  </si>
  <si>
    <t>Lease Approved</t>
  </si>
  <si>
    <t>Annual (08/17/2025-07/30/2026)</t>
  </si>
  <si>
    <t>TH - D1.2</t>
  </si>
  <si>
    <t>Ravulapalli, Balakrishna</t>
  </si>
  <si>
    <t>Lease Approved</t>
  </si>
  <si>
    <t>Annual (08/17/2025-07/30/2026)</t>
  </si>
  <si>
    <t>TH - D1.2</t>
  </si>
  <si>
    <t>Reeder, Grant</t>
  </si>
  <si>
    <t>Renewal Lease Approved</t>
  </si>
  <si>
    <t>MOMI (08/17/2025-07/30/2026)</t>
  </si>
  <si>
    <t>TH - D1.2</t>
  </si>
  <si>
    <t>Reinhart, Blake (Blake)</t>
  </si>
  <si>
    <t>Renewal Lease Approved</t>
  </si>
  <si>
    <t>MOMI (08/17/2025-07/30/2026)</t>
  </si>
  <si>
    <t>TH - D1.2</t>
  </si>
  <si>
    <t>Thompson, Jack</t>
  </si>
  <si>
    <t>Renewal Lease Approved</t>
  </si>
  <si>
    <t>Annual (08/17/2025-07/30/2026)</t>
  </si>
  <si>
    <t>Unit Type: TH - D2</t>
  </si>
  <si>
    <t>1401-C</t>
  </si>
  <si>
    <t>TH - D2</t>
  </si>
  <si>
    <t>Occupied No Notice</t>
  </si>
  <si>
    <t>Taylor-Akwenye, Audrey (Nanyu)</t>
  </si>
  <si>
    <t>Renewal Lease Approved</t>
  </si>
  <si>
    <t>Annual (08/17/2025-07/30/2026)</t>
  </si>
  <si>
    <t>1401-D</t>
  </si>
  <si>
    <t>TH - D2</t>
  </si>
  <si>
    <t>Occupied No Notice</t>
  </si>
  <si>
    <t>Baratz, Ayden</t>
  </si>
  <si>
    <t>Renewal Lease Approved</t>
  </si>
  <si>
    <t>Annual (08/17/2025-07/30/2026)</t>
  </si>
  <si>
    <t>TH - D2</t>
  </si>
  <si>
    <t>Garza, Lauren</t>
  </si>
  <si>
    <t>Renewal Lease Approved</t>
  </si>
  <si>
    <t>Annual (08/17/2025-07/30/2026)</t>
  </si>
  <si>
    <t>TH - D2</t>
  </si>
  <si>
    <t>Madrid, Natalie (Natalie)</t>
  </si>
  <si>
    <t>Renewal Lease Approved</t>
  </si>
  <si>
    <t>Annual (08/17/2025-07/30/2026)</t>
  </si>
  <si>
    <t>TH - D2</t>
  </si>
  <si>
    <t>Radloff, Kaia</t>
  </si>
  <si>
    <t>Lease Approved</t>
  </si>
  <si>
    <t>Annual (08/17/2025-07/30/2026)</t>
  </si>
  <si>
    <t>TH - D2</t>
  </si>
  <si>
    <t>Schlitzberger, Nathan (Nathan)</t>
  </si>
  <si>
    <t>Renewal Lease Approved</t>
  </si>
  <si>
    <t>Annual (08/17/2025-07/30/2026)</t>
  </si>
  <si>
    <t>TH - D2</t>
  </si>
  <si>
    <t>Wanasek, Riley</t>
  </si>
  <si>
    <t>Lease Approved</t>
  </si>
  <si>
    <t>Annual (08/17/2025-07/30/2026)</t>
  </si>
  <si>
    <t>Unit Type: TH - D3</t>
  </si>
  <si>
    <t>TH - D3</t>
  </si>
  <si>
    <t>Araujo Pinheiro, Vitor</t>
  </si>
  <si>
    <t>Renewal Lease Approved</t>
  </si>
  <si>
    <t>MOMI (08/17/2025-07/30/2026)</t>
  </si>
  <si>
    <t>TH - D3</t>
  </si>
  <si>
    <t>Pena, Hector (Hector)</t>
  </si>
  <si>
    <t>Renewal Lease Approved</t>
  </si>
  <si>
    <t>MOMI (08/17/2025-07/30/2026)</t>
  </si>
  <si>
    <t>TH - D3</t>
  </si>
  <si>
    <t>Ramirez, Diego (Diego)</t>
  </si>
  <si>
    <t>Lease Approved</t>
  </si>
  <si>
    <t>Annual (08/17/2025-07/30/2026)</t>
  </si>
  <si>
    <t>TH - D3</t>
  </si>
  <si>
    <t>Taft, Myles</t>
  </si>
  <si>
    <t>Lease Approved</t>
  </si>
  <si>
    <t>Annual (08/17/2025-07/30/2026)</t>
  </si>
  <si>
    <t>Unit Type: TH - D4 - SEMI-SHARED</t>
  </si>
  <si>
    <t>TH - D4 - SEMI-SHARED</t>
  </si>
  <si>
    <t>Canahuati, Antonella</t>
  </si>
  <si>
    <t>Renewal Lease Approved</t>
  </si>
  <si>
    <t>MOMI (08/17/2025-07/30/2026)</t>
  </si>
  <si>
    <t>TH - D4 - SEMI-SHARED</t>
  </si>
  <si>
    <t>Coen, Graciela (Graciela)</t>
  </si>
  <si>
    <t>Lease Approved</t>
  </si>
  <si>
    <t>Annual (08/17/2025-07/30/2026)</t>
  </si>
  <si>
    <t>TH - D4 - SEMI-SHARED</t>
  </si>
  <si>
    <t>Dunn, Thomas (Thomas)</t>
  </si>
  <si>
    <t>Lease Approved</t>
  </si>
  <si>
    <t>Annual (08/17/2025-07/30/2026)</t>
  </si>
  <si>
    <t>TH - D4 - SEMI-SHARED</t>
  </si>
  <si>
    <t>Frech Destarac, Paulina</t>
  </si>
  <si>
    <t>Renewal Lease Approved</t>
  </si>
  <si>
    <t>MOMI (08/17/2025-07/30/2026)</t>
  </si>
  <si>
    <t>TH - D4 - SEMI-SHARED</t>
  </si>
  <si>
    <t>Matsuzaki, Matthew</t>
  </si>
  <si>
    <t>Lease Approved</t>
  </si>
  <si>
    <t>Annual (08/17/2025-07/30/2026)</t>
  </si>
  <si>
    <t>TH - D4 - SEMI-SHARED</t>
  </si>
  <si>
    <t>Wolcovinsky, Leah</t>
  </si>
  <si>
    <t>Renewal Lease Approved</t>
  </si>
  <si>
    <t>MOMI (08/17/2025-07/30/2026)</t>
  </si>
  <si>
    <t>Unit Type: TH - D5</t>
  </si>
  <si>
    <t>516-A</t>
  </si>
  <si>
    <t>TH - D5</t>
  </si>
  <si>
    <t>Occupied No Notice</t>
  </si>
  <si>
    <t>Black, Anna</t>
  </si>
  <si>
    <t>Renewal Lease Approved</t>
  </si>
  <si>
    <t>Annual (08/17/2025-07/30/2026)</t>
  </si>
  <si>
    <t>516-C</t>
  </si>
  <si>
    <t>TH - D5</t>
  </si>
  <si>
    <t>Occupied No Notice</t>
  </si>
  <si>
    <t>Martinez, Catherine (Catherine)</t>
  </si>
  <si>
    <t>Renewal Lease Approved</t>
  </si>
  <si>
    <t>Annual (08/17/2025-07/30/2026)</t>
  </si>
  <si>
    <t>516-D</t>
  </si>
  <si>
    <t>TH - D5</t>
  </si>
  <si>
    <t>Occupied No Notice</t>
  </si>
  <si>
    <t>Penthala, Himaja Reddy (Hima)</t>
  </si>
  <si>
    <t>Renewal Lease Approved</t>
  </si>
  <si>
    <t>Annual (08/17/2025-07/30/2026)</t>
  </si>
  <si>
    <t>717-A</t>
  </si>
  <si>
    <t>TH - D5</t>
  </si>
  <si>
    <t>Occupied No Notice</t>
  </si>
  <si>
    <t>Alvarez, Carolina</t>
  </si>
  <si>
    <t>Renewal Lease Approved</t>
  </si>
  <si>
    <t>Annual (08/17/2025-07/30/2026)</t>
  </si>
  <si>
    <t>717-B</t>
  </si>
  <si>
    <t>TH - D5</t>
  </si>
  <si>
    <t>Occupied No Notice</t>
  </si>
  <si>
    <t>Llaguno, Daniela</t>
  </si>
  <si>
    <t>Renewal Lease Approved</t>
  </si>
  <si>
    <t>Annual (08/17/2025-07/30/2026)</t>
  </si>
  <si>
    <t>717-C</t>
  </si>
  <si>
    <t>TH - D5</t>
  </si>
  <si>
    <t>Occupied No Notice</t>
  </si>
  <si>
    <t>Trevino, Valentina (Valentina)</t>
  </si>
  <si>
    <t>Renewal Lease Approved</t>
  </si>
  <si>
    <t>Annual (08/17/2025-07/30/2026)</t>
  </si>
  <si>
    <t>717-D</t>
  </si>
  <si>
    <t>TH - D5</t>
  </si>
  <si>
    <t>Occupied No Notice</t>
  </si>
  <si>
    <t>Carrieri, Francesca (Francesca)</t>
  </si>
  <si>
    <t>Renewal Lease Approved</t>
  </si>
  <si>
    <t>Annual (08/17/2025-07/30/2026)</t>
  </si>
  <si>
    <t>TH - D5</t>
  </si>
  <si>
    <t>Alejos, Cristian</t>
  </si>
  <si>
    <t>Lease Approved</t>
  </si>
  <si>
    <t>Annual (08/17/2025-07/30/2026)</t>
  </si>
  <si>
    <t>TH - D5</t>
  </si>
  <si>
    <t>Borgeaud, Anthony</t>
  </si>
  <si>
    <t>Lease Approved</t>
  </si>
  <si>
    <t>Annual (08/17/2025-07/30/2026)</t>
  </si>
  <si>
    <t>TH - D5</t>
  </si>
  <si>
    <t>Carbonell, Sebastian (Sebastian)</t>
  </si>
  <si>
    <t>Lease Approved</t>
  </si>
  <si>
    <t>Annual (08/17/2025-07/30/2026)</t>
  </si>
  <si>
    <t>TH - D5</t>
  </si>
  <si>
    <t>Estrada, Adrian</t>
  </si>
  <si>
    <t>Lease Approved</t>
  </si>
  <si>
    <t>Annual (08/17/2025-07/30/2026)</t>
  </si>
  <si>
    <t>TH - D5</t>
  </si>
  <si>
    <t>Frias Aguilar, Julia (Julia)</t>
  </si>
  <si>
    <t>Lease Approved</t>
  </si>
  <si>
    <t>Annual (08/17/2025-07/30/2026)</t>
  </si>
  <si>
    <t>TH - D5</t>
  </si>
  <si>
    <t>Galindo, Isabella (Isa)</t>
  </si>
  <si>
    <t>Renewal Lease Approved</t>
  </si>
  <si>
    <t>MOMI (08/17/2025-07/30/2026)</t>
  </si>
  <si>
    <t>TH - D5</t>
  </si>
  <si>
    <t>Lippmann, Natasha</t>
  </si>
  <si>
    <t>Renewal Lease Approved</t>
  </si>
  <si>
    <t>MOMI (08/17/2025-07/30/2026)</t>
  </si>
  <si>
    <t>TH - D5</t>
  </si>
  <si>
    <t>Sanchez, Edith (Edith)</t>
  </si>
  <si>
    <t>Lease Approved</t>
  </si>
  <si>
    <t>Annual (08/17/2025-07/30/2026)</t>
  </si>
  <si>
    <t>TH - D5</t>
  </si>
  <si>
    <t>Yanar, Iza (Iza)</t>
  </si>
  <si>
    <t>Renewal Lease Approved</t>
  </si>
  <si>
    <t>MOMI (08/17/2025-07/30/2026)</t>
  </si>
  <si>
    <t>Unit Type: TH - D6 - SEMI-SHARED</t>
  </si>
  <si>
    <t>501-A1</t>
  </si>
  <si>
    <t>TH - D6 - SEMI-SHARED</t>
  </si>
  <si>
    <t>Occupied No Notice</t>
  </si>
  <si>
    <t>Gonzalez, Regina</t>
  </si>
  <si>
    <t>Renewal Lease Approved</t>
  </si>
  <si>
    <t>Annual (08/17/2025-07/30/2026)</t>
  </si>
  <si>
    <t>501-A2</t>
  </si>
  <si>
    <t>TH - D6 - SEMI-SHARED</t>
  </si>
  <si>
    <t>Occupied No Notice</t>
  </si>
  <si>
    <t>Gonzalez, Sofia</t>
  </si>
  <si>
    <t>Renewal Lease Approved</t>
  </si>
  <si>
    <t>Annual (08/17/2025-07/30/2026)</t>
  </si>
  <si>
    <t>501-B</t>
  </si>
  <si>
    <t>TH - D6 - SEMI-SHARED</t>
  </si>
  <si>
    <t>Occupied No Notice</t>
  </si>
  <si>
    <t>Pueblitz, Camila</t>
  </si>
  <si>
    <t>Renewal Lease Approved</t>
  </si>
  <si>
    <t>Annual (08/17/2025-07/30/2026)</t>
  </si>
  <si>
    <t>501-D</t>
  </si>
  <si>
    <t>TH - D6 - SEMI-SHARED</t>
  </si>
  <si>
    <t>Occupied No Notice</t>
  </si>
  <si>
    <t>Escamilla, Gabriela</t>
  </si>
  <si>
    <t>Renewal Lease Approved</t>
  </si>
  <si>
    <t>Annual (08/17/2025-07/30/2026)</t>
  </si>
  <si>
    <t>701-B</t>
  </si>
  <si>
    <t>TH - D6 - SEMI-SHARED</t>
  </si>
  <si>
    <t>Occupied No Notice</t>
  </si>
  <si>
    <t>Mathers, Kylie</t>
  </si>
  <si>
    <t>Renewal Lease Approved</t>
  </si>
  <si>
    <t>Annual (08/17/2025-07/30/2026)</t>
  </si>
  <si>
    <t>701-C</t>
  </si>
  <si>
    <t>TH - D6 - SEMI-SHARED</t>
  </si>
  <si>
    <t>Occupied No Notice</t>
  </si>
  <si>
    <t>Coan, Lily</t>
  </si>
  <si>
    <t>Renewal Lease Approved</t>
  </si>
  <si>
    <t>Annual (08/17/2025-07/30/2026)</t>
  </si>
  <si>
    <t>TH - D6 - SEMI-SHARED</t>
  </si>
  <si>
    <t>Gendrop, Nicolas (Nico Gendrop)</t>
  </si>
  <si>
    <t>Renewal Lease Approved</t>
  </si>
  <si>
    <t>Annual (08/17/2025-07/30/2026)</t>
  </si>
  <si>
    <t>TH - D6 - SEMI-SHARED</t>
  </si>
  <si>
    <t>Ma, Jiayi (Jessy Ma)</t>
  </si>
  <si>
    <t>Renewal Lease Approved</t>
  </si>
  <si>
    <t>MOMI (08/17/2025-07/30/2026)</t>
  </si>
  <si>
    <t>TH - D6 - SEMI-SHARED</t>
  </si>
  <si>
    <t>Pfeifer, Tyler (Tyler)</t>
  </si>
  <si>
    <t>Renewal Lease Approved</t>
  </si>
  <si>
    <t>Annual (08/17/2025-07/30/2026)</t>
  </si>
  <si>
    <t>TH - D6 - SEMI-SHARED</t>
  </si>
  <si>
    <t>Villarreal, Angeles</t>
  </si>
  <si>
    <t>Lease Approved</t>
  </si>
  <si>
    <t>Annual (08/17/2025-07/30/2026)</t>
  </si>
  <si>
    <t>Unit Type: TH - D8 - SEMI-SHARED</t>
  </si>
  <si>
    <t>915-A1</t>
  </si>
  <si>
    <t>TH - D8 - SEMI-SHARED</t>
  </si>
  <si>
    <t>Occupied No Notice</t>
  </si>
  <si>
    <t>Model A1, Torre</t>
  </si>
  <si>
    <t>Renewal Lease Approved</t>
  </si>
  <si>
    <t>Annual (08/17/2025-07/30/2026)</t>
  </si>
  <si>
    <t>915-A2</t>
  </si>
  <si>
    <t>TH - D8 - SEMI-SHARED</t>
  </si>
  <si>
    <t>Occupied No Notice</t>
  </si>
  <si>
    <t>Model A2, Torre</t>
  </si>
  <si>
    <t>Renewal Lease Approved</t>
  </si>
  <si>
    <t>Annual (08/17/2025-07/30/2026)</t>
  </si>
  <si>
    <t>915-B</t>
  </si>
  <si>
    <t>TH - D8 - SEMI-SHARED</t>
  </si>
  <si>
    <t>Occupied No Notice</t>
  </si>
  <si>
    <t>Model B, Torre</t>
  </si>
  <si>
    <t>Renewal Lease Approved</t>
  </si>
  <si>
    <t>Annual (08/17/2025-07/30/2026)</t>
  </si>
  <si>
    <t>915-C</t>
  </si>
  <si>
    <t>TH - D8 - SEMI-SHARED</t>
  </si>
  <si>
    <t>Occupied No Notice</t>
  </si>
  <si>
    <t>Model C, Torre</t>
  </si>
  <si>
    <t>Renewal Lease Approved</t>
  </si>
  <si>
    <t>Annual (08/17/2025-07/30/2026)</t>
  </si>
  <si>
    <t>915-D1</t>
  </si>
  <si>
    <t>TH - D8 - SEMI-SHARED</t>
  </si>
  <si>
    <t>Occupied No Notice</t>
  </si>
  <si>
    <t>Model D1, Torre</t>
  </si>
  <si>
    <t>Renewal Lease Approved</t>
  </si>
  <si>
    <t>Annual (08/17/2025-07/30/2026)</t>
  </si>
  <si>
    <t>915-D2</t>
  </si>
  <si>
    <t>TH - D8 - SEMI-SHARED</t>
  </si>
  <si>
    <t>Occupied No Notice</t>
  </si>
  <si>
    <t>Model D2, Torre</t>
  </si>
  <si>
    <t>Renewal Lease Approved</t>
  </si>
  <si>
    <t>Annual (08/17/2025-07/30/2026)</t>
  </si>
  <si>
    <t>Unit Type: TH - D9</t>
  </si>
  <si>
    <t>TH - D9</t>
  </si>
  <si>
    <t>Ahuja, Raina</t>
  </si>
  <si>
    <t>Lease Approved</t>
  </si>
  <si>
    <t>Annual (08/17/2025-07/30/2026)</t>
  </si>
  <si>
    <t>TH - D9</t>
  </si>
  <si>
    <t>Allam, Vincent (Vincent)</t>
  </si>
  <si>
    <t>Renewal Lease Approved</t>
  </si>
  <si>
    <t>Annual (08/17/2025-07/30/2026)</t>
  </si>
  <si>
    <t>TH - D9</t>
  </si>
  <si>
    <t>Amezaga, Diego</t>
  </si>
  <si>
    <t>Lease Approved</t>
  </si>
  <si>
    <t>Annual (08/17/2025-07/30/2026)</t>
  </si>
  <si>
    <t>TH - D9</t>
  </si>
  <si>
    <t>Enturi, Sathvik</t>
  </si>
  <si>
    <t>Renewal Lease Approved</t>
  </si>
  <si>
    <t>Annual (08/17/2025-07/30/2026)</t>
  </si>
  <si>
    <t>TH - D9</t>
  </si>
  <si>
    <t>Graham, Luis</t>
  </si>
  <si>
    <t>Lease Approved</t>
  </si>
  <si>
    <t>Annual (08/17/2025-07/30/2026)</t>
  </si>
  <si>
    <t>TH - D9</t>
  </si>
  <si>
    <t>Idris, Aishah</t>
  </si>
  <si>
    <t>Lease Approved</t>
  </si>
  <si>
    <t>Annual (08/17/2025-07/30/2026)</t>
  </si>
  <si>
    <t>TH - D9</t>
  </si>
  <si>
    <t>Mayberry, Ollivia</t>
  </si>
  <si>
    <t>Lease Approved</t>
  </si>
  <si>
    <t>Annual (08/17/2025-07/30/2026)</t>
  </si>
  <si>
    <t>TH - D9</t>
  </si>
  <si>
    <t>Moreno, Michael (Christian)</t>
  </si>
  <si>
    <t>Lease Approved</t>
  </si>
  <si>
    <t>Annual (08/17/2025-07/30/2026)</t>
  </si>
  <si>
    <t>TH - D9</t>
  </si>
  <si>
    <t>Pattathil, Govind</t>
  </si>
  <si>
    <t>Renewal Lease Approved</t>
  </si>
  <si>
    <t>Annual (08/17/2025-07/30/2026)</t>
  </si>
  <si>
    <t>TH - D9</t>
  </si>
  <si>
    <t>Perera, Reinaldo</t>
  </si>
  <si>
    <t>Renewal Lease Approved</t>
  </si>
  <si>
    <t>Annual (08/17/2025-07/30/2026)</t>
  </si>
  <si>
    <t>TH - D9</t>
  </si>
  <si>
    <t>Pillsbury, Mark (Hampton)</t>
  </si>
  <si>
    <t>Lease Approved</t>
  </si>
  <si>
    <t>Annual (08/17/2025-07/30/2026)</t>
  </si>
  <si>
    <t>TH - D9</t>
  </si>
  <si>
    <t>Rodriguez, Mauro</t>
  </si>
  <si>
    <t>Lease Approved</t>
  </si>
  <si>
    <t>Annual (08/17/2025-07/30/2026)</t>
  </si>
  <si>
    <t>TH - D9</t>
  </si>
  <si>
    <t>Saravanan, Raghauv</t>
  </si>
  <si>
    <t>Renewal Lease Approved</t>
  </si>
  <si>
    <t>Annual (08/17/2025-07/30/2026)</t>
  </si>
  <si>
    <t>Unit Type: TH - E1</t>
  </si>
  <si>
    <t>712-A</t>
  </si>
  <si>
    <t>TH - E1</t>
  </si>
  <si>
    <t>Occupied No Notice</t>
  </si>
  <si>
    <t>Lezama, Daniel (Danny)</t>
  </si>
  <si>
    <t>Renewal Lease Approved</t>
  </si>
  <si>
    <t>Annual (08/17/2025-07/30/2026)</t>
  </si>
  <si>
    <t>712-C</t>
  </si>
  <si>
    <t>TH - E1</t>
  </si>
  <si>
    <t>Occupied No Notice</t>
  </si>
  <si>
    <t>Capetillo, Matthew (Matthew)</t>
  </si>
  <si>
    <t>Renewal Lease Approved</t>
  </si>
  <si>
    <t>Annual (08/17/2025-07/30/2026)</t>
  </si>
  <si>
    <t>712-D</t>
  </si>
  <si>
    <t>TH - E1</t>
  </si>
  <si>
    <t>Occupied No Notice</t>
  </si>
  <si>
    <t>Jones, Ryan (Ryan)</t>
  </si>
  <si>
    <t>Renewal Lease Approved</t>
  </si>
  <si>
    <t>Annual (08/17/2025-07/30/2026)</t>
  </si>
  <si>
    <t>TH - E1</t>
  </si>
  <si>
    <t>Ceschia, Chiara (Chiara)</t>
  </si>
  <si>
    <t>Lease Approved</t>
  </si>
  <si>
    <t>Annual (08/17/2025-07/30/2026)</t>
  </si>
  <si>
    <t>TH - E1</t>
  </si>
  <si>
    <t>Delpree, Isabel</t>
  </si>
  <si>
    <t>Lease Approved</t>
  </si>
  <si>
    <t>Annual (08/17/2025-07/30/2026)</t>
  </si>
  <si>
    <t>TH - E1</t>
  </si>
  <si>
    <t>Henne, Ana Paola (Ana)</t>
  </si>
  <si>
    <t>Lease Approved</t>
  </si>
  <si>
    <t>Annual (08/17/2025-07/30/2026)</t>
  </si>
  <si>
    <t>TH - E1</t>
  </si>
  <si>
    <t>Hullum, Cooper (Cooper)</t>
  </si>
  <si>
    <t>Lease Approved</t>
  </si>
  <si>
    <t>Annual (08/17/2025-07/30/2026)</t>
  </si>
  <si>
    <t>TH - E1</t>
  </si>
  <si>
    <t>Paguada, Jimena</t>
  </si>
  <si>
    <t>Lease Approved</t>
  </si>
  <si>
    <t>Annual (08/17/2025-07/30/2026)</t>
  </si>
  <si>
    <t>TH - E1</t>
  </si>
  <si>
    <t>Vallarino, Ana Gretel (Ana)</t>
  </si>
  <si>
    <t>Lease Approved</t>
  </si>
  <si>
    <t>Annual (08/17/2025-07/30/2026)</t>
  </si>
  <si>
    <t>Unit Type: TH - F1</t>
  </si>
  <si>
    <t>511-B</t>
  </si>
  <si>
    <t>TH - F1</t>
  </si>
  <si>
    <t>Occupied No Notice</t>
  </si>
  <si>
    <t>Romero Jaimes, Estefania</t>
  </si>
  <si>
    <t>Renewal Lease Approved</t>
  </si>
  <si>
    <t>Annual (08/17/2025-07/30/2026)</t>
  </si>
  <si>
    <t>1611-D</t>
  </si>
  <si>
    <t>TH - F1</t>
  </si>
  <si>
    <t>Occupied No Notice</t>
  </si>
  <si>
    <t>Hentemann, Tatum</t>
  </si>
  <si>
    <t>Renewal Lease Approved</t>
  </si>
  <si>
    <t>Annual (08/17/2025-07/30/2026)</t>
  </si>
  <si>
    <t>1611-E</t>
  </si>
  <si>
    <t>TH - F1</t>
  </si>
  <si>
    <t>Occupied No Notice</t>
  </si>
  <si>
    <t>Bennett, Lucy (Lucy)</t>
  </si>
  <si>
    <t>Renewal Lease Approved</t>
  </si>
  <si>
    <t>Annual (08/17/2025-07/30/2026)</t>
  </si>
  <si>
    <t>TH - F1</t>
  </si>
  <si>
    <t>Benz, Alexandra (Alex)</t>
  </si>
  <si>
    <t>Lease Approved</t>
  </si>
  <si>
    <t>Annual (08/17/2025-07/30/2026)</t>
  </si>
  <si>
    <t>TH - F1</t>
  </si>
  <si>
    <t>Cullen, Caroline</t>
  </si>
  <si>
    <t>Lease Approved</t>
  </si>
  <si>
    <t>Annual (08/17/2025-07/30/2026)</t>
  </si>
  <si>
    <t>TH - F1</t>
  </si>
  <si>
    <t>Hamuy, Elaina (Elaina)</t>
  </si>
  <si>
    <t>Lease Approved</t>
  </si>
  <si>
    <t>Annual (08/17/2025-07/30/2026)</t>
  </si>
  <si>
    <t>Unit Type: TH - F2</t>
  </si>
  <si>
    <t>TH - F2</t>
  </si>
  <si>
    <t>Castella, Oliver</t>
  </si>
  <si>
    <t>Lease Approved</t>
  </si>
  <si>
    <t>Annual (08/17/2025-07/30/2026)</t>
  </si>
  <si>
    <t>TH - F2</t>
  </si>
  <si>
    <t>Castro, Juan</t>
  </si>
  <si>
    <t>Lease Approved</t>
  </si>
  <si>
    <t>Annual (08/17/2025-07/30/2026)</t>
  </si>
  <si>
    <t>TH - F2</t>
  </si>
  <si>
    <t>Diaz, Alejandro (Alejandro)</t>
  </si>
  <si>
    <t>Lease Approved</t>
  </si>
  <si>
    <t>Annual (08/17/2025-07/30/2026)</t>
  </si>
  <si>
    <t>TH - F2</t>
  </si>
  <si>
    <t>Flores, Gabriel</t>
  </si>
  <si>
    <t>Lease Approved</t>
  </si>
  <si>
    <t>Annual (08/17/2025-07/30/2026)</t>
  </si>
  <si>
    <t>TH - F2</t>
  </si>
  <si>
    <t>Prada, Alejandro</t>
  </si>
  <si>
    <t>Lease Approved</t>
  </si>
  <si>
    <t>Annual (08/17/2025-07/30/2026)</t>
  </si>
  <si>
    <t>TH - F2</t>
  </si>
  <si>
    <t>VanSice, Nicholas</t>
  </si>
  <si>
    <t>Lease Approved</t>
  </si>
  <si>
    <t>Annual (08/17/2025-07/30/2026)</t>
  </si>
  <si>
    <t>Unit Type: TH - F3</t>
  </si>
  <si>
    <t>1411-A</t>
  </si>
  <si>
    <t>TH - F3</t>
  </si>
  <si>
    <t>Occupied No Notice</t>
  </si>
  <si>
    <t>Martinez, Sofia (Sofi)</t>
  </si>
  <si>
    <t>Renewal Lease Approved</t>
  </si>
  <si>
    <t>Annual (08/17/2025-07/30/2026)</t>
  </si>
  <si>
    <t>Unit Type: TH - F4</t>
  </si>
  <si>
    <t>508-B</t>
  </si>
  <si>
    <t>TH - F4</t>
  </si>
  <si>
    <t>Occupied No Notice</t>
  </si>
  <si>
    <t>Ananth, Mitha (Mitha)</t>
  </si>
  <si>
    <t>Renewal Lease Approved</t>
  </si>
  <si>
    <t>Annual (08/17/2025-07/30/2026)</t>
  </si>
  <si>
    <t>508-C</t>
  </si>
  <si>
    <t>TH - F4</t>
  </si>
  <si>
    <t>Occupied No Notice</t>
  </si>
  <si>
    <t>Bajwa, Simran</t>
  </si>
  <si>
    <t>Renewal Lease Approved</t>
  </si>
  <si>
    <t>Annual (08/17/2025-07/30/2026)</t>
  </si>
  <si>
    <t>508-D</t>
  </si>
  <si>
    <t>TH - F4</t>
  </si>
  <si>
    <t>Occupied No Notice</t>
  </si>
  <si>
    <t>Zhu, Jessica</t>
  </si>
  <si>
    <t>Renewal Lease Approved</t>
  </si>
  <si>
    <t>Annual (08/17/2025-07/30/2026)</t>
  </si>
  <si>
    <t>TH - F4</t>
  </si>
  <si>
    <t>Acosta, Esteban</t>
  </si>
  <si>
    <t>Lease Approved</t>
  </si>
  <si>
    <t>Annual (08/17/2025-07/30/2026)</t>
  </si>
  <si>
    <t>TH - F4</t>
  </si>
  <si>
    <t>Alvarez, Marco</t>
  </si>
  <si>
    <t>Lease Approved</t>
  </si>
  <si>
    <t>Annual (08/17/2025-07/30/2026)</t>
  </si>
  <si>
    <t>TH - F4</t>
  </si>
  <si>
    <t>Arias Sosa, Juan (Juanchi)</t>
  </si>
  <si>
    <t>Lease Approved</t>
  </si>
  <si>
    <t>Annual (08/17/2025-07/30/2026)</t>
  </si>
  <si>
    <t>TH - F4</t>
  </si>
  <si>
    <t>Barradas, Mathias</t>
  </si>
  <si>
    <t>Lease Approved</t>
  </si>
  <si>
    <t>Annual (08/17/2025-07/30/2026)</t>
  </si>
  <si>
    <t>TH - F4</t>
  </si>
  <si>
    <t>Bayly, Gabriel</t>
  </si>
  <si>
    <t>Lease Approved</t>
  </si>
  <si>
    <t>Annual (08/17/2025-07/30/2026)</t>
  </si>
  <si>
    <t>TH - F4</t>
  </si>
  <si>
    <t>De Grandchant, Nicolas</t>
  </si>
  <si>
    <t>Lease Approved</t>
  </si>
  <si>
    <t>Annual (08/17/2025-07/30/2026)</t>
  </si>
  <si>
    <t>TH - F4</t>
  </si>
  <si>
    <t>De Grandchant, Rodrigo</t>
  </si>
  <si>
    <t>Lease Approved</t>
  </si>
  <si>
    <t>Annual (08/17/2025-07/30/2026)</t>
  </si>
  <si>
    <t>TH - F4</t>
  </si>
  <si>
    <t>Flores, Leonardo</t>
  </si>
  <si>
    <t>Lease Approved</t>
  </si>
  <si>
    <t>Annual (08/17/2025-07/30/2026)</t>
  </si>
  <si>
    <t>TH - F4</t>
  </si>
  <si>
    <t>Sarur, Emiliano</t>
  </si>
  <si>
    <t>Lease Approved</t>
  </si>
  <si>
    <t>Annual (08/17/2025-07/30/2026)</t>
  </si>
  <si>
    <t>TH - F4</t>
  </si>
  <si>
    <t>Valero, Salvador (Salvador)</t>
  </si>
  <si>
    <t>Lease Approved</t>
  </si>
  <si>
    <t>Annual (08/17/2025-07/30/2026)</t>
  </si>
  <si>
    <t>TH - F4</t>
  </si>
  <si>
    <t>Zavala, Joaquin (Joaquin)</t>
  </si>
  <si>
    <t>Lease Approved</t>
  </si>
  <si>
    <t>Annual (08/17/2025-07/30/2026)</t>
  </si>
  <si>
    <t>Unit Type: TH - F5</t>
  </si>
  <si>
    <t>TH - F5</t>
  </si>
  <si>
    <t>Cambron, Ryland (Ryland)</t>
  </si>
  <si>
    <t>Lease Approved</t>
  </si>
  <si>
    <t>Annual (08/17/2025-07/30/2026)</t>
  </si>
  <si>
    <t>TH - F5</t>
  </si>
  <si>
    <t>Durling, Priscilla (Priscilla)</t>
  </si>
  <si>
    <t>Lease Approved</t>
  </si>
  <si>
    <t>Annual (08/17/2025-07/30/2026)</t>
  </si>
  <si>
    <t>TH - F5</t>
  </si>
  <si>
    <t>Favoriti, Catherine (Cat)</t>
  </si>
  <si>
    <t>Renewal Lease Approved</t>
  </si>
  <si>
    <t>MOMI (08/17/2025-07/30/2026)</t>
  </si>
  <si>
    <t>TH - F5</t>
  </si>
  <si>
    <t>Garza, Paulina</t>
  </si>
  <si>
    <t>Lease Approved</t>
  </si>
  <si>
    <t>Annual (08/17/2025-07/30/2026)</t>
  </si>
  <si>
    <t>TH - F5</t>
  </si>
  <si>
    <t>Gomez, Isabella (isabella)</t>
  </si>
  <si>
    <t>Lease Approved</t>
  </si>
  <si>
    <t>Annual (08/17/2025-07/30/2026)</t>
  </si>
  <si>
    <t>TH - F5</t>
  </si>
  <si>
    <t>Gonzalez, Olivia (Olivia)</t>
  </si>
  <si>
    <t>Lease Approved</t>
  </si>
  <si>
    <t>Annual (08/17/2025-07/30/2026)</t>
  </si>
  <si>
    <t>TH - F5</t>
  </si>
  <si>
    <t>Kayanan, Asia</t>
  </si>
  <si>
    <t>Lease Approved</t>
  </si>
  <si>
    <t>Annual (08/17/2025-07/30/2026)</t>
  </si>
  <si>
    <t>TH - F5</t>
  </si>
  <si>
    <t>Keyes, Ava (Ava Keyes)</t>
  </si>
  <si>
    <t>Renewal Lease Approved</t>
  </si>
  <si>
    <t>Annual (08/17/2025-07/30/2026)</t>
  </si>
  <si>
    <t>TH - F5</t>
  </si>
  <si>
    <t>Schultz, Haley</t>
  </si>
  <si>
    <t>Lease Approved</t>
  </si>
  <si>
    <t>Annual (08/17/2025-07/30/2026)</t>
  </si>
  <si>
    <t>TH - F5</t>
  </si>
  <si>
    <t>Schwartz, Avery (Avery Schwartz)</t>
  </si>
  <si>
    <t>Lease Approved</t>
  </si>
  <si>
    <t>Annual (08/17/2025-07/30/2026)</t>
  </si>
  <si>
    <t>TH - F5</t>
  </si>
  <si>
    <t>Torres, Marianna (Marianna)</t>
  </si>
  <si>
    <t>Lease Approved</t>
  </si>
  <si>
    <t>Annual (08/17/2025-07/30/2026)</t>
  </si>
  <si>
    <t>TH - F5</t>
  </si>
  <si>
    <t>Villarreal, Sofia</t>
  </si>
  <si>
    <t>Lease Approved</t>
  </si>
  <si>
    <t>Annual (08/17/2025-07/30/2026)</t>
  </si>
  <si>
    <t>TH - F5</t>
  </si>
  <si>
    <t>Walker, Taylor (Taylor)</t>
  </si>
  <si>
    <t>Lease Approved</t>
  </si>
  <si>
    <t>Annual (08/17/2025-07/30/2026)</t>
  </si>
  <si>
    <t>TH - F5</t>
  </si>
  <si>
    <t>Wilson, Sophia</t>
  </si>
  <si>
    <t>Lease Approved</t>
  </si>
  <si>
    <t>Annual (08/17/2025-07/30/2026)</t>
  </si>
  <si>
    <t>Total/Average:</t>
  </si>
  <si>
    <t>Pre-Lease</t>
  </si>
  <si>
    <t>Venue at North Campus</t>
  </si>
  <si>
    <t>09/01/2025</t>
  </si>
  <si>
    <t>Summary</t>
  </si>
  <si>
    <t>Pre-Leased</t>
  </si>
  <si>
    <t>Unit Type</t>
  </si>
  <si>
    <t>Excluded Units</t>
  </si>
  <si>
    <t>Rentable Units</t>
  </si>
  <si>
    <t>Avg Scheduled Charges</t>
  </si>
  <si>
    <t>Occupied (Current)</t>
  </si>
  <si>
    <t>Summary: Total 2025</t>
  </si>
  <si>
    <t>New Lease 2024</t>
  </si>
  <si>
    <t>New Lease 2025</t>
  </si>
  <si>
    <t>Renewal 2024</t>
  </si>
  <si>
    <t>Renewal 2025</t>
  </si>
  <si>
    <t>Total 2024</t>
  </si>
  <si>
    <t>Total 2025</t>
  </si>
  <si>
    <t>% 2024</t>
  </si>
  <si>
    <t>% 2025</t>
  </si>
  <si>
    <t>Variance</t>
  </si>
  <si>
    <t>Projected Availability</t>
  </si>
  <si>
    <t>Summary: Scheduled Charges Total</t>
  </si>
  <si>
    <t>Summary: Advertised Rate Total</t>
  </si>
  <si>
    <t>Summary: Sqft Total</t>
  </si>
  <si>
    <t>Summary: Renewals Count</t>
  </si>
  <si>
    <t>Summary: Completed Or Approved Count</t>
  </si>
  <si>
    <t>A</t>
  </si>
  <si>
    <t>B</t>
  </si>
  <si>
    <t>D1</t>
  </si>
  <si>
    <t>D2</t>
  </si>
  <si>
    <t>D3</t>
  </si>
  <si>
    <t>E</t>
  </si>
  <si>
    <t>Not Selected</t>
  </si>
  <si>
    <t>Total/Average:</t>
  </si>
  <si>
    <t>Details</t>
  </si>
  <si>
    <t>Lease</t>
  </si>
  <si>
    <t>Bldg-Unit</t>
  </si>
  <si>
    <t>Unit Type</t>
  </si>
  <si>
    <t>Unit Status</t>
  </si>
  <si>
    <t>Resident</t>
  </si>
  <si>
    <t>Lease Status</t>
  </si>
  <si>
    <t>Lease Term Name</t>
  </si>
  <si>
    <t>Lease Term</t>
  </si>
  <si>
    <t>Lease Start</t>
  </si>
  <si>
    <t>Lease End</t>
  </si>
  <si>
    <t>Completed</t>
  </si>
  <si>
    <t>Approved</t>
  </si>
  <si>
    <t>Deposit Charged</t>
  </si>
  <si>
    <t>Details: Market Rent</t>
  </si>
  <si>
    <t>Budgeted Rent</t>
  </si>
  <si>
    <t>Scheduled Charges</t>
  </si>
  <si>
    <t>Posted Charges</t>
  </si>
  <si>
    <t>Details: Scheduled Charges Total</t>
  </si>
  <si>
    <t>Details: Scheduled Rent1</t>
  </si>
  <si>
    <t>Unit Type: A</t>
  </si>
  <si>
    <t>2-215</t>
  </si>
  <si>
    <t>A</t>
  </si>
  <si>
    <t>Occupied No Notice</t>
  </si>
  <si>
    <t>Hofman, Jesper</t>
  </si>
  <si>
    <t>Renewal Lease Approved</t>
  </si>
  <si>
    <t>Annual (08/18/2025-07/25/2026)</t>
  </si>
  <si>
    <t>2-315</t>
  </si>
  <si>
    <t>A</t>
  </si>
  <si>
    <t>Occupied No Notice</t>
  </si>
  <si>
    <t>Alt, Tanner (Tanner)</t>
  </si>
  <si>
    <t>Renewal Lease Approved</t>
  </si>
  <si>
    <t>Annual (08/18/2025-07/25/2026)</t>
  </si>
  <si>
    <t>Unit Type: B</t>
  </si>
  <si>
    <t>1-213-A</t>
  </si>
  <si>
    <t>B</t>
  </si>
  <si>
    <t>Occupied No Notice</t>
  </si>
  <si>
    <t>Barlow, Olivia</t>
  </si>
  <si>
    <t>Renewal Lease Approved</t>
  </si>
  <si>
    <t>Annual (08/18/2025-07/25/2026)</t>
  </si>
  <si>
    <t>1-217-A</t>
  </si>
  <si>
    <t>B</t>
  </si>
  <si>
    <t>Occupied No Notice</t>
  </si>
  <si>
    <t>Nguyen, Lily</t>
  </si>
  <si>
    <t>Renewal Lease Approved</t>
  </si>
  <si>
    <t>Annual (08/18/2025-07/25/2026)</t>
  </si>
  <si>
    <t>1-217-B</t>
  </si>
  <si>
    <t>B</t>
  </si>
  <si>
    <t>Occupied No Notice</t>
  </si>
  <si>
    <t>Kenmy, Cara</t>
  </si>
  <si>
    <t>Renewal Lease Approved</t>
  </si>
  <si>
    <t>Annual (08/18/2025-07/25/2026)</t>
  </si>
  <si>
    <t>1-224-A</t>
  </si>
  <si>
    <t>B</t>
  </si>
  <si>
    <t>Occupied No Notice</t>
  </si>
  <si>
    <t>Sundar, Radhika</t>
  </si>
  <si>
    <t>Renewal Lease Approved</t>
  </si>
  <si>
    <t>Annual (08/18/2025-07/25/2026)</t>
  </si>
  <si>
    <t>1-226-A</t>
  </si>
  <si>
    <t>B</t>
  </si>
  <si>
    <t>Occupied No Notice</t>
  </si>
  <si>
    <t>Murodov, Sukhrob</t>
  </si>
  <si>
    <t>Renewal Lease Approved</t>
  </si>
  <si>
    <t>Annual (08/18/2025-07/25/2026)</t>
  </si>
  <si>
    <t>1-226-B</t>
  </si>
  <si>
    <t>B</t>
  </si>
  <si>
    <t>Occupied No Notice</t>
  </si>
  <si>
    <t>Ikromov, Fotihjon</t>
  </si>
  <si>
    <t>Renewal Lease Approved</t>
  </si>
  <si>
    <t>Annual (08/18/2025-07/25/2026)</t>
  </si>
  <si>
    <t>1-424-A</t>
  </si>
  <si>
    <t>B</t>
  </si>
  <si>
    <t>Occupied No Notice</t>
  </si>
  <si>
    <t>Roberts, Mia (Mia)</t>
  </si>
  <si>
    <t>Renewal Lease Approved</t>
  </si>
  <si>
    <t>Annual (08/18/2025-07/25/2026)</t>
  </si>
  <si>
    <t>1-424-B</t>
  </si>
  <si>
    <t>B</t>
  </si>
  <si>
    <t>Occupied No Notice</t>
  </si>
  <si>
    <t>Franke, Gwendolyn</t>
  </si>
  <si>
    <t>Renewal Lease Approved</t>
  </si>
  <si>
    <t>Annual (08/18/2025-07/25/2026)</t>
  </si>
  <si>
    <t>1-426-A</t>
  </si>
  <si>
    <t>B</t>
  </si>
  <si>
    <t>Occupied No Notice</t>
  </si>
  <si>
    <t>Nguyen, Jenna</t>
  </si>
  <si>
    <t>Renewal Lease Approved</t>
  </si>
  <si>
    <t>Annual (08/18/2025-07/25/2026)</t>
  </si>
  <si>
    <t>1-426-B</t>
  </si>
  <si>
    <t>B</t>
  </si>
  <si>
    <t>Occupied No Notice</t>
  </si>
  <si>
    <t>Habura, Samantha</t>
  </si>
  <si>
    <t>Renewal Lease Approved</t>
  </si>
  <si>
    <t>Annual (08/18/2025-07/25/2026)</t>
  </si>
  <si>
    <t>2-106-A</t>
  </si>
  <si>
    <t>B</t>
  </si>
  <si>
    <t>Occupied No Notice</t>
  </si>
  <si>
    <t>Kuehne, Jon (Jon)</t>
  </si>
  <si>
    <t>Renewal Lease Approved</t>
  </si>
  <si>
    <t>Annual (08/18/2025-07/25/2026)</t>
  </si>
  <si>
    <t>2-106-B</t>
  </si>
  <si>
    <t>B</t>
  </si>
  <si>
    <t>Occupied No Notice</t>
  </si>
  <si>
    <t>Saba, Javany</t>
  </si>
  <si>
    <t>Renewal Lease Approved</t>
  </si>
  <si>
    <t>Annual (08/18/2025-07/25/2026)</t>
  </si>
  <si>
    <t>2-117-A</t>
  </si>
  <si>
    <t>B</t>
  </si>
  <si>
    <t>Occupied No Notice</t>
  </si>
  <si>
    <t>Collins, Elizabeth</t>
  </si>
  <si>
    <t>Renewal Lease Approved</t>
  </si>
  <si>
    <t>Annual (08/18/2025-07/25/2026)</t>
  </si>
  <si>
    <t>2-117-B</t>
  </si>
  <si>
    <t>B</t>
  </si>
  <si>
    <t>Occupied No Notice</t>
  </si>
  <si>
    <t>Iliev, Kaitlyn</t>
  </si>
  <si>
    <t>Renewal Lease Approved</t>
  </si>
  <si>
    <t>Annual (08/18/2025-07/25/2026)</t>
  </si>
  <si>
    <t>2-126-A</t>
  </si>
  <si>
    <t>B</t>
  </si>
  <si>
    <t>Occupied No Notice</t>
  </si>
  <si>
    <t>Acosta, Jose</t>
  </si>
  <si>
    <t>Renewal Lease Approved</t>
  </si>
  <si>
    <t>Annual (08/18/2025-07/25/2026)</t>
  </si>
  <si>
    <t>2-126-B</t>
  </si>
  <si>
    <t>B</t>
  </si>
  <si>
    <t>Occupied No Notice</t>
  </si>
  <si>
    <t>Alonso, Daniel</t>
  </si>
  <si>
    <t>Renewal Lease Approved</t>
  </si>
  <si>
    <t>Annual (08/18/2025-07/25/2026)</t>
  </si>
  <si>
    <t>2-304-A</t>
  </si>
  <si>
    <t>B</t>
  </si>
  <si>
    <t>Occupied No Notice</t>
  </si>
  <si>
    <t>Kim, Sunhye</t>
  </si>
  <si>
    <t>Renewal Lease Approved</t>
  </si>
  <si>
    <t>Annual (08/18/2025-07/25/2026)</t>
  </si>
  <si>
    <t>2-306-A</t>
  </si>
  <si>
    <t>B</t>
  </si>
  <si>
    <t>Occupied No Notice</t>
  </si>
  <si>
    <t>Blasko, Jennifer</t>
  </si>
  <si>
    <t>Renewal Lease Approved</t>
  </si>
  <si>
    <t>Annual (08/18/2025-07/25/2026)</t>
  </si>
  <si>
    <t>2-326-A</t>
  </si>
  <si>
    <t>B</t>
  </si>
  <si>
    <t>Occupied No Notice</t>
  </si>
  <si>
    <t>Hampson, Katie</t>
  </si>
  <si>
    <t>Renewal Lease Approved</t>
  </si>
  <si>
    <t>Annual (08/18/2025-07/25/2026)</t>
  </si>
  <si>
    <t>2-326-B</t>
  </si>
  <si>
    <t>B</t>
  </si>
  <si>
    <t>Occupied No Notice</t>
  </si>
  <si>
    <t>Jones, Amaya</t>
  </si>
  <si>
    <t>Renewal Lease Approved</t>
  </si>
  <si>
    <t>Annual (08/18/2025-07/25/2026)</t>
  </si>
  <si>
    <t>2-424-A</t>
  </si>
  <si>
    <t>B</t>
  </si>
  <si>
    <t>Occupied No Notice</t>
  </si>
  <si>
    <t>Peacey, Lilia</t>
  </si>
  <si>
    <t>Renewal Lease Approved</t>
  </si>
  <si>
    <t>Annual (08/18/2025-07/25/2026)</t>
  </si>
  <si>
    <t>2-424-B</t>
  </si>
  <si>
    <t>B</t>
  </si>
  <si>
    <t>Occupied No Notice</t>
  </si>
  <si>
    <t>Cherkasova, Milena</t>
  </si>
  <si>
    <t>Renewal Lease Approved</t>
  </si>
  <si>
    <t>Annual (08/18/2025-07/25/2026)</t>
  </si>
  <si>
    <t>B</t>
  </si>
  <si>
    <t>Suarez, Francisco</t>
  </si>
  <si>
    <t>Renewal Lease Approved</t>
  </si>
  <si>
    <t>Annual (08/18/2025-07/25/2026)</t>
  </si>
  <si>
    <t>Unit Type: D1</t>
  </si>
  <si>
    <t>1-207-D</t>
  </si>
  <si>
    <t>D1</t>
  </si>
  <si>
    <t>Occupied No Notice</t>
  </si>
  <si>
    <t>Galeano, Carolina</t>
  </si>
  <si>
    <t>Renewal Lease Approved</t>
  </si>
  <si>
    <t>Annual (08/18/2025-07/25/2026)</t>
  </si>
  <si>
    <t>1-225-C</t>
  </si>
  <si>
    <t>D1</t>
  </si>
  <si>
    <t>Occupied No Notice</t>
  </si>
  <si>
    <t>Doan, Ryan (Ryan)</t>
  </si>
  <si>
    <t>Renewal Lease Approved</t>
  </si>
  <si>
    <t>Annual (08/18/2025-07/25/2026)</t>
  </si>
  <si>
    <t>1-309-D</t>
  </si>
  <si>
    <t>D1</t>
  </si>
  <si>
    <t>Occupied No Notice</t>
  </si>
  <si>
    <t>Palmtag, Adela</t>
  </si>
  <si>
    <t>Renewal Lease Approved</t>
  </si>
  <si>
    <t>Annual (08/18/2025-07/25/2026)</t>
  </si>
  <si>
    <t>1-325-B</t>
  </si>
  <si>
    <t>D1</t>
  </si>
  <si>
    <t>Occupied No Notice</t>
  </si>
  <si>
    <t>Rahman, Sarah</t>
  </si>
  <si>
    <t>Renewal Lease Approved</t>
  </si>
  <si>
    <t>Annual (08/18/2025-07/25/2026)</t>
  </si>
  <si>
    <t>1-325-C</t>
  </si>
  <si>
    <t>D1</t>
  </si>
  <si>
    <t>Occupied No Notice</t>
  </si>
  <si>
    <t>Sutters, Savanah</t>
  </si>
  <si>
    <t>Renewal Lease Approved</t>
  </si>
  <si>
    <t>Annual (08/18/2025-07/25/2026)</t>
  </si>
  <si>
    <t>1-423-A</t>
  </si>
  <si>
    <t>D1</t>
  </si>
  <si>
    <t>Occupied No Notice</t>
  </si>
  <si>
    <t>Rai, Kritvi</t>
  </si>
  <si>
    <t>Renewal Lease Approved</t>
  </si>
  <si>
    <t>Annual (08/18/2025-07/25/2026)</t>
  </si>
  <si>
    <t>2-209-A</t>
  </si>
  <si>
    <t>D1</t>
  </si>
  <si>
    <t>Occupied No Notice</t>
  </si>
  <si>
    <t>Purkayastha, Satabdee (Satabdee)</t>
  </si>
  <si>
    <t>Renewal Lease Approved</t>
  </si>
  <si>
    <t>Annual (08/18/2025-07/25/2026)</t>
  </si>
  <si>
    <t>2-307-A</t>
  </si>
  <si>
    <t>D1</t>
  </si>
  <si>
    <t>Occupied No Notice</t>
  </si>
  <si>
    <t>Silva Braga, Natalia</t>
  </si>
  <si>
    <t>Renewal Lease Approved</t>
  </si>
  <si>
    <t>Annual (08/18/2025-07/25/2026)</t>
  </si>
  <si>
    <t>2-307-B</t>
  </si>
  <si>
    <t>D1</t>
  </si>
  <si>
    <t>Occupied No Notice</t>
  </si>
  <si>
    <t>De Carvalho Braga De Araujo, Beatriz</t>
  </si>
  <si>
    <t>Renewal Lease Approved</t>
  </si>
  <si>
    <t>Annual (08/18/2025-07/25/2026)</t>
  </si>
  <si>
    <t>2-307-C</t>
  </si>
  <si>
    <t>D1</t>
  </si>
  <si>
    <t>Occupied No Notice</t>
  </si>
  <si>
    <t>De Oliveira Junqueira, Manuela</t>
  </si>
  <si>
    <t>Renewal Lease Approved</t>
  </si>
  <si>
    <t>Annual (08/18/2025-07/25/2026)</t>
  </si>
  <si>
    <t>2-307-D</t>
  </si>
  <si>
    <t>D1</t>
  </si>
  <si>
    <t>Occupied No Notice</t>
  </si>
  <si>
    <t>Garcia Santos, Manuela</t>
  </si>
  <si>
    <t>Renewal Lease Approved</t>
  </si>
  <si>
    <t>Annual (08/18/2025-07/25/2026)</t>
  </si>
  <si>
    <t>2-405-B</t>
  </si>
  <si>
    <t>D1</t>
  </si>
  <si>
    <t>Occupied No Notice</t>
  </si>
  <si>
    <t>Johnson, Laney</t>
  </si>
  <si>
    <t>Renewal Lease Approved</t>
  </si>
  <si>
    <t>Annual (08/18/2025-07/25/2026)</t>
  </si>
  <si>
    <t>2-405-D</t>
  </si>
  <si>
    <t>D1</t>
  </si>
  <si>
    <t>Occupied No Notice</t>
  </si>
  <si>
    <t>Seebach, Sophia</t>
  </si>
  <si>
    <t>Renewal Lease Approved</t>
  </si>
  <si>
    <t>Annual (08/18/2025-07/25/2026)</t>
  </si>
  <si>
    <t>D1</t>
  </si>
  <si>
    <t>Crum, Joshua (Josh)</t>
  </si>
  <si>
    <t>Lease Approved</t>
  </si>
  <si>
    <t>Annual (08/18/2025-07/25/2026)</t>
  </si>
  <si>
    <t>D1</t>
  </si>
  <si>
    <t>Joy, Sarah</t>
  </si>
  <si>
    <t>Lease Approved</t>
  </si>
  <si>
    <t>Annual (08/18/2025-07/25/2026)</t>
  </si>
  <si>
    <t>D1</t>
  </si>
  <si>
    <t>Slain, Ty (ty)</t>
  </si>
  <si>
    <t>Lease Approved</t>
  </si>
  <si>
    <t>Annual (08/18/2025-07/25/2026)</t>
  </si>
  <si>
    <t>Unit Type: D2</t>
  </si>
  <si>
    <t>1-120-C</t>
  </si>
  <si>
    <t>D2</t>
  </si>
  <si>
    <t>Occupied No Notice</t>
  </si>
  <si>
    <t>Phelps, Maya (Maya)</t>
  </si>
  <si>
    <t>Renewal Lease Approved</t>
  </si>
  <si>
    <t>Annual (08/18/2025-07/25/2026)</t>
  </si>
  <si>
    <t>1-210-C</t>
  </si>
  <si>
    <t>D2</t>
  </si>
  <si>
    <t>Occupied No Notice</t>
  </si>
  <si>
    <t>Uyanik, Ozge</t>
  </si>
  <si>
    <t>Renewal Lease Approved</t>
  </si>
  <si>
    <t>Annual (08/18/2025-07/25/2026)</t>
  </si>
  <si>
    <t>1-310-D</t>
  </si>
  <si>
    <t>D2</t>
  </si>
  <si>
    <t>Occupied No Notice</t>
  </si>
  <si>
    <t>McGillis, Darrin</t>
  </si>
  <si>
    <t>Renewal Lease Approved</t>
  </si>
  <si>
    <t>Annual (08/18/2025-07/25/2026)</t>
  </si>
  <si>
    <t>1-420-D</t>
  </si>
  <si>
    <t>D2</t>
  </si>
  <si>
    <t>Occupied No Notice</t>
  </si>
  <si>
    <t>Neises, Lynnette (Riley)</t>
  </si>
  <si>
    <t>Renewal Lease Approved</t>
  </si>
  <si>
    <t>Annual (08/18/2025-07/25/2026)</t>
  </si>
  <si>
    <t>Unit Type: D3</t>
  </si>
  <si>
    <t>1-202-D</t>
  </si>
  <si>
    <t>D3</t>
  </si>
  <si>
    <t>Occupied No Notice</t>
  </si>
  <si>
    <t>Jackson, Alanah</t>
  </si>
  <si>
    <t>Renewal Lease Approved</t>
  </si>
  <si>
    <t>Annual (08/18/2025-07/25/2026)</t>
  </si>
  <si>
    <t>1-203-A</t>
  </si>
  <si>
    <t>D3</t>
  </si>
  <si>
    <t>Occupied No Notice</t>
  </si>
  <si>
    <t>James, Edward</t>
  </si>
  <si>
    <t>Renewal Lease Approved</t>
  </si>
  <si>
    <t>Annual (08/18/2025-07/25/2026)</t>
  </si>
  <si>
    <t>1-219-B</t>
  </si>
  <si>
    <t>D3</t>
  </si>
  <si>
    <t>Occupied No Notice</t>
  </si>
  <si>
    <t>Berry, Kahla (Kahla)</t>
  </si>
  <si>
    <t>Renewal Lease Approved</t>
  </si>
  <si>
    <t>Annual (08/18/2025-07/25/2026)</t>
  </si>
  <si>
    <t>1-228-A</t>
  </si>
  <si>
    <t>D3</t>
  </si>
  <si>
    <t>Occupied No Notice</t>
  </si>
  <si>
    <t>Anandpara, Nihar</t>
  </si>
  <si>
    <t>Renewal Lease Approved</t>
  </si>
  <si>
    <t>Annual (08/18/2025-07/25/2026)</t>
  </si>
  <si>
    <t>1-228-B</t>
  </si>
  <si>
    <t>D3</t>
  </si>
  <si>
    <t>Occupied No Notice</t>
  </si>
  <si>
    <t>Patel, Mineshkumar (Nish)</t>
  </si>
  <si>
    <t>Renewal Lease Approved</t>
  </si>
  <si>
    <t>Annual (08/18/2025-07/25/2026)</t>
  </si>
  <si>
    <t>1-302-A</t>
  </si>
  <si>
    <t>D3</t>
  </si>
  <si>
    <t>Occupied No Notice</t>
  </si>
  <si>
    <t>Sweeney, Samantha</t>
  </si>
  <si>
    <t>Renewal Lease Partially Completed</t>
  </si>
  <si>
    <t>Annual (08/18/2025-07/25/2026)</t>
  </si>
  <si>
    <t>1-403-C</t>
  </si>
  <si>
    <t>D3</t>
  </si>
  <si>
    <t>Occupied No Notice</t>
  </si>
  <si>
    <t>Reddy, Bhaveshsai</t>
  </si>
  <si>
    <t>Renewal Lease Approved</t>
  </si>
  <si>
    <t>Annual (08/18/2025-07/25/2026)</t>
  </si>
  <si>
    <t>1-403-D</t>
  </si>
  <si>
    <t>D3</t>
  </si>
  <si>
    <t>Occupied No Notice</t>
  </si>
  <si>
    <t>Chowdhury, Ryan</t>
  </si>
  <si>
    <t>Renewal Lease Approved</t>
  </si>
  <si>
    <t>Annual (08/18/2025-07/25/2026)</t>
  </si>
  <si>
    <t>1-419-C</t>
  </si>
  <si>
    <t>D3</t>
  </si>
  <si>
    <t>Occupied No Notice</t>
  </si>
  <si>
    <t>Colon-Claudio, Matthew (Mateo)</t>
  </si>
  <si>
    <t>Renewal Lease Approved</t>
  </si>
  <si>
    <t>Annual (08/18/2025-07/25/2026)</t>
  </si>
  <si>
    <t>2-127-A</t>
  </si>
  <si>
    <t>D3</t>
  </si>
  <si>
    <t>Occupied No Notice</t>
  </si>
  <si>
    <t>Joppen, Joshua (Josh)</t>
  </si>
  <si>
    <t>Renewal Lease Approved</t>
  </si>
  <si>
    <t>Annual (08/18/2025-07/25/2026)</t>
  </si>
  <si>
    <t>2-127-B</t>
  </si>
  <si>
    <t>D3</t>
  </si>
  <si>
    <t>Occupied No Notice</t>
  </si>
  <si>
    <t>Mathew, Melvin</t>
  </si>
  <si>
    <t>Renewal Lease Approved</t>
  </si>
  <si>
    <t>Annual (08/18/2025-07/25/2026)</t>
  </si>
  <si>
    <t>2-202-A</t>
  </si>
  <si>
    <t>D3</t>
  </si>
  <si>
    <t>Occupied No Notice</t>
  </si>
  <si>
    <t>Spadaccia, Petra</t>
  </si>
  <si>
    <t>Renewal Lease Approved</t>
  </si>
  <si>
    <t>Annual (08/18/2025-07/25/2026)</t>
  </si>
  <si>
    <t>2-202-C</t>
  </si>
  <si>
    <t>D3</t>
  </si>
  <si>
    <t>Occupied No Notice</t>
  </si>
  <si>
    <t>Stiff, Marissa</t>
  </si>
  <si>
    <t>Renewal Lease Approved</t>
  </si>
  <si>
    <t>Annual (08/18/2025-07/25/2026)</t>
  </si>
  <si>
    <t>2-202-D</t>
  </si>
  <si>
    <t>D3</t>
  </si>
  <si>
    <t>Occupied No Notice</t>
  </si>
  <si>
    <t>Valero, Valeria</t>
  </si>
  <si>
    <t>Renewal Lease Approved</t>
  </si>
  <si>
    <t>Annual (08/18/2025-07/25/2026)</t>
  </si>
  <si>
    <t>2-219-A</t>
  </si>
  <si>
    <t>D3</t>
  </si>
  <si>
    <t>Occupied No Notice</t>
  </si>
  <si>
    <t>Delaney, Sean (Sean)</t>
  </si>
  <si>
    <t>Renewal Lease Approved</t>
  </si>
  <si>
    <t>Annual (08/18/2025-07/25/2026)</t>
  </si>
  <si>
    <t>2-219-C</t>
  </si>
  <si>
    <t>D3</t>
  </si>
  <si>
    <t>Occupied No Notice</t>
  </si>
  <si>
    <t>Maclure, Zach</t>
  </si>
  <si>
    <t>Renewal Lease Approved</t>
  </si>
  <si>
    <t>Annual (08/18/2025-07/25/2026)</t>
  </si>
  <si>
    <t>2-219-D</t>
  </si>
  <si>
    <t>D3</t>
  </si>
  <si>
    <t>Occupied No Notice</t>
  </si>
  <si>
    <t>Carlson, Brandon (Brandon)</t>
  </si>
  <si>
    <t>Renewal Lease Approved</t>
  </si>
  <si>
    <t>Annual (08/18/2025-07/25/2026)</t>
  </si>
  <si>
    <t>2-327-A</t>
  </si>
  <si>
    <t>D3</t>
  </si>
  <si>
    <t>Occupied No Notice</t>
  </si>
  <si>
    <t>Elrafee, Lina</t>
  </si>
  <si>
    <t>Renewal Lease Approved</t>
  </si>
  <si>
    <t>Annual (08/18/2025-07/25/2026)</t>
  </si>
  <si>
    <t>2-403-C</t>
  </si>
  <si>
    <t>D3</t>
  </si>
  <si>
    <t>Occupied No Notice</t>
  </si>
  <si>
    <t>Perez Garcia, Amanda (Amanda)</t>
  </si>
  <si>
    <t>Renewal Lease Approved</t>
  </si>
  <si>
    <t>Annual (08/18/2025-07/25/2026)</t>
  </si>
  <si>
    <t>2-403-D</t>
  </si>
  <si>
    <t>D3</t>
  </si>
  <si>
    <t>Occupied No Notice</t>
  </si>
  <si>
    <t>Tuazon, Danila</t>
  </si>
  <si>
    <t>Renewal Lease Approved</t>
  </si>
  <si>
    <t>Annual (08/18/2025-07/25/2026)</t>
  </si>
  <si>
    <t>2-427-B</t>
  </si>
  <si>
    <t>D3</t>
  </si>
  <si>
    <t>Occupied No Notice</t>
  </si>
  <si>
    <t>Villar, Sophia</t>
  </si>
  <si>
    <t>Renewal Lease Approved</t>
  </si>
  <si>
    <t>Annual (08/18/2025-07/25/2026)</t>
  </si>
  <si>
    <t>2-427-D</t>
  </si>
  <si>
    <t>D3</t>
  </si>
  <si>
    <t>Occupied No Notice</t>
  </si>
  <si>
    <t>Cirillo, Layni</t>
  </si>
  <si>
    <t>Renewal Lease Approved</t>
  </si>
  <si>
    <t>Annual (08/18/2025-07/25/2026)</t>
  </si>
  <si>
    <t>D3</t>
  </si>
  <si>
    <t>Chandramohan, Raveend (Raveend)</t>
  </si>
  <si>
    <t>Lease Approved</t>
  </si>
  <si>
    <t>Annual (08/18/2025-07/25/2026)</t>
  </si>
  <si>
    <t>D3</t>
  </si>
  <si>
    <t>Izsak, Robert (Rob)</t>
  </si>
  <si>
    <t>Lease Approved</t>
  </si>
  <si>
    <t>Annual (08/18/2025-07/25/2026)</t>
  </si>
  <si>
    <t>D3</t>
  </si>
  <si>
    <t>Patel, Om</t>
  </si>
  <si>
    <t>Renewal Lease Approved</t>
  </si>
  <si>
    <t>Annual (08/18/2025-07/25/2026)</t>
  </si>
  <si>
    <t>D3</t>
  </si>
  <si>
    <t>Street, Colton</t>
  </si>
  <si>
    <t>Lease Approved</t>
  </si>
  <si>
    <t>Annual (08/18/2025-07/25/2026)</t>
  </si>
  <si>
    <t>Unit Type: E</t>
  </si>
  <si>
    <t>3-4231-A</t>
  </si>
  <si>
    <t>E</t>
  </si>
  <si>
    <t>Occupied No Notice</t>
  </si>
  <si>
    <t>Hall, Callahan</t>
  </si>
  <si>
    <t>Renewal Lease Approved</t>
  </si>
  <si>
    <t>Annual (08/18/2025-07/25/2026)</t>
  </si>
  <si>
    <t>3-4231-C</t>
  </si>
  <si>
    <t>E</t>
  </si>
  <si>
    <t>Occupied No Notice</t>
  </si>
  <si>
    <t>Geimer, Ethan</t>
  </si>
  <si>
    <t>Renewal Lease Approved</t>
  </si>
  <si>
    <t>Annual (08/18/2025-07/25/2026)</t>
  </si>
  <si>
    <t>3-4237-E</t>
  </si>
  <si>
    <t>E</t>
  </si>
  <si>
    <t>Occupied No Notice</t>
  </si>
  <si>
    <t>Gowski, Nathan</t>
  </si>
  <si>
    <t>Renewal Lease Approved</t>
  </si>
  <si>
    <t>Annual (08/18/2025-07/25/2026)</t>
  </si>
  <si>
    <t>5-4261-D</t>
  </si>
  <si>
    <t>E</t>
  </si>
  <si>
    <t>Occupied No Notice</t>
  </si>
  <si>
    <t>Quintero, Raul</t>
  </si>
  <si>
    <t>Renewal Lease Approved</t>
  </si>
  <si>
    <t>Annual (08/18/2025-07/25/2026)</t>
  </si>
  <si>
    <t>5-4263-A</t>
  </si>
  <si>
    <t>E</t>
  </si>
  <si>
    <t>Occupied No Notice</t>
  </si>
  <si>
    <t>Rochford, Michael</t>
  </si>
  <si>
    <t>Renewal Lease Approved</t>
  </si>
  <si>
    <t>Annual (08/18/2025-07/25/2026)</t>
  </si>
  <si>
    <t>5-4263-C</t>
  </si>
  <si>
    <t>E</t>
  </si>
  <si>
    <t>Occupied No Notice</t>
  </si>
  <si>
    <t>Swartz, Dylan</t>
  </si>
  <si>
    <t>Renewal Lease Approved</t>
  </si>
  <si>
    <t>Annual (08/18/2025-07/25/2026)</t>
  </si>
  <si>
    <t>5-4263-E</t>
  </si>
  <si>
    <t>E</t>
  </si>
  <si>
    <t>Occupied No Notice</t>
  </si>
  <si>
    <t>Oses, Matias</t>
  </si>
  <si>
    <t>Renewal Lease Approved</t>
  </si>
  <si>
    <t>Annual (08/18/2025-07/25/2026)</t>
  </si>
  <si>
    <t>5-4265-B</t>
  </si>
  <si>
    <t>E</t>
  </si>
  <si>
    <t>Occupied No Notice</t>
  </si>
  <si>
    <t>Shelledy, Martyn</t>
  </si>
  <si>
    <t>Renewal Lease Approved</t>
  </si>
  <si>
    <t>Annual (08/18/2025-07/25/2026)</t>
  </si>
  <si>
    <t>5-4265-C</t>
  </si>
  <si>
    <t>E</t>
  </si>
  <si>
    <t>Occupied No Notice</t>
  </si>
  <si>
    <t>Lutz, Ethan</t>
  </si>
  <si>
    <t>Renewal Lease Approved</t>
  </si>
  <si>
    <t>Annual (08/18/2025-07/25/2026)</t>
  </si>
  <si>
    <t>5-4265-E</t>
  </si>
  <si>
    <t>E</t>
  </si>
  <si>
    <t>Occupied No Notice</t>
  </si>
  <si>
    <t>Schmidt, Christian</t>
  </si>
  <si>
    <t>Renewal Lease Approved</t>
  </si>
  <si>
    <t>Annual (08/18/2025-07/25/2026)</t>
  </si>
  <si>
    <t>6-4271-A</t>
  </si>
  <si>
    <t>E</t>
  </si>
  <si>
    <t>Occupied No Notice</t>
  </si>
  <si>
    <t>Parks, Dylan (Dylan)</t>
  </si>
  <si>
    <t>Renewal Lease Approved</t>
  </si>
  <si>
    <t>Annual (08/18/2025-07/25/2026)</t>
  </si>
  <si>
    <t>6-4271-D</t>
  </si>
  <si>
    <t>E</t>
  </si>
  <si>
    <t>Occupied No Notice</t>
  </si>
  <si>
    <t>Lockwood, Miller</t>
  </si>
  <si>
    <t>Renewal Lease Approved</t>
  </si>
  <si>
    <t>Annual (08/18/2025-07/25/2026)</t>
  </si>
  <si>
    <t>6-4273-B</t>
  </si>
  <si>
    <t>E</t>
  </si>
  <si>
    <t>Occupied No Notice</t>
  </si>
  <si>
    <t>Cuomo Carrasquero, Ricardo</t>
  </si>
  <si>
    <t>Renewal Lease Approved</t>
  </si>
  <si>
    <t>Annual (08/18/2025-07/25/2026)</t>
  </si>
  <si>
    <t>6-4277-B</t>
  </si>
  <si>
    <t>E</t>
  </si>
  <si>
    <t>Occupied No Notice</t>
  </si>
  <si>
    <t>Wegner, Cayden</t>
  </si>
  <si>
    <t>Renewal Lease Approved</t>
  </si>
  <si>
    <t>Annual (08/18/2025-07/25/2026)</t>
  </si>
  <si>
    <t>6-4277-D</t>
  </si>
  <si>
    <t>E</t>
  </si>
  <si>
    <t>Occupied No Notice</t>
  </si>
  <si>
    <t>Fletcher, Patrick</t>
  </si>
  <si>
    <t>Renewal Lease Approved</t>
  </si>
  <si>
    <t>Annual (08/18/2025-07/25/2026)</t>
  </si>
  <si>
    <t>6-4277-E</t>
  </si>
  <si>
    <t>E</t>
  </si>
  <si>
    <t>Occupied No Notice</t>
  </si>
  <si>
    <t>Vazquez, Francisco</t>
  </si>
  <si>
    <t>Renewal Lease Approved</t>
  </si>
  <si>
    <t>Annual (08/18/2025-07/25/2026)</t>
  </si>
  <si>
    <t>7-4211-A</t>
  </si>
  <si>
    <t>E</t>
  </si>
  <si>
    <t>Occupied No Notice</t>
  </si>
  <si>
    <t>Antunes, Bruna</t>
  </si>
  <si>
    <t>Renewal Lease Approved</t>
  </si>
  <si>
    <t>Annual (08/18/2025-07/25/2026)</t>
  </si>
  <si>
    <t>7-4211-B</t>
  </si>
  <si>
    <t>E</t>
  </si>
  <si>
    <t>Occupied No Notice</t>
  </si>
  <si>
    <t>Nery Dantas, Breno</t>
  </si>
  <si>
    <t>Renewal Lease Approved</t>
  </si>
  <si>
    <t>Annual (08/18/2025-07/25/2026)</t>
  </si>
  <si>
    <t>7-4211-D</t>
  </si>
  <si>
    <t>E</t>
  </si>
  <si>
    <t>Occupied No Notice</t>
  </si>
  <si>
    <t>Planincheck, Leno Ricardo</t>
  </si>
  <si>
    <t>Renewal Lease Approved</t>
  </si>
  <si>
    <t>Annual (08/18/2025-07/25/2026)</t>
  </si>
  <si>
    <t>7-4211-E</t>
  </si>
  <si>
    <t>E</t>
  </si>
  <si>
    <t>Occupied No Notice</t>
  </si>
  <si>
    <t>Fischer, Claudio</t>
  </si>
  <si>
    <t>Renewal Lease Approved</t>
  </si>
  <si>
    <t>Annual (08/18/2025-07/25/2026)</t>
  </si>
  <si>
    <t>8-4221-A</t>
  </si>
  <si>
    <t>E</t>
  </si>
  <si>
    <t>Occupied No Notice</t>
  </si>
  <si>
    <t>Ferris, River</t>
  </si>
  <si>
    <t>Renewal Lease Approved</t>
  </si>
  <si>
    <t>Annual (08/18/2025-07/25/2026)</t>
  </si>
  <si>
    <t>8-4221-B</t>
  </si>
  <si>
    <t>E</t>
  </si>
  <si>
    <t>Occupied No Notice</t>
  </si>
  <si>
    <t>Gazes, Nicholas</t>
  </si>
  <si>
    <t>Renewal Lease Approved</t>
  </si>
  <si>
    <t>Annual (08/18/2025-07/25/2026)</t>
  </si>
  <si>
    <t>8-4221-C</t>
  </si>
  <si>
    <t>E</t>
  </si>
  <si>
    <t>Occupied No Notice</t>
  </si>
  <si>
    <t>Romano, Michael</t>
  </si>
  <si>
    <t>Renewal Lease Approved</t>
  </si>
  <si>
    <t>Annual (08/18/2025-07/25/2026)</t>
  </si>
  <si>
    <t>8-4223-A</t>
  </si>
  <si>
    <t>E</t>
  </si>
  <si>
    <t>Occupied No Notice</t>
  </si>
  <si>
    <t>Myers, Ethan</t>
  </si>
  <si>
    <t>Renewal Lease Approved</t>
  </si>
  <si>
    <t>Annual (08/18/2025-07/25/2026)</t>
  </si>
  <si>
    <t>E</t>
  </si>
  <si>
    <t>Abraham, Jacob</t>
  </si>
  <si>
    <t>Lease Approved</t>
  </si>
  <si>
    <t>Annual (08/18/2025-07/25/2026)</t>
  </si>
  <si>
    <t>E</t>
  </si>
  <si>
    <t>Alonso, Lucas</t>
  </si>
  <si>
    <t>Lease Approved</t>
  </si>
  <si>
    <t>Annual (08/18/2025-07/25/2026)</t>
  </si>
  <si>
    <t>E</t>
  </si>
  <si>
    <t>Arreco Zanelato, Enzo</t>
  </si>
  <si>
    <t>Lease Approved</t>
  </si>
  <si>
    <t>Annual (08/18/2025-07/25/2026)</t>
  </si>
  <si>
    <t>E</t>
  </si>
  <si>
    <t>Axinte, Kevin</t>
  </si>
  <si>
    <t>Renewal Lease Approved</t>
  </si>
  <si>
    <t>Annual (08/18/2025-07/25/2026)</t>
  </si>
  <si>
    <t>E</t>
  </si>
  <si>
    <t>Benyik, Nicholas (Nicholas Benyik)</t>
  </si>
  <si>
    <t>Lease Approved</t>
  </si>
  <si>
    <t>Annual (08/18/2025-07/25/2026)</t>
  </si>
  <si>
    <t>E</t>
  </si>
  <si>
    <t>Bosco, Charles</t>
  </si>
  <si>
    <t>Renewal Lease Approved</t>
  </si>
  <si>
    <t>Annual (08/18/2025-07/25/2026)</t>
  </si>
  <si>
    <t>E</t>
  </si>
  <si>
    <t>Burch, Cameron</t>
  </si>
  <si>
    <t>Lease Approved</t>
  </si>
  <si>
    <t>Annual (08/18/2025-07/25/2026)</t>
  </si>
  <si>
    <t>E</t>
  </si>
  <si>
    <t>DeLorenzo, Connor</t>
  </si>
  <si>
    <t>Renewal Lease Approved</t>
  </si>
  <si>
    <t>Annual (08/18/2025-07/25/2026)</t>
  </si>
  <si>
    <t>E</t>
  </si>
  <si>
    <t>Dorman, Andrew</t>
  </si>
  <si>
    <t>Lease Approved</t>
  </si>
  <si>
    <t>Annual (08/18/2025-07/25/2026)</t>
  </si>
  <si>
    <t>E</t>
  </si>
  <si>
    <t>Eberhardt, Erwin</t>
  </si>
  <si>
    <t>Lease Approved</t>
  </si>
  <si>
    <t>Academic Year (08/18/2025-05/31/2026)</t>
  </si>
  <si>
    <t>E</t>
  </si>
  <si>
    <t>Ecarius, Bain</t>
  </si>
  <si>
    <t>Renewal Lease Approved</t>
  </si>
  <si>
    <t>Annual (08/18/2025-07/25/2026)</t>
  </si>
  <si>
    <t>E</t>
  </si>
  <si>
    <t>Hanbury, Ethan (Ethan)</t>
  </si>
  <si>
    <t>Lease Approved</t>
  </si>
  <si>
    <t>Annual (08/18/2025-07/25/2026)</t>
  </si>
  <si>
    <t>E</t>
  </si>
  <si>
    <t>Hardy, Julian</t>
  </si>
  <si>
    <t>Lease Approved</t>
  </si>
  <si>
    <t>Annual (08/18/2025-07/25/2026)</t>
  </si>
  <si>
    <t>E</t>
  </si>
  <si>
    <t>Jivani, Rushi</t>
  </si>
  <si>
    <t>Renewal Lease Approved</t>
  </si>
  <si>
    <t>Annual (08/18/2025-07/25/2026)</t>
  </si>
  <si>
    <t>E</t>
  </si>
  <si>
    <t>Lemerande, Mattias</t>
  </si>
  <si>
    <t>Renewal Lease Approved</t>
  </si>
  <si>
    <t>Annual (08/18/2025-07/25/2026)</t>
  </si>
  <si>
    <t>E</t>
  </si>
  <si>
    <t>Pecchio, Santiago (Santiago)</t>
  </si>
  <si>
    <t>Lease Approved</t>
  </si>
  <si>
    <t>Annual (08/18/2025-07/25/2026)</t>
  </si>
  <si>
    <t>E</t>
  </si>
  <si>
    <t>Pettit, Andrew (Andrew)</t>
  </si>
  <si>
    <t>Lease Approved</t>
  </si>
  <si>
    <t>Academic Year (08/18/2025-05/31/2026)</t>
  </si>
  <si>
    <t>E</t>
  </si>
  <si>
    <t>Quevedo, Christopher (CJ)</t>
  </si>
  <si>
    <t>Renewal Lease Approved</t>
  </si>
  <si>
    <t>Annual (08/18/2025-07/25/2026)</t>
  </si>
  <si>
    <t>E</t>
  </si>
  <si>
    <t>Reers, Dillon</t>
  </si>
  <si>
    <t>Renewal Lease Approved</t>
  </si>
  <si>
    <t>MO/MI Lease Term (08/18/2025-07/25/2026)</t>
  </si>
  <si>
    <t>E</t>
  </si>
  <si>
    <t>Towsley, Garrett</t>
  </si>
  <si>
    <t>Lease Approved</t>
  </si>
  <si>
    <t>Annual (08/18/2025-07/25/2026)</t>
  </si>
  <si>
    <t>E</t>
  </si>
  <si>
    <t>Wade, John (Jack)</t>
  </si>
  <si>
    <t>Lease Approved</t>
  </si>
  <si>
    <t>Annual (08/18/2025-07/25/2026)</t>
  </si>
  <si>
    <t>E</t>
  </si>
  <si>
    <t>Wallace, Clyde (Clyde)</t>
  </si>
  <si>
    <t>Lease Approved</t>
  </si>
  <si>
    <t>Annual (08/18/2025-07/25/2026)</t>
  </si>
  <si>
    <t>E</t>
  </si>
  <si>
    <t>Wayne, Evan</t>
  </si>
  <si>
    <t>Lease Approved</t>
  </si>
  <si>
    <t>Annual (08/18/2025-07/25/2026)</t>
  </si>
  <si>
    <t>E</t>
  </si>
  <si>
    <t>Zeitchick, Aiden (Aiden)</t>
  </si>
  <si>
    <t>Lease Approved</t>
  </si>
  <si>
    <t>Annual (08/18/2025-07/25/2026)</t>
  </si>
  <si>
    <t>E</t>
  </si>
  <si>
    <t>Zervoudakis, Emmanuel</t>
  </si>
  <si>
    <t>Lease Approved</t>
  </si>
  <si>
    <t>Annual (08/18/2025-07/25/2026)</t>
  </si>
  <si>
    <t>Total/Average:</t>
  </si>
  <si>
    <t>Pre-Lease</t>
  </si>
  <si>
    <t>Report Parameters</t>
  </si>
  <si>
    <t>Report Name</t>
  </si>
  <si>
    <t>Pre-Lease</t>
  </si>
  <si>
    <t>Version</t>
  </si>
  <si>
    <t>3.2</t>
  </si>
  <si>
    <t>Property Groups</t>
  </si>
  <si>
    <t>The Academy at Frisco, The Academy on Charles, Shortbread Lofts, The Rise at Northgate, Station Nine, Academy 65, Academy Lincoln, 1008 S. 4th, 307 E. Daniel, 501 S. 6th, 908 S. 1st, 1047 Commonwealth Avenue, The Dean Campustown, SOVA, ANOVA uCity Square, Torre, Courts at Spring Mill Station, The Caswell at Runnymeade, The Dean Reno, Venue at North Campus</t>
  </si>
  <si>
    <t>Period</t>
  </si>
  <si>
    <t>09/01/2025</t>
  </si>
  <si>
    <t>Lease Occupancy Types</t>
  </si>
  <si>
    <t>All Lease Occupancy Types</t>
  </si>
  <si>
    <t>Summarize By</t>
  </si>
  <si>
    <t>Unit Type</t>
  </si>
  <si>
    <t>Group By</t>
  </si>
  <si>
    <t>Unit Type</t>
  </si>
  <si>
    <t>Consider Pre-Leased On</t>
  </si>
  <si>
    <t>Lease: Partially Completed</t>
  </si>
  <si>
    <t>Leases Included</t>
  </si>
  <si>
    <t>Lease: Partially Completed, Lease: Completed, Lease: Approved, Lease: Partially Completed, Lease: Completed, Lease: Approved, Unit Assigned, No Unit Assigned</t>
  </si>
  <si>
    <t>Charge Code Details</t>
  </si>
  <si>
    <t>Hide</t>
  </si>
  <si>
    <t>Space Options</t>
  </si>
  <si>
    <t>Do Not Show</t>
  </si>
  <si>
    <t>Combine Unit Spaces With Same Lease</t>
  </si>
  <si>
    <t>No</t>
  </si>
  <si>
    <t>Consolidate By</t>
  </si>
  <si>
    <t>Do Not Consolidate</t>
  </si>
  <si>
    <t>Arrange By Property</t>
  </si>
  <si>
    <t>No</t>
  </si>
  <si>
    <t>YOY</t>
  </si>
  <si>
    <t>Show</t>
  </si>
  <si>
    <t>Pre-Lease 3.2 generated</t>
  </si>
  <si>
    <t>11/20/2024 08:37 AM EST</t>
  </si>
  <si>
    <t xml:space="preserve"> data as of</t>
  </si>
  <si>
    <t>11/20/2024 08:37 AM EST</t>
  </si>
  <si>
    <t>Total</t>
  </si>
  <si>
    <t>Checks</t>
  </si>
  <si>
    <t>Check</t>
  </si>
  <si>
    <t>DoD Leases Signed</t>
  </si>
  <si>
    <t>NoClocls Lease Count</t>
  </si>
  <si>
    <t>Prelease %</t>
  </si>
  <si>
    <t>Renewals</t>
  </si>
  <si>
    <t>New</t>
  </si>
  <si>
    <t>24-25 Prelease %</t>
  </si>
  <si>
    <t>Total Leases</t>
  </si>
  <si>
    <t>Total Renewals</t>
  </si>
  <si>
    <t>Total New</t>
  </si>
  <si>
    <t>Current Occupancy</t>
  </si>
  <si>
    <t>Total Beds</t>
  </si>
  <si>
    <t>disregard</t>
  </si>
  <si>
    <t>Entrata</t>
  </si>
  <si>
    <t>No Clocks</t>
  </si>
  <si>
    <t xml:space="preserve">23-24 Prior Year Same Store </t>
  </si>
  <si>
    <t>Total/Average</t>
  </si>
  <si>
    <t>100%</t>
  </si>
  <si>
    <t>95%</t>
  </si>
  <si>
    <t>90%</t>
  </si>
  <si>
    <t>Beds Left to Lease</t>
  </si>
  <si>
    <t>% Gained</t>
  </si>
  <si>
    <t>Variance %</t>
  </si>
  <si>
    <t>Variance #</t>
  </si>
  <si>
    <t>Prior Prelease %</t>
  </si>
  <si>
    <t>Prior Total</t>
  </si>
  <si>
    <t>Prior Renewals</t>
  </si>
  <si>
    <t>Prior New</t>
  </si>
  <si>
    <t>Model Beds</t>
  </si>
  <si>
    <t>Property</t>
  </si>
  <si>
    <t>Weekly Velocity Needed:</t>
  </si>
  <si>
    <t>Preleasing Activity - Prior Seven Days:</t>
  </si>
  <si>
    <t>Year-Over-Year Variance</t>
  </si>
  <si>
    <t>GMH University Housing 25-26 Prelease Summary</t>
  </si>
  <si>
    <t>Date: 2024-11-20</t>
  </si>
  <si>
    <t>24-25 Prior Year Same Store</t>
  </si>
  <si>
    <t>25-26 Prelease %</t>
  </si>
  <si>
    <t>94.2%</t>
  </si>
  <si>
    <t>43.13%</t>
  </si>
  <si>
    <t>39.75%</t>
  </si>
  <si>
    <t>3.37%</t>
  </si>
  <si>
    <t>3%</t>
  </si>
  <si>
    <t>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</si>
</sst>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8" formatCode="0.0%"/>
    <numFmt numFmtId="169" formatCode="_(* #,##0_);_(* \(#,##0\);_(* &quot;-&quot;??_);_(@_)"/>
    <numFmt numFmtId="170" formatCode="0.0%;[Red]\(0.0%\)"/>
  </numFmts>
  <fonts count="14">
    <font>
      <sz val="11"/>
      <name val="Calibri"/>
    </font>
    <font>
      <sz val="11"/>
      <color theme="1"/>
      <name val="Aptos Narrow"/>
      <family val="2"/>
      <scheme val="minor"/>
    </font>
    <font>
      <sz val="10"/>
      <name val="Arial"/>
      <family val="2"/>
    </font>
    <font>
      <b/>
      <sz val="10"/>
      <name val="Arial"/>
      <family val="2"/>
    </font>
    <font>
      <b/>
      <sz val="12"/>
      <name val="Arial"/>
      <family val="2"/>
    </font>
    <font>
      <sz val="10"/>
      <name val="Arial"/>
      <family val="2"/>
    </font>
    <font>
      <b/>
      <sz val="12"/>
      <name val="sans-serif"/>
    </font>
    <font>
      <b/>
      <sz val="10"/>
      <name val="sans-serif"/>
    </font>
    <font>
      <sz val="11"/>
      <name val="Calibri"/>
      <family val="2"/>
    </font>
    <font>
      <b/>
      <sz val="11"/>
      <name val="Calibri"/>
      <family val="2"/>
    </font>
    <font>
      <b/>
      <i/>
      <sz val="11"/>
      <color rgb="FFFF0000"/>
      <name val="Calibri"/>
      <family val="2"/>
    </font>
    <font>
      <sz val="11"/>
      <color rgb="FF000000"/>
      <name val="Calibri"/>
      <family val="2"/>
    </font>
    <font>
      <b/>
      <sz val="11"/>
      <color rgb="FFFFFFFF"/>
      <name val="Calibri"/>
      <family val="2"/>
    </font>
    <font>
      <b/>
      <sz val="12"/>
      <color rgb="FFFFFFFF"/>
      <name val="Calibri"/>
      <family val="2"/>
    </font>
  </fonts>
  <fills count="14">
    <fill>
      <patternFill patternType="none"/>
    </fill>
    <fill>
      <patternFill patternType="gray125"/>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indexed="22"/>
        <bgColor indexed="22"/>
      </patternFill>
    </fill>
    <fill>
      <patternFill patternType="solid">
        <fgColor theme="7" tint="0.59999389629810485"/>
        <bgColor indexed="64"/>
      </patternFill>
    </fill>
    <fill>
      <patternFill patternType="solid">
        <fgColor rgb="FF0D1B2D"/>
        <bgColor rgb="FF0D1B2D"/>
      </patternFill>
    </fill>
    <fill>
      <patternFill patternType="solid">
        <fgColor rgb="FF0D1B2D"/>
      </patternFill>
    </fill>
  </fills>
  <borders count="43">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thin">
        <color auto="1"/>
      </top>
      <bottom style="double">
        <color auto="1"/>
      </bottom>
      <diagonal/>
    </border>
    <border>
      <left/>
      <right/>
      <top style="thin">
        <color auto="1"/>
      </top>
      <bottom style="double">
        <color auto="1"/>
      </bottom>
      <diagonal/>
    </border>
    <border>
      <left/>
      <right/>
      <top style="thin">
        <color auto="1"/>
      </top>
      <bottom style="double">
        <color auto="1"/>
      </bottom>
      <diagonal/>
    </border>
    <border>
      <left/>
      <right/>
      <top style="thin">
        <color auto="1"/>
      </top>
      <bottom style="double">
        <color auto="1"/>
      </bottom>
      <diagonal/>
    </border>
    <border>
      <left/>
      <right/>
      <top/>
      <bottom/>
      <diagonal/>
    </border>
    <border>
      <left/>
      <right/>
      <top style="thin">
        <color auto="1"/>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28"/>
    <xf numFmtId="43" fontId="8" fillId="0" borderId="28" applyFont="0" applyFill="0" applyBorder="0" applyAlignment="0" applyProtection="0"/>
    <xf numFmtId="0" fontId="8" fillId="0" borderId="28"/>
  </cellStyleXfs>
  <cellXfs count="105">
    <xf numFmtId="0" fontId="0" fillId="0" borderId="0" xfId="0"/>
    <xf numFmtId="49" fontId="4" fillId="0" borderId="1" xfId="0" applyNumberFormat="1" applyFont="1" applyBorder="1" applyAlignment="1">
      <alignment horizontal="left" vertical="center"/>
    </xf>
    <xf numFmtId="49" fontId="5" fillId="0" borderId="2" xfId="0" applyNumberFormat="1" applyFont="1" applyBorder="1" applyAlignment="1">
      <alignment horizontal="left" vertical="center"/>
    </xf>
    <xf numFmtId="49" fontId="4" fillId="0" borderId="3" xfId="0" applyNumberFormat="1" applyFont="1" applyBorder="1" applyAlignment="1">
      <alignment horizontal="left" vertical="center"/>
    </xf>
    <xf numFmtId="49" fontId="3" fillId="3" borderId="5" xfId="0" applyNumberFormat="1" applyFont="1" applyFill="1" applyBorder="1" applyAlignment="1">
      <alignment vertical="center" wrapText="1"/>
    </xf>
    <xf numFmtId="49" fontId="3" fillId="4" borderId="6" xfId="0" applyNumberFormat="1" applyFont="1" applyFill="1" applyBorder="1" applyAlignment="1">
      <alignment horizontal="right" vertical="center" wrapText="1"/>
    </xf>
    <xf numFmtId="49" fontId="3" fillId="5" borderId="7" xfId="0" applyNumberFormat="1" applyFont="1" applyFill="1" applyBorder="1" applyAlignment="1">
      <alignment horizontal="right" vertical="center" wrapText="1"/>
    </xf>
    <xf numFmtId="49" fontId="3" fillId="6" borderId="8" xfId="0" applyNumberFormat="1" applyFont="1" applyFill="1" applyBorder="1" applyAlignment="1">
      <alignment horizontal="right" vertical="center" wrapText="1"/>
    </xf>
    <xf numFmtId="49" fontId="3" fillId="7" borderId="9" xfId="0" applyNumberFormat="1" applyFont="1" applyFill="1" applyBorder="1" applyAlignment="1">
      <alignment horizontal="right" vertical="center" wrapText="1"/>
    </xf>
    <xf numFmtId="49" fontId="3" fillId="8" borderId="10" xfId="0" applyNumberFormat="1" applyFont="1" applyFill="1" applyBorder="1" applyAlignment="1">
      <alignment vertical="center" wrapText="1"/>
    </xf>
    <xf numFmtId="49" fontId="3" fillId="9" borderId="11" xfId="0" applyNumberFormat="1" applyFont="1" applyFill="1" applyBorder="1" applyAlignment="1">
      <alignment horizontal="right" vertical="center"/>
    </xf>
    <xf numFmtId="49" fontId="3" fillId="10" borderId="12" xfId="0" applyNumberFormat="1" applyFont="1" applyFill="1" applyBorder="1" applyAlignment="1">
      <alignment horizontal="right" vertical="center"/>
    </xf>
    <xf numFmtId="49" fontId="3" fillId="0" borderId="13" xfId="0" applyNumberFormat="1" applyFont="1" applyBorder="1" applyAlignment="1">
      <alignment vertical="center"/>
    </xf>
    <xf numFmtId="3" fontId="3" fillId="0" borderId="14" xfId="0" applyNumberFormat="1" applyFont="1" applyBorder="1" applyAlignment="1">
      <alignment horizontal="right" vertical="center"/>
    </xf>
    <xf numFmtId="4" fontId="3" fillId="0" borderId="15" xfId="0" applyNumberFormat="1" applyFont="1" applyBorder="1" applyAlignment="1">
      <alignment horizontal="right" vertical="center"/>
    </xf>
    <xf numFmtId="10" fontId="3" fillId="0" borderId="16" xfId="0" applyNumberFormat="1" applyFont="1" applyBorder="1" applyAlignment="1">
      <alignment horizontal="right" vertical="center"/>
    </xf>
    <xf numFmtId="49" fontId="3" fillId="0" borderId="17" xfId="0" applyNumberFormat="1" applyFont="1" applyBorder="1" applyAlignment="1">
      <alignment horizontal="right" vertical="center"/>
    </xf>
    <xf numFmtId="49" fontId="3" fillId="0" borderId="19" xfId="0" applyNumberFormat="1" applyFont="1" applyBorder="1" applyAlignment="1">
      <alignment vertical="center"/>
    </xf>
    <xf numFmtId="49" fontId="2" fillId="0" borderId="20" xfId="0" applyNumberFormat="1" applyFont="1" applyBorder="1" applyAlignment="1">
      <alignment horizontal="left" vertical="center"/>
    </xf>
    <xf numFmtId="3" fontId="2" fillId="0" borderId="21" xfId="0" applyNumberFormat="1" applyFont="1" applyBorder="1" applyAlignment="1">
      <alignment horizontal="right" vertical="center"/>
    </xf>
    <xf numFmtId="4" fontId="2" fillId="0" borderId="22" xfId="0" applyNumberFormat="1" applyFont="1" applyBorder="1" applyAlignment="1">
      <alignment horizontal="right" vertical="center"/>
    </xf>
    <xf numFmtId="39" fontId="2" fillId="0" borderId="23" xfId="0" applyNumberFormat="1" applyFont="1" applyBorder="1" applyAlignment="1">
      <alignment horizontal="right" vertical="center"/>
    </xf>
    <xf numFmtId="10" fontId="2" fillId="0" borderId="24" xfId="0" applyNumberFormat="1" applyFont="1" applyBorder="1" applyAlignment="1">
      <alignment horizontal="right" vertical="center"/>
    </xf>
    <xf numFmtId="14" fontId="2" fillId="0" borderId="25" xfId="0" applyNumberFormat="1" applyFont="1" applyBorder="1" applyAlignment="1">
      <alignment horizontal="left" vertical="center"/>
    </xf>
    <xf numFmtId="0" fontId="7" fillId="0" borderId="27" xfId="0" applyFont="1" applyBorder="1" applyAlignment="1">
      <alignment horizontal="right" vertical="top"/>
    </xf>
    <xf numFmtId="0" fontId="0" fillId="0" borderId="28" xfId="0" applyBorder="1" applyAlignment="1">
      <alignment wrapText="1"/>
    </xf>
    <xf numFmtId="0" fontId="0" fillId="0" borderId="0" xfId="0"/>
    <xf numFmtId="49" fontId="3" fillId="2" borderId="4" xfId="0" applyNumberFormat="1" applyFont="1" applyFill="1" applyBorder="1" applyAlignment="1">
      <alignment horizontal="center" vertical="center" wrapText="1"/>
    </xf>
    <xf numFmtId="49" fontId="6" fillId="0" borderId="26" xfId="0" applyNumberFormat="1" applyFont="1" applyBorder="1" applyAlignment="1">
      <alignment horizontal="left"/>
    </xf>
    <xf numFmtId="0" fontId="8" fillId="0" borderId="28" xfId="1" applyFont="1" applyAlignment="1">
      <alignment horizontal="center" vertical="center"/>
    </xf>
    <xf numFmtId="43" fontId="8" fillId="0" borderId="28" xfId="2" applyFont="1" applyBorder="1" applyAlignment="1">
      <alignment horizontal="center" vertical="center"/>
    </xf>
    <xf numFmtId="168" fontId="8" fillId="0" borderId="28" xfId="1" applyNumberFormat="1" applyFont="1" applyAlignment="1">
      <alignment horizontal="center" vertical="center"/>
    </xf>
    <xf numFmtId="1" fontId="8" fillId="0" borderId="28" xfId="1" applyNumberFormat="1" applyFont="1" applyAlignment="1">
      <alignment horizontal="center" vertical="center"/>
    </xf>
    <xf numFmtId="0" fontId="9" fillId="0" borderId="28" xfId="1" applyFont="1" applyAlignment="1">
      <alignment horizontal="center" vertical="center"/>
    </xf>
    <xf numFmtId="43" fontId="9" fillId="0" borderId="28" xfId="2" applyFont="1" applyBorder="1" applyAlignment="1">
      <alignment horizontal="center" vertical="center"/>
    </xf>
    <xf numFmtId="168" fontId="9" fillId="0" borderId="28" xfId="1" applyNumberFormat="1" applyFont="1" applyAlignment="1">
      <alignment horizontal="center" vertical="center"/>
    </xf>
    <xf numFmtId="0" fontId="8" fillId="0" borderId="29" xfId="1" applyFont="1" applyBorder="1" applyAlignment="1">
      <alignment horizontal="center" vertical="center"/>
    </xf>
    <xf numFmtId="43" fontId="8" fillId="0" borderId="30" xfId="2" applyFont="1" applyBorder="1" applyAlignment="1">
      <alignment horizontal="center" vertical="center"/>
    </xf>
    <xf numFmtId="43" fontId="8" fillId="0" borderId="31" xfId="2" applyBorder="1" applyAlignment="1">
      <alignment horizontal="center" vertical="center"/>
    </xf>
    <xf numFmtId="168" fontId="8" fillId="0" borderId="28" xfId="3" applyNumberFormat="1" applyAlignment="1">
      <alignment horizontal="center" vertical="center"/>
    </xf>
    <xf numFmtId="168" fontId="8" fillId="0" borderId="29" xfId="3" applyNumberFormat="1" applyBorder="1" applyAlignment="1">
      <alignment horizontal="center" vertical="center"/>
    </xf>
    <xf numFmtId="1" fontId="8" fillId="0" borderId="30" xfId="3" applyNumberFormat="1" applyBorder="1" applyAlignment="1">
      <alignment horizontal="center" vertical="center"/>
    </xf>
    <xf numFmtId="1" fontId="8" fillId="0" borderId="30" xfId="1" applyNumberFormat="1" applyFont="1" applyBorder="1" applyAlignment="1">
      <alignment horizontal="center" vertical="center"/>
    </xf>
    <xf numFmtId="1" fontId="8" fillId="0" borderId="30" xfId="3" applyNumberFormat="1" applyBorder="1" applyAlignment="1" applyProtection="1">
      <alignment horizontal="center" vertical="center"/>
      <protection locked="0"/>
    </xf>
    <xf numFmtId="1" fontId="8" fillId="0" borderId="31" xfId="3" applyNumberFormat="1" applyBorder="1" applyAlignment="1" applyProtection="1">
      <alignment horizontal="center" vertical="center"/>
      <protection locked="0"/>
    </xf>
    <xf numFmtId="169" fontId="8" fillId="0" borderId="30" xfId="2" applyNumberFormat="1" applyFont="1" applyFill="1" applyBorder="1" applyAlignment="1">
      <alignment horizontal="center" vertical="center"/>
    </xf>
    <xf numFmtId="0" fontId="8" fillId="0" borderId="31" xfId="3" applyBorder="1" applyAlignment="1">
      <alignment horizontal="center" vertical="center"/>
    </xf>
    <xf numFmtId="168" fontId="8" fillId="0" borderId="29" xfId="1" applyNumberFormat="1" applyFont="1" applyBorder="1" applyAlignment="1">
      <alignment horizontal="center" vertical="center"/>
    </xf>
    <xf numFmtId="168" fontId="8" fillId="0" borderId="30" xfId="1" applyNumberFormat="1" applyFont="1" applyBorder="1" applyAlignment="1">
      <alignment horizontal="center" vertical="center"/>
    </xf>
    <xf numFmtId="1" fontId="8" fillId="0" borderId="31" xfId="1" applyNumberFormat="1" applyFont="1" applyBorder="1" applyAlignment="1">
      <alignment horizontal="center" vertical="center"/>
    </xf>
    <xf numFmtId="0" fontId="8" fillId="0" borderId="32" xfId="1" applyFont="1" applyBorder="1" applyAlignment="1">
      <alignment horizontal="center" vertical="center"/>
    </xf>
    <xf numFmtId="0" fontId="8" fillId="0" borderId="33" xfId="1" applyFont="1" applyBorder="1" applyAlignment="1">
      <alignment horizontal="center" vertical="center"/>
    </xf>
    <xf numFmtId="43" fontId="8" fillId="0" borderId="34" xfId="2" applyBorder="1" applyAlignment="1">
      <alignment horizontal="center" vertical="center"/>
    </xf>
    <xf numFmtId="168" fontId="8" fillId="0" borderId="33" xfId="3" applyNumberFormat="1" applyBorder="1" applyAlignment="1">
      <alignment horizontal="center" vertical="center"/>
    </xf>
    <xf numFmtId="1" fontId="8" fillId="0" borderId="28" xfId="3" applyNumberFormat="1" applyAlignment="1">
      <alignment horizontal="center" vertical="center"/>
    </xf>
    <xf numFmtId="1" fontId="8" fillId="0" borderId="28" xfId="3" applyNumberFormat="1" applyAlignment="1" applyProtection="1">
      <alignment horizontal="center" vertical="center"/>
      <protection locked="0"/>
    </xf>
    <xf numFmtId="1" fontId="8" fillId="0" borderId="34" xfId="3" applyNumberFormat="1" applyBorder="1" applyAlignment="1" applyProtection="1">
      <alignment horizontal="center" vertical="center"/>
      <protection locked="0"/>
    </xf>
    <xf numFmtId="169" fontId="8" fillId="0" borderId="28" xfId="2" applyNumberFormat="1" applyFont="1" applyFill="1" applyBorder="1" applyAlignment="1">
      <alignment horizontal="center" vertical="center"/>
    </xf>
    <xf numFmtId="0" fontId="8" fillId="0" borderId="34" xfId="3" applyBorder="1" applyAlignment="1">
      <alignment horizontal="center" vertical="center"/>
    </xf>
    <xf numFmtId="168" fontId="8" fillId="0" borderId="33" xfId="1" applyNumberFormat="1" applyFont="1" applyBorder="1" applyAlignment="1">
      <alignment horizontal="center" vertical="center"/>
    </xf>
    <xf numFmtId="1" fontId="8" fillId="0" borderId="34" xfId="1" applyNumberFormat="1" applyFont="1" applyBorder="1" applyAlignment="1">
      <alignment horizontal="center" vertical="center"/>
    </xf>
    <xf numFmtId="0" fontId="8" fillId="0" borderId="35" xfId="1" applyFont="1" applyBorder="1" applyAlignment="1">
      <alignment horizontal="center" vertical="center"/>
    </xf>
    <xf numFmtId="1" fontId="8" fillId="0" borderId="35" xfId="1" applyNumberFormat="1" applyFont="1" applyBorder="1" applyAlignment="1">
      <alignment horizontal="center" vertical="center"/>
    </xf>
    <xf numFmtId="169" fontId="8" fillId="0" borderId="28" xfId="2" applyNumberFormat="1" applyFill="1" applyBorder="1" applyAlignment="1">
      <alignment horizontal="center" vertical="center"/>
    </xf>
    <xf numFmtId="169" fontId="8" fillId="0" borderId="28" xfId="2" applyNumberFormat="1" applyBorder="1" applyAlignment="1">
      <alignment horizontal="center" vertical="center"/>
    </xf>
    <xf numFmtId="1" fontId="8" fillId="0" borderId="36" xfId="1" applyNumberFormat="1" applyFont="1" applyBorder="1" applyAlignment="1">
      <alignment horizontal="center" vertical="center"/>
    </xf>
    <xf numFmtId="0" fontId="8" fillId="0" borderId="28" xfId="1" applyFont="1" applyAlignment="1">
      <alignment horizontal="center" vertical="center" wrapText="1"/>
    </xf>
    <xf numFmtId="0" fontId="9" fillId="11" borderId="28" xfId="1" applyFont="1" applyFill="1" applyAlignment="1">
      <alignment horizontal="center" vertical="center" wrapText="1"/>
    </xf>
    <xf numFmtId="0" fontId="9" fillId="11" borderId="37" xfId="1" applyFont="1" applyFill="1" applyBorder="1" applyAlignment="1">
      <alignment vertical="center" wrapText="1"/>
    </xf>
    <xf numFmtId="0" fontId="9" fillId="0" borderId="18" xfId="3" applyFont="1" applyBorder="1" applyAlignment="1">
      <alignment horizontal="center" vertical="center" wrapText="1"/>
    </xf>
    <xf numFmtId="43" fontId="9" fillId="0" borderId="38" xfId="2" applyFont="1" applyBorder="1" applyAlignment="1">
      <alignment horizontal="center" vertical="center" wrapText="1"/>
    </xf>
    <xf numFmtId="0" fontId="9" fillId="0" borderId="28" xfId="3" applyFont="1" applyAlignment="1">
      <alignment horizontal="center" vertical="center" wrapText="1"/>
    </xf>
    <xf numFmtId="0" fontId="9" fillId="0" borderId="29" xfId="3" applyFont="1" applyBorder="1" applyAlignment="1">
      <alignment horizontal="center" vertical="center" wrapText="1"/>
    </xf>
    <xf numFmtId="0" fontId="9" fillId="0" borderId="30" xfId="3" applyFont="1" applyBorder="1" applyAlignment="1">
      <alignment horizontal="center" vertical="center" wrapText="1"/>
    </xf>
    <xf numFmtId="0" fontId="9" fillId="0" borderId="31" xfId="3" applyFont="1" applyBorder="1" applyAlignment="1">
      <alignment horizontal="center" vertical="center" wrapText="1"/>
    </xf>
    <xf numFmtId="0" fontId="8" fillId="0" borderId="30" xfId="1" applyFont="1" applyBorder="1" applyAlignment="1">
      <alignment horizontal="center" vertical="center"/>
    </xf>
    <xf numFmtId="0" fontId="9" fillId="0" borderId="29" xfId="3" quotePrefix="1" applyFont="1" applyBorder="1" applyAlignment="1">
      <alignment horizontal="center" vertical="center" wrapText="1"/>
    </xf>
    <xf numFmtId="0" fontId="9" fillId="0" borderId="30" xfId="3" applyFont="1" applyBorder="1" applyAlignment="1">
      <alignment horizontal="center" vertical="center" wrapText="1"/>
    </xf>
    <xf numFmtId="0" fontId="9" fillId="0" borderId="31" xfId="3" applyFont="1" applyBorder="1" applyAlignment="1">
      <alignment horizontal="center" vertical="center" wrapText="1"/>
    </xf>
    <xf numFmtId="168" fontId="9" fillId="0" borderId="29" xfId="3" applyNumberFormat="1" applyFont="1" applyBorder="1" applyAlignment="1">
      <alignment horizontal="center" vertical="center" wrapText="1"/>
    </xf>
    <xf numFmtId="168" fontId="9" fillId="0" borderId="30" xfId="3" applyNumberFormat="1" applyFont="1" applyBorder="1" applyAlignment="1">
      <alignment horizontal="center" vertical="center" wrapText="1"/>
    </xf>
    <xf numFmtId="0" fontId="8" fillId="0" borderId="30" xfId="1" applyFont="1" applyBorder="1" applyAlignment="1">
      <alignment horizontal="center" vertical="center" wrapText="1"/>
    </xf>
    <xf numFmtId="0" fontId="9" fillId="0" borderId="33" xfId="1" applyFont="1" applyBorder="1" applyAlignment="1">
      <alignment horizontal="center" vertical="center"/>
    </xf>
    <xf numFmtId="0" fontId="9" fillId="0" borderId="34" xfId="1" applyFont="1" applyBorder="1" applyAlignment="1">
      <alignment horizontal="center" vertical="center"/>
    </xf>
    <xf numFmtId="0" fontId="9" fillId="0" borderId="33" xfId="3" quotePrefix="1" applyFont="1" applyBorder="1" applyAlignment="1">
      <alignment horizontal="center" vertical="center" wrapText="1"/>
    </xf>
    <xf numFmtId="0" fontId="9" fillId="0" borderId="28" xfId="3" applyFont="1" applyAlignment="1">
      <alignment horizontal="center" vertical="center" wrapText="1"/>
    </xf>
    <xf numFmtId="0" fontId="9" fillId="0" borderId="34" xfId="3" applyFont="1" applyBorder="1" applyAlignment="1">
      <alignment horizontal="center" vertical="center" wrapText="1"/>
    </xf>
    <xf numFmtId="168" fontId="9" fillId="0" borderId="33" xfId="3" applyNumberFormat="1" applyFont="1" applyBorder="1" applyAlignment="1">
      <alignment horizontal="center" vertical="center" wrapText="1"/>
    </xf>
    <xf numFmtId="168" fontId="9" fillId="0" borderId="28" xfId="3" applyNumberFormat="1" applyFont="1" applyAlignment="1">
      <alignment horizontal="center" vertical="center" wrapText="1"/>
    </xf>
    <xf numFmtId="0" fontId="10" fillId="0" borderId="28" xfId="1" applyFont="1" applyAlignment="1">
      <alignment horizontal="center" vertical="center"/>
    </xf>
    <xf numFmtId="0" fontId="9" fillId="0" borderId="37" xfId="1" applyFont="1" applyBorder="1" applyAlignment="1">
      <alignment horizontal="center" vertical="center"/>
    </xf>
    <xf numFmtId="0" fontId="9" fillId="0" borderId="18" xfId="1" applyFont="1" applyBorder="1" applyAlignment="1">
      <alignment horizontal="center" vertical="center"/>
    </xf>
    <xf numFmtId="0" fontId="9" fillId="0" borderId="38" xfId="1" applyFont="1" applyBorder="1" applyAlignment="1">
      <alignment horizontal="center" vertical="center"/>
    </xf>
    <xf numFmtId="0" fontId="9" fillId="0" borderId="28" xfId="3" quotePrefix="1" applyFont="1" applyAlignment="1">
      <alignment vertical="center"/>
    </xf>
    <xf numFmtId="43" fontId="9" fillId="0" borderId="28" xfId="2" quotePrefix="1" applyFont="1" applyBorder="1" applyAlignment="1">
      <alignment vertical="center"/>
    </xf>
    <xf numFmtId="0" fontId="9" fillId="0" borderId="39" xfId="3" quotePrefix="1" applyFont="1" applyBorder="1" applyAlignment="1">
      <alignment vertical="center"/>
    </xf>
    <xf numFmtId="0" fontId="9" fillId="0" borderId="40" xfId="3" quotePrefix="1" applyFont="1" applyBorder="1" applyAlignment="1">
      <alignment vertical="center"/>
    </xf>
    <xf numFmtId="0" fontId="9" fillId="0" borderId="41" xfId="3" quotePrefix="1" applyFont="1" applyBorder="1" applyAlignment="1">
      <alignment vertical="center"/>
    </xf>
    <xf numFmtId="0" fontId="8" fillId="0" borderId="28" xfId="3"/>
    <xf numFmtId="0" fontId="13" fillId="13" borderId="42" xfId="0" applyFont="1" applyFill="1" applyBorder="1" applyAlignment="1">
      <alignment horizontal="center" vertical="center"/>
    </xf>
    <xf numFmtId="49" fontId="12" fillId="12" borderId="42" xfId="0" applyNumberFormat="1" applyFont="1" applyFill="1" applyBorder="1" applyAlignment="1">
      <alignment horizontal="center" vertical="center"/>
    </xf>
    <xf numFmtId="49" fontId="12" fillId="12" borderId="42" xfId="0" applyNumberFormat="1" applyFont="1" applyFill="1" applyBorder="1" applyAlignment="1">
      <alignment horizontal="center" vertical="center" wrapText="1"/>
    </xf>
    <xf numFmtId="0" fontId="11" fillId="0" borderId="42" xfId="0" applyFont="1" applyBorder="1" applyAlignment="1">
      <alignment horizontal="center" vertical="center"/>
    </xf>
    <xf numFmtId="38" fontId="11" fillId="0" borderId="42" xfId="0" applyNumberFormat="1" applyFont="1" applyBorder="1" applyAlignment="1">
      <alignment horizontal="center" vertical="center"/>
    </xf>
    <xf numFmtId="170" fontId="11" fillId="0" borderId="42" xfId="0" applyNumberFormat="1" applyFont="1" applyBorder="1" applyAlignment="1">
      <alignment horizontal="center" vertical="center"/>
    </xf>
  </cellXfs>
  <cellStyles count="4">
    <cellStyle name="Comma 2" xfId="2" xr:uid="{0B27E82F-B54D-40DD-B85B-6FBC5518B4AE}"/>
    <cellStyle name="Normal" xfId="0" builtinId="0"/>
    <cellStyle name="Normal 2 2" xfId="3" xr:uid="{26113B77-5B07-42C1-8642-9F89A037B5EA}"/>
    <cellStyle name="Normal 2 3" xfId="1" xr:uid="{714B48BD-ED00-40DA-8B74-A5DBD89387E9}"/>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o%20Clocks%20QC%20Review%202024.09.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ison"/>
      <sheetName val="No Clocks Export"/>
      <sheetName val="Entrata Source Reports -&gt;"/>
      <sheetName val="1008 S. 4Th"/>
      <sheetName val="1047 Commonwealth Avenue"/>
      <sheetName val="307 E. Daniel"/>
      <sheetName val="501 S. 6Th"/>
      <sheetName val="908 S. 1St"/>
      <sheetName val="Academy 65"/>
      <sheetName val="Academy Lincoln"/>
      <sheetName val="Anova Ucity Square"/>
      <sheetName val="Courts At Spring Mill Station"/>
      <sheetName val="Shortbread Lofts"/>
      <sheetName val="Sova"/>
      <sheetName val="Station Nine"/>
      <sheetName val="The Academy At Frisco"/>
      <sheetName val="The Academy On Charles"/>
      <sheetName val="The Caswell At Runnymeade"/>
      <sheetName val="The Dean Campustown"/>
      <sheetName val="The Dean Reno"/>
      <sheetName val="The Rise At Northgate"/>
      <sheetName val="Torre"/>
      <sheetName val="Venue At North Campus"/>
      <sheetName val="Report Parameters"/>
    </sheetNames>
    <sheetDataSet>
      <sheetData sheetId="0">
        <row r="5">
          <cell r="M5">
            <v>0</v>
          </cell>
        </row>
        <row r="6">
          <cell r="M6">
            <v>0</v>
          </cell>
        </row>
        <row r="7">
          <cell r="M7">
            <v>4</v>
          </cell>
        </row>
        <row r="8">
          <cell r="M8">
            <v>0</v>
          </cell>
        </row>
        <row r="9">
          <cell r="M9">
            <v>32</v>
          </cell>
        </row>
        <row r="10">
          <cell r="M10">
            <v>0</v>
          </cell>
        </row>
        <row r="11">
          <cell r="M11">
            <v>0</v>
          </cell>
        </row>
        <row r="12">
          <cell r="M12">
            <v>56</v>
          </cell>
        </row>
        <row r="13">
          <cell r="M13">
            <v>10</v>
          </cell>
        </row>
        <row r="14">
          <cell r="M14">
            <v>28</v>
          </cell>
        </row>
        <row r="15">
          <cell r="M15">
            <v>5</v>
          </cell>
        </row>
        <row r="16">
          <cell r="M16">
            <v>5</v>
          </cell>
        </row>
        <row r="17">
          <cell r="M17">
            <v>105</v>
          </cell>
        </row>
        <row r="18">
          <cell r="M18">
            <v>0</v>
          </cell>
        </row>
        <row r="19">
          <cell r="M19">
            <v>42</v>
          </cell>
        </row>
        <row r="20">
          <cell r="M20">
            <v>61</v>
          </cell>
        </row>
        <row r="21">
          <cell r="M21">
            <v>49</v>
          </cell>
        </row>
        <row r="22">
          <cell r="M22">
            <v>59</v>
          </cell>
        </row>
        <row r="23">
          <cell r="M23">
            <v>0</v>
          </cell>
        </row>
        <row r="24">
          <cell r="M24">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C2296-4D28-4193-9240-DDBD6F40965F}">
  <sheetPr>
    <pageSetUpPr fitToPage="1"/>
  </sheetPr>
  <dimension ref="B1:AF28"/>
  <sheetViews>
    <sheetView tabSelected="1" zoomScale="85" zoomScaleNormal="85" workbookViewId="0">
      <selection activeCell="AE6" sqref="AE6"/>
    </sheetView>
  </sheetViews>
  <sheetFormatPr defaultColWidth="9.85546875" defaultRowHeight="15" outlineLevelCol="1"/>
  <cols>
    <col min="1" max="1" width="3.140625" style="29" customWidth="1"/>
    <col min="2" max="2" width="28.85546875" style="29" bestFit="1" customWidth="1"/>
    <col min="3" max="3" width="9.140625" style="29" customWidth="1"/>
    <col min="4" max="4" width="10.140625" style="29" bestFit="1" customWidth="1"/>
    <col min="5" max="6" width="11.140625" style="31" customWidth="1"/>
    <col min="7" max="7" width="2.28515625" style="29" customWidth="1"/>
    <col min="8" max="8" width="9.140625" style="29" customWidth="1"/>
    <col min="9" max="9" width="10.140625" style="29" bestFit="1" customWidth="1"/>
    <col min="10" max="10" width="9.85546875" style="29" customWidth="1"/>
    <col min="11" max="11" width="10.140625" style="29" bestFit="1" customWidth="1"/>
    <col min="12" max="12" width="9.140625" style="29" customWidth="1"/>
    <col min="13" max="13" width="10.140625" style="29" bestFit="1" customWidth="1"/>
    <col min="14" max="14" width="12.85546875" style="29" customWidth="1"/>
    <col min="15" max="15" width="2.85546875" style="29" customWidth="1"/>
    <col min="16" max="16" width="8.85546875" style="29" customWidth="1"/>
    <col min="17" max="17" width="10.140625" style="29" bestFit="1" customWidth="1"/>
    <col min="18" max="18" width="10.28515625" style="29" customWidth="1"/>
    <col min="19" max="19" width="10.140625" style="29" bestFit="1" customWidth="1"/>
    <col min="20" max="20" width="8.85546875" style="29" customWidth="1"/>
    <col min="21" max="21" width="10.7109375" style="29" bestFit="1" customWidth="1"/>
    <col min="22" max="22" width="2.28515625" style="29" customWidth="1"/>
    <col min="23" max="23" width="10" style="30" hidden="1" customWidth="1" outlineLevel="1"/>
    <col min="24" max="24" width="17.7109375" style="29" hidden="1" customWidth="1" outlineLevel="1"/>
    <col min="25" max="25" width="9.85546875" style="29" hidden="1" customWidth="1" outlineLevel="1"/>
    <col min="26" max="26" width="9.85546875" style="29" collapsed="1"/>
    <col min="27" max="16384" width="9.85546875" style="29"/>
  </cols>
  <sheetData>
    <row r="1" spans="2:32">
      <c r="P1" s="97" t="s">
        <v>19519</v>
      </c>
      <c r="Q1" s="96"/>
      <c r="R1" s="96"/>
      <c r="S1" s="96"/>
      <c r="T1" s="96"/>
      <c r="U1" s="95"/>
      <c r="V1" s="93"/>
      <c r="W1" s="94"/>
      <c r="X1" s="93"/>
    </row>
    <row r="2" spans="2:32" s="33" customFormat="1">
      <c r="C2" s="92" t="s">
        <v>19517</v>
      </c>
      <c r="D2" s="91" t="s">
        <v>19518</v>
      </c>
      <c r="E2" s="91" t="s">
        <v>19517</v>
      </c>
      <c r="F2" s="90" t="s">
        <v>19518</v>
      </c>
      <c r="H2" s="92" t="s">
        <v>19517</v>
      </c>
      <c r="I2" s="91" t="s">
        <v>19518</v>
      </c>
      <c r="J2" s="91" t="s">
        <v>19517</v>
      </c>
      <c r="K2" s="91" t="s">
        <v>19518</v>
      </c>
      <c r="L2" s="91" t="s">
        <v>19517</v>
      </c>
      <c r="M2" s="91" t="s">
        <v>19518</v>
      </c>
      <c r="N2" s="90" t="s">
        <v>19517</v>
      </c>
      <c r="P2" s="92" t="s">
        <v>19517</v>
      </c>
      <c r="Q2" s="91" t="s">
        <v>19518</v>
      </c>
      <c r="R2" s="91" t="s">
        <v>19517</v>
      </c>
      <c r="S2" s="91" t="s">
        <v>19518</v>
      </c>
      <c r="T2" s="91" t="s">
        <v>19517</v>
      </c>
      <c r="U2" s="90" t="s">
        <v>19517</v>
      </c>
      <c r="W2" s="89" t="s">
        <v>19516</v>
      </c>
      <c r="X2" s="89" t="s">
        <v>19516</v>
      </c>
      <c r="Y2" s="89" t="s">
        <v>19516</v>
      </c>
      <c r="Z2" s="29"/>
      <c r="AA2" s="29"/>
      <c r="AB2" s="29"/>
      <c r="AC2" s="29"/>
      <c r="AD2" s="29"/>
    </row>
    <row r="3" spans="2:32" ht="15" customHeight="1">
      <c r="C3" s="86" t="s">
        <v>19515</v>
      </c>
      <c r="D3" s="85" t="s">
        <v>19515</v>
      </c>
      <c r="E3" s="88" t="s">
        <v>19514</v>
      </c>
      <c r="F3" s="87" t="s">
        <v>19514</v>
      </c>
      <c r="H3" s="86" t="s">
        <v>19513</v>
      </c>
      <c r="I3" s="85" t="s">
        <v>19513</v>
      </c>
      <c r="J3" s="85" t="s">
        <v>19512</v>
      </c>
      <c r="K3" s="85" t="s">
        <v>19512</v>
      </c>
      <c r="L3" s="85" t="s">
        <v>19511</v>
      </c>
      <c r="M3" s="85" t="s">
        <v>19511</v>
      </c>
      <c r="N3" s="84" t="s">
        <v>19510</v>
      </c>
      <c r="P3" s="83"/>
      <c r="Q3" s="33"/>
      <c r="R3" s="33"/>
      <c r="S3" s="33"/>
      <c r="T3" s="33"/>
      <c r="U3" s="82"/>
      <c r="V3" s="33"/>
      <c r="W3" s="34"/>
      <c r="X3" s="33"/>
    </row>
    <row r="4" spans="2:32" s="66" customFormat="1" ht="15" customHeight="1">
      <c r="B4" s="81"/>
      <c r="C4" s="78"/>
      <c r="D4" s="77"/>
      <c r="E4" s="80"/>
      <c r="F4" s="79"/>
      <c r="G4" s="75"/>
      <c r="H4" s="78"/>
      <c r="I4" s="77"/>
      <c r="J4" s="77"/>
      <c r="K4" s="77"/>
      <c r="L4" s="77"/>
      <c r="M4" s="77"/>
      <c r="N4" s="76"/>
      <c r="O4" s="75"/>
      <c r="P4" s="74" t="s">
        <v>19509</v>
      </c>
      <c r="Q4" s="73" t="s">
        <v>19509</v>
      </c>
      <c r="R4" s="73" t="s">
        <v>19508</v>
      </c>
      <c r="S4" s="73" t="s">
        <v>19508</v>
      </c>
      <c r="T4" s="73" t="s">
        <v>19502</v>
      </c>
      <c r="U4" s="72" t="s">
        <v>19507</v>
      </c>
      <c r="V4" s="71"/>
      <c r="W4" s="70" t="s">
        <v>19506</v>
      </c>
      <c r="X4" s="69" t="s">
        <v>19505</v>
      </c>
      <c r="Y4" s="68" t="s">
        <v>19504</v>
      </c>
      <c r="AA4" s="67" t="s">
        <v>19503</v>
      </c>
      <c r="AB4" s="67"/>
      <c r="AC4" s="67"/>
      <c r="AD4" s="67"/>
      <c r="AE4" s="67"/>
      <c r="AF4" s="67"/>
    </row>
    <row r="5" spans="2:32">
      <c r="B5" s="65" t="s">
        <v>8265</v>
      </c>
      <c r="C5" s="60">
        <f ca="1">VLOOKUP("Total/Average:",INDIRECT(CONCATENATE("'",B5,"'!A:c")),3,0)</f>
        <v>640</v>
      </c>
      <c r="D5" s="32">
        <f>VLOOKUP($B5,'No Clocks Export'!A:Y,2,0)</f>
        <v>640</v>
      </c>
      <c r="E5" s="31">
        <f ca="1">VLOOKUP("Total/Average:",INDIRECT(CONCATENATE("'",B5,"'!A:e")),5,0)/C5</f>
        <v>0.9921875</v>
      </c>
      <c r="F5" s="59">
        <f>VLOOKUP(B5,'No Clocks Export'!A:Y,4,0)</f>
        <v>0.9921875</v>
      </c>
      <c r="H5" s="58">
        <f ca="1">VLOOKUP("Total/Average:",INDIRECT(CONCATENATE("'",B5,"'!A:g")),7,0)</f>
        <v>259</v>
      </c>
      <c r="I5" s="32">
        <f>VLOOKUP(B5,'No Clocks Export'!A:E,5,0)</f>
        <v>259</v>
      </c>
      <c r="J5" s="64">
        <f ca="1">VLOOKUP("Total/Average:",INDIRECT(CONCATENATE("'",B5,"'!A:i")),9,0)</f>
        <v>253</v>
      </c>
      <c r="K5" s="32">
        <f>VLOOKUP(B5,'No Clocks Export'!A:F,6,0)</f>
        <v>253</v>
      </c>
      <c r="L5" s="54">
        <f ca="1">+H5+J5</f>
        <v>512</v>
      </c>
      <c r="M5" s="32">
        <f>VLOOKUP(B5,'No Clocks Export'!A:G,7,0)</f>
        <v>512</v>
      </c>
      <c r="N5" s="53">
        <f ca="1">+L5/$C5</f>
        <v>0.8</v>
      </c>
      <c r="O5" s="39"/>
      <c r="P5" s="56">
        <f ca="1">VLOOKUP("Total/Average:",INDIRECT(CONCATENATE("'",B5,"'!A:f")),6,0)</f>
        <v>243</v>
      </c>
      <c r="Q5" s="32">
        <f>VLOOKUP(B5,'No Clocks Export'!A:J,9,0)</f>
        <v>242</v>
      </c>
      <c r="R5" s="55">
        <f ca="1">VLOOKUP("Total/Average:",INDIRECT(CONCATENATE("'",B5,"'!A:h")),8,0)</f>
        <v>315</v>
      </c>
      <c r="S5" s="32">
        <f>VLOOKUP(B5,'No Clocks Export'!A:K,10,0)</f>
        <v>315</v>
      </c>
      <c r="T5" s="54">
        <f ca="1">+P5+R5</f>
        <v>558</v>
      </c>
      <c r="U5" s="53">
        <f ca="1">+T5/$C5</f>
        <v>0.87187499999999996</v>
      </c>
      <c r="V5" s="39"/>
      <c r="W5" s="52">
        <f>VLOOKUP(B5,'No Clocks Export'!A:S,17,0)</f>
        <v>18</v>
      </c>
      <c r="X5" s="30">
        <f>-[1]Comparison!M5+M5</f>
        <v>512</v>
      </c>
      <c r="Y5" s="51" t="b">
        <f>W5=X5</f>
        <v>0</v>
      </c>
      <c r="AA5" s="29" t="b">
        <f ca="1">C5=D5</f>
        <v>1</v>
      </c>
      <c r="AB5" s="29" t="b">
        <f ca="1">E5=F5</f>
        <v>1</v>
      </c>
      <c r="AC5" s="29" t="b">
        <f ca="1">H5=I5</f>
        <v>1</v>
      </c>
      <c r="AD5" s="29" t="b">
        <f ca="1">J5=K5</f>
        <v>1</v>
      </c>
      <c r="AE5" s="29" t="b">
        <f ca="1">P5=Q5</f>
        <v>0</v>
      </c>
      <c r="AF5" s="29" t="b">
        <f ca="1">R5=S5</f>
        <v>1</v>
      </c>
    </row>
    <row r="6" spans="2:32">
      <c r="B6" s="61" t="s">
        <v>10802</v>
      </c>
      <c r="C6" s="60">
        <f ca="1">VLOOKUP("Total/Average:",INDIRECT(CONCATENATE("'",B6,"'!A:c")),3,0)</f>
        <v>328</v>
      </c>
      <c r="D6" s="32">
        <f>VLOOKUP($B6,'No Clocks Export'!A:Y,2,0)</f>
        <v>328</v>
      </c>
      <c r="E6" s="31">
        <f ca="1">VLOOKUP("Total/Average:",INDIRECT(CONCATENATE("'",B6,"'!A:e")),5,0)/C6</f>
        <v>0.99695121951219512</v>
      </c>
      <c r="F6" s="59">
        <f>VLOOKUP(B6,'No Clocks Export'!A:Y,4,0)</f>
        <v>0.99695121951219501</v>
      </c>
      <c r="H6" s="58">
        <f ca="1">VLOOKUP("Total/Average:",INDIRECT(CONCATENATE("'",B6,"'!A:g")),7,0)</f>
        <v>57</v>
      </c>
      <c r="I6" s="32">
        <f>VLOOKUP(B6,'No Clocks Export'!A:E,5,0)</f>
        <v>57</v>
      </c>
      <c r="J6" s="64">
        <f ca="1">VLOOKUP("Total/Average:",INDIRECT(CONCATENATE("'",B6,"'!A:i")),9,0)</f>
        <v>58</v>
      </c>
      <c r="K6" s="32">
        <f>VLOOKUP(B6,'No Clocks Export'!A:F,6,0)</f>
        <v>58</v>
      </c>
      <c r="L6" s="54">
        <f ca="1">+H6+J6</f>
        <v>115</v>
      </c>
      <c r="M6" s="32">
        <f>VLOOKUP(B6,'No Clocks Export'!A:G,7,0)</f>
        <v>115</v>
      </c>
      <c r="N6" s="53">
        <f ca="1">+L6/$C6</f>
        <v>0.35060975609756095</v>
      </c>
      <c r="P6" s="56">
        <f ca="1">VLOOKUP("Total/Average:",INDIRECT(CONCATENATE("'",B6,"'!A:f")),6,0)</f>
        <v>0</v>
      </c>
      <c r="Q6" s="32">
        <f>VLOOKUP(B6,'No Clocks Export'!A:J,9,0)</f>
        <v>0</v>
      </c>
      <c r="R6" s="55">
        <f ca="1">VLOOKUP("Total/Average:",INDIRECT(CONCATENATE("'",B6,"'!A:h")),8,0)</f>
        <v>46</v>
      </c>
      <c r="S6" s="32">
        <f>VLOOKUP(B6,'No Clocks Export'!A:K,10,0)</f>
        <v>31</v>
      </c>
      <c r="T6" s="54">
        <f ca="1">+P6+R6</f>
        <v>46</v>
      </c>
      <c r="U6" s="53">
        <f ca="1">+T6/$C6</f>
        <v>0.1402439024390244</v>
      </c>
      <c r="V6" s="39"/>
      <c r="W6" s="52">
        <f>VLOOKUP(B6,'No Clocks Export'!A:S,17,0)</f>
        <v>12</v>
      </c>
      <c r="X6" s="30">
        <f>-[1]Comparison!M6+M6</f>
        <v>115</v>
      </c>
      <c r="Y6" s="51" t="b">
        <f>W6=X6</f>
        <v>0</v>
      </c>
      <c r="AA6" s="29" t="b">
        <f ca="1">C6=D6</f>
        <v>1</v>
      </c>
      <c r="AB6" s="29" t="b">
        <f ca="1">E6=F6</f>
        <v>1</v>
      </c>
      <c r="AC6" s="29" t="b">
        <f ca="1">H6=I6</f>
        <v>1</v>
      </c>
      <c r="AD6" s="29" t="b">
        <f ca="1">J6=K6</f>
        <v>1</v>
      </c>
      <c r="AE6" s="29" t="b">
        <f ca="1">P6=Q6</f>
        <v>1</v>
      </c>
      <c r="AF6" s="29" t="b">
        <f ca="1">R6=S6</f>
        <v>0</v>
      </c>
    </row>
    <row r="7" spans="2:32">
      <c r="B7" s="62" t="s">
        <v>4815</v>
      </c>
      <c r="C7" s="60">
        <f ca="1">VLOOKUP("Total/Average:",INDIRECT(CONCATENATE("'",B7,"'!A:c")),3,0)</f>
        <v>374</v>
      </c>
      <c r="D7" s="32">
        <f>VLOOKUP($B7,'No Clocks Export'!A:Y,2,0)</f>
        <v>374</v>
      </c>
      <c r="E7" s="31">
        <f ca="1">VLOOKUP("Total/Average:",INDIRECT(CONCATENATE("'",B7,"'!A:e")),5,0)/C7</f>
        <v>1</v>
      </c>
      <c r="F7" s="59">
        <f>VLOOKUP(B7,'No Clocks Export'!A:Y,4,0)</f>
        <v>1</v>
      </c>
      <c r="H7" s="58">
        <f ca="1">VLOOKUP("Total/Average:",INDIRECT(CONCATENATE("'",B7,"'!A:g")),7,0)</f>
        <v>298</v>
      </c>
      <c r="I7" s="32">
        <f>VLOOKUP(B7,'No Clocks Export'!A:E,5,0)</f>
        <v>298</v>
      </c>
      <c r="J7" s="64">
        <f ca="1">VLOOKUP("Total/Average:",INDIRECT(CONCATENATE("'",B7,"'!A:i")),9,0)</f>
        <v>23</v>
      </c>
      <c r="K7" s="32">
        <f>VLOOKUP(B7,'No Clocks Export'!A:F,6,0)</f>
        <v>23</v>
      </c>
      <c r="L7" s="54">
        <f ca="1">+H7+J7</f>
        <v>321</v>
      </c>
      <c r="M7" s="32">
        <f>VLOOKUP(B7,'No Clocks Export'!A:G,7,0)</f>
        <v>321</v>
      </c>
      <c r="N7" s="53">
        <f ca="1">+L7/$C7</f>
        <v>0.85828877005347592</v>
      </c>
      <c r="P7" s="56">
        <f ca="1">VLOOKUP("Total/Average:",INDIRECT(CONCATENATE("'",B7,"'!A:f")),6,0)</f>
        <v>302</v>
      </c>
      <c r="Q7" s="32">
        <f>VLOOKUP(B7,'No Clocks Export'!A:J,9,0)</f>
        <v>294</v>
      </c>
      <c r="R7" s="55">
        <f ca="1">VLOOKUP("Total/Average:",INDIRECT(CONCATENATE("'",B7,"'!A:h")),8,0)</f>
        <v>21</v>
      </c>
      <c r="S7" s="32">
        <f>VLOOKUP(B7,'No Clocks Export'!A:K,10,0)</f>
        <v>21</v>
      </c>
      <c r="T7" s="54">
        <f ca="1">+P7+R7</f>
        <v>323</v>
      </c>
      <c r="U7" s="53">
        <f ca="1">+T7/$C7</f>
        <v>0.86363636363636365</v>
      </c>
      <c r="V7" s="39"/>
      <c r="W7" s="52">
        <f>VLOOKUP(B7,'No Clocks Export'!A:S,17,0)</f>
        <v>14</v>
      </c>
      <c r="X7" s="30">
        <f>-[1]Comparison!M7+M7</f>
        <v>317</v>
      </c>
      <c r="Y7" s="51" t="b">
        <f>W7=X7</f>
        <v>0</v>
      </c>
      <c r="AA7" s="29" t="b">
        <f ca="1">C7=D7</f>
        <v>1</v>
      </c>
      <c r="AB7" s="29" t="b">
        <f ca="1">E7=F7</f>
        <v>1</v>
      </c>
      <c r="AC7" s="29" t="b">
        <f ca="1">H7=I7</f>
        <v>1</v>
      </c>
      <c r="AD7" s="29" t="b">
        <f ca="1">J7=K7</f>
        <v>1</v>
      </c>
      <c r="AE7" s="29" t="b">
        <f ca="1">P7=Q7</f>
        <v>0</v>
      </c>
      <c r="AF7" s="29" t="b">
        <f ca="1">R7=S7</f>
        <v>1</v>
      </c>
    </row>
    <row r="8" spans="2:32">
      <c r="B8" s="62" t="s">
        <v>15229</v>
      </c>
      <c r="C8" s="60">
        <f ca="1">VLOOKUP("Total/Average:",INDIRECT(CONCATENATE("'",B8,"'!A:c")),3,0)</f>
        <v>465</v>
      </c>
      <c r="D8" s="32">
        <f>VLOOKUP($B8,'No Clocks Export'!A:Y,2,0)</f>
        <v>465</v>
      </c>
      <c r="E8" s="31">
        <f ca="1">VLOOKUP("Total/Average:",INDIRECT(CONCATENATE("'",B8,"'!A:e")),5,0)/C8</f>
        <v>1</v>
      </c>
      <c r="F8" s="59">
        <f>VLOOKUP(B8,'No Clocks Export'!A:Y,4,0)</f>
        <v>1</v>
      </c>
      <c r="H8" s="58">
        <f ca="1">VLOOKUP("Total/Average:",INDIRECT(CONCATENATE("'",B8,"'!A:g")),7,0)</f>
        <v>129</v>
      </c>
      <c r="I8" s="32">
        <f>VLOOKUP(B8,'No Clocks Export'!A:E,5,0)</f>
        <v>127</v>
      </c>
      <c r="J8" s="63">
        <f ca="1">VLOOKUP("Total/Average:",INDIRECT(CONCATENATE("'",B8,"'!A:i")),9,0)</f>
        <v>228</v>
      </c>
      <c r="K8" s="32">
        <f>VLOOKUP(B8,'No Clocks Export'!A:F,6,0)</f>
        <v>228</v>
      </c>
      <c r="L8" s="54">
        <f ca="1">+H8+J8</f>
        <v>357</v>
      </c>
      <c r="M8" s="32">
        <f>VLOOKUP(B8,'No Clocks Export'!A:G,7,0)</f>
        <v>355</v>
      </c>
      <c r="N8" s="53">
        <f ca="1">+L8/$C8</f>
        <v>0.76774193548387093</v>
      </c>
      <c r="P8" s="56">
        <f ca="1">VLOOKUP("Total/Average:",INDIRECT(CONCATENATE("'",B8,"'!A:f")),6,0)</f>
        <v>96</v>
      </c>
      <c r="Q8" s="32">
        <f>VLOOKUP(B8,'No Clocks Export'!A:J,9,0)</f>
        <v>96</v>
      </c>
      <c r="R8" s="55">
        <f ca="1">VLOOKUP("Total/Average:",INDIRECT(CONCATENATE("'",B8,"'!A:h")),8,0)</f>
        <v>255</v>
      </c>
      <c r="S8" s="32">
        <f>VLOOKUP(B8,'No Clocks Export'!A:K,10,0)</f>
        <v>255</v>
      </c>
      <c r="T8" s="54">
        <f ca="1">+P8+R8</f>
        <v>351</v>
      </c>
      <c r="U8" s="53">
        <f ca="1">+T8/$C8</f>
        <v>0.75483870967741939</v>
      </c>
      <c r="V8" s="39"/>
      <c r="W8" s="52">
        <f>VLOOKUP(B8,'No Clocks Export'!A:S,17,0)</f>
        <v>3</v>
      </c>
      <c r="X8" s="30">
        <f>-[1]Comparison!M8+M8</f>
        <v>355</v>
      </c>
      <c r="Y8" s="51" t="b">
        <f>W8=X8</f>
        <v>0</v>
      </c>
      <c r="AA8" s="29" t="b">
        <f ca="1">C8=D8</f>
        <v>1</v>
      </c>
      <c r="AB8" s="29" t="b">
        <f ca="1">E8=F8</f>
        <v>1</v>
      </c>
      <c r="AC8" s="29" t="b">
        <f ca="1">H8=I8</f>
        <v>0</v>
      </c>
      <c r="AD8" s="29" t="b">
        <f ca="1">J8=K8</f>
        <v>1</v>
      </c>
      <c r="AE8" s="29" t="b">
        <f ca="1">P8=Q8</f>
        <v>1</v>
      </c>
      <c r="AF8" s="29" t="b">
        <f ca="1">R8=S8</f>
        <v>1</v>
      </c>
    </row>
    <row r="9" spans="2:32">
      <c r="B9" s="62" t="s">
        <v>7859</v>
      </c>
      <c r="C9" s="60">
        <f ca="1">VLOOKUP("Total/Average:",INDIRECT(CONCATENATE("'",B9,"'!A:c")),3,0)</f>
        <v>323</v>
      </c>
      <c r="D9" s="32">
        <f>VLOOKUP($B9,'No Clocks Export'!A:Y,2,0)</f>
        <v>323</v>
      </c>
      <c r="E9" s="31">
        <f ca="1">VLOOKUP("Total/Average:",INDIRECT(CONCATENATE("'",B9,"'!A:e")),5,0)/C9</f>
        <v>0.94427244582043346</v>
      </c>
      <c r="F9" s="59">
        <f>VLOOKUP(B9,'No Clocks Export'!A:Y,4,0)</f>
        <v>0.94427244582043302</v>
      </c>
      <c r="H9" s="58">
        <f ca="1">VLOOKUP("Total/Average:",INDIRECT(CONCATENATE("'",B9,"'!A:g")),7,0)</f>
        <v>34</v>
      </c>
      <c r="I9" s="32">
        <f>VLOOKUP(B9,'No Clocks Export'!A:E,5,0)</f>
        <v>34</v>
      </c>
      <c r="J9" s="63">
        <f ca="1">VLOOKUP("Total/Average:",INDIRECT(CONCATENATE("'",B9,"'!A:i")),9,0)</f>
        <v>6</v>
      </c>
      <c r="K9" s="32">
        <f>VLOOKUP(B9,'No Clocks Export'!A:F,6,0)</f>
        <v>6</v>
      </c>
      <c r="L9" s="54">
        <f ca="1">+H9+J9</f>
        <v>40</v>
      </c>
      <c r="M9" s="32">
        <f>VLOOKUP(B9,'No Clocks Export'!A:G,7,0)</f>
        <v>40</v>
      </c>
      <c r="N9" s="53">
        <f ca="1">+L9/$C9</f>
        <v>0.1238390092879257</v>
      </c>
      <c r="P9" s="56">
        <f ca="1">VLOOKUP("Total/Average:",INDIRECT(CONCATENATE("'",B9,"'!A:f")),6,0)</f>
        <v>35</v>
      </c>
      <c r="Q9" s="32">
        <f>VLOOKUP(B9,'No Clocks Export'!A:J,9,0)</f>
        <v>35</v>
      </c>
      <c r="R9" s="55">
        <f ca="1">VLOOKUP("Total/Average:",INDIRECT(CONCATENATE("'",B9,"'!A:h")),8,0)</f>
        <v>5</v>
      </c>
      <c r="S9" s="32">
        <f>VLOOKUP(B9,'No Clocks Export'!A:K,10,0)</f>
        <v>5</v>
      </c>
      <c r="T9" s="54">
        <f ca="1">+P9+R9</f>
        <v>40</v>
      </c>
      <c r="U9" s="53">
        <f ca="1">+T9/$C9</f>
        <v>0.1238390092879257</v>
      </c>
      <c r="V9" s="39"/>
      <c r="W9" s="52">
        <f>VLOOKUP(B9,'No Clocks Export'!A:S,17,0)</f>
        <v>4</v>
      </c>
      <c r="X9" s="30">
        <f>-[1]Comparison!M9+M9</f>
        <v>8</v>
      </c>
      <c r="Y9" s="51" t="b">
        <f>W9=X9</f>
        <v>0</v>
      </c>
      <c r="AA9" s="29" t="b">
        <f ca="1">C9=D9</f>
        <v>1</v>
      </c>
      <c r="AB9" s="29" t="b">
        <f ca="1">E9=F9</f>
        <v>1</v>
      </c>
      <c r="AC9" s="29" t="b">
        <f ca="1">H9=I9</f>
        <v>1</v>
      </c>
      <c r="AD9" s="29" t="b">
        <f ca="1">J9=K9</f>
        <v>1</v>
      </c>
      <c r="AE9" s="29" t="b">
        <f ca="1">P9=Q9</f>
        <v>1</v>
      </c>
      <c r="AF9" s="29" t="b">
        <f ca="1">R9=S9</f>
        <v>1</v>
      </c>
    </row>
    <row r="10" spans="2:32">
      <c r="B10" s="62" t="s">
        <v>2070</v>
      </c>
      <c r="C10" s="60">
        <f ca="1">VLOOKUP("Total/Average:",INDIRECT(CONCATENATE("'",B10,"'!A:c")),3,0)</f>
        <v>309</v>
      </c>
      <c r="D10" s="32">
        <f>VLOOKUP($B10,'No Clocks Export'!A:Y,2,0)</f>
        <v>309</v>
      </c>
      <c r="E10" s="31">
        <f ca="1">VLOOKUP("Total/Average:",INDIRECT(CONCATENATE("'",B10,"'!A:e")),5,0)/C10</f>
        <v>0.98058252427184467</v>
      </c>
      <c r="F10" s="59">
        <f>VLOOKUP(B10,'No Clocks Export'!A:Y,4,0)</f>
        <v>0.980582524271845</v>
      </c>
      <c r="H10" s="58">
        <f ca="1">VLOOKUP("Total/Average:",INDIRECT(CONCATENATE("'",B10,"'!A:g")),7,0)</f>
        <v>4</v>
      </c>
      <c r="I10" s="32">
        <f>VLOOKUP(B10,'No Clocks Export'!A:E,5,0)</f>
        <v>4</v>
      </c>
      <c r="J10" s="63">
        <f ca="1">VLOOKUP("Total/Average:",INDIRECT(CONCATENATE("'",B10,"'!A:i")),9,0)</f>
        <v>78</v>
      </c>
      <c r="K10" s="32">
        <f>VLOOKUP(B10,'No Clocks Export'!A:F,6,0)</f>
        <v>78</v>
      </c>
      <c r="L10" s="54">
        <f ca="1">+H10+J10</f>
        <v>82</v>
      </c>
      <c r="M10" s="32">
        <f>VLOOKUP(B10,'No Clocks Export'!A:G,7,0)</f>
        <v>82</v>
      </c>
      <c r="N10" s="53">
        <f ca="1">+L10/$C10</f>
        <v>0.26537216828478966</v>
      </c>
      <c r="P10" s="56">
        <f ca="1">VLOOKUP("Total/Average:",INDIRECT(CONCATENATE("'",B10,"'!A:f")),6,0)</f>
        <v>69</v>
      </c>
      <c r="Q10" s="32">
        <f>VLOOKUP(B10,'No Clocks Export'!A:J,9,0)</f>
        <v>69</v>
      </c>
      <c r="R10" s="55">
        <f ca="1">VLOOKUP("Total/Average:",INDIRECT(CONCATENATE("'",B10,"'!A:h")),8,0)</f>
        <v>35</v>
      </c>
      <c r="S10" s="32">
        <f>VLOOKUP(B10,'No Clocks Export'!A:K,10,0)</f>
        <v>34</v>
      </c>
      <c r="T10" s="54">
        <f ca="1">+P10+R10</f>
        <v>104</v>
      </c>
      <c r="U10" s="53">
        <f ca="1">+T10/$C10</f>
        <v>0.33656957928802589</v>
      </c>
      <c r="V10" s="39"/>
      <c r="W10" s="52">
        <f>VLOOKUP(B10,'No Clocks Export'!A:S,17,0)</f>
        <v>26</v>
      </c>
      <c r="X10" s="30">
        <f>-[1]Comparison!M10+M10</f>
        <v>82</v>
      </c>
      <c r="Y10" s="51" t="b">
        <f>W10=X10</f>
        <v>0</v>
      </c>
      <c r="AA10" s="29" t="b">
        <f ca="1">C10=D10</f>
        <v>1</v>
      </c>
      <c r="AB10" s="29" t="b">
        <f ca="1">E10=F10</f>
        <v>1</v>
      </c>
      <c r="AC10" s="29" t="b">
        <f ca="1">H10=I10</f>
        <v>1</v>
      </c>
      <c r="AD10" s="29" t="b">
        <f ca="1">J10=K10</f>
        <v>1</v>
      </c>
      <c r="AE10" s="29" t="b">
        <f ca="1">P10=Q10</f>
        <v>1</v>
      </c>
      <c r="AF10" s="29" t="b">
        <f ca="1">R10=S10</f>
        <v>0</v>
      </c>
    </row>
    <row r="11" spans="2:32">
      <c r="B11" s="62" t="s">
        <v>2614</v>
      </c>
      <c r="C11" s="60">
        <f ca="1">VLOOKUP("Total/Average:",INDIRECT(CONCATENATE("'",B11,"'!A:c")),3,0)</f>
        <v>632</v>
      </c>
      <c r="D11" s="32">
        <f>VLOOKUP($B11,'No Clocks Export'!A:Y,2,0)</f>
        <v>632</v>
      </c>
      <c r="E11" s="31">
        <f ca="1">VLOOKUP("Total/Average:",INDIRECT(CONCATENATE("'",B11,"'!A:e")),5,0)/C11</f>
        <v>0.98575949367088611</v>
      </c>
      <c r="F11" s="59">
        <f>VLOOKUP(B11,'No Clocks Export'!A:Y,4,0)</f>
        <v>0.985759493670886</v>
      </c>
      <c r="H11" s="58">
        <f ca="1">VLOOKUP("Total/Average:",INDIRECT(CONCATENATE("'",B11,"'!A:g")),7,0)</f>
        <v>70</v>
      </c>
      <c r="I11" s="32">
        <f>VLOOKUP(B11,'No Clocks Export'!A:E,5,0)</f>
        <v>70</v>
      </c>
      <c r="J11" s="63">
        <f ca="1">VLOOKUP("Total/Average:",INDIRECT(CONCATENATE("'",B11,"'!A:i")),9,0)</f>
        <v>138</v>
      </c>
      <c r="K11" s="32">
        <f>VLOOKUP(B11,'No Clocks Export'!A:F,6,0)</f>
        <v>138</v>
      </c>
      <c r="L11" s="54">
        <f ca="1">+H11+J11</f>
        <v>208</v>
      </c>
      <c r="M11" s="32">
        <f>VLOOKUP(B11,'No Clocks Export'!A:G,7,0)</f>
        <v>208</v>
      </c>
      <c r="N11" s="53">
        <f ca="1">+L11/$C11</f>
        <v>0.32911392405063289</v>
      </c>
      <c r="P11" s="56">
        <f ca="1">VLOOKUP("Total/Average:",INDIRECT(CONCATENATE("'",B11,"'!A:f")),6,0)</f>
        <v>64</v>
      </c>
      <c r="Q11" s="32">
        <f>VLOOKUP(B11,'No Clocks Export'!A:J,9,0)</f>
        <v>61</v>
      </c>
      <c r="R11" s="55">
        <f ca="1">VLOOKUP("Total/Average:",INDIRECT(CONCATENATE("'",B11,"'!A:h")),8,0)</f>
        <v>115</v>
      </c>
      <c r="S11" s="32">
        <f>VLOOKUP(B11,'No Clocks Export'!A:K,10,0)</f>
        <v>115</v>
      </c>
      <c r="T11" s="54">
        <f ca="1">+P11+R11</f>
        <v>179</v>
      </c>
      <c r="U11" s="53">
        <f ca="1">+T11/$C11</f>
        <v>0.28322784810126583</v>
      </c>
      <c r="V11" s="39"/>
      <c r="W11" s="52">
        <f>VLOOKUP(B11,'No Clocks Export'!A:S,17,0)</f>
        <v>35</v>
      </c>
      <c r="X11" s="30">
        <f>-[1]Comparison!M11+M11</f>
        <v>208</v>
      </c>
      <c r="Y11" s="51" t="b">
        <f>W11=X11</f>
        <v>0</v>
      </c>
      <c r="AA11" s="29" t="b">
        <f ca="1">C11=D11</f>
        <v>1</v>
      </c>
      <c r="AB11" s="29" t="b">
        <f ca="1">E11=F11</f>
        <v>1</v>
      </c>
      <c r="AC11" s="29" t="b">
        <f ca="1">H11=I11</f>
        <v>1</v>
      </c>
      <c r="AD11" s="29" t="b">
        <f ca="1">J11=K11</f>
        <v>1</v>
      </c>
      <c r="AE11" s="29" t="b">
        <f ca="1">P11=Q11</f>
        <v>0</v>
      </c>
      <c r="AF11" s="29" t="b">
        <f ca="1">R11=S11</f>
        <v>1</v>
      </c>
    </row>
    <row r="12" spans="2:32">
      <c r="B12" s="62" t="s">
        <v>1</v>
      </c>
      <c r="C12" s="60">
        <f ca="1">VLOOKUP("Total/Average:",INDIRECT(CONCATENATE("'",B12,"'!A:c")),3,0)</f>
        <v>158</v>
      </c>
      <c r="D12" s="32">
        <f>VLOOKUP($B12,'No Clocks Export'!A:Y,2,0)</f>
        <v>158</v>
      </c>
      <c r="E12" s="31">
        <f ca="1">VLOOKUP("Total/Average:",INDIRECT(CONCATENATE("'",B12,"'!A:e")),5,0)/C12</f>
        <v>0.98101265822784811</v>
      </c>
      <c r="F12" s="59">
        <f>VLOOKUP(B12,'No Clocks Export'!A:Y,4,0)</f>
        <v>0.981012658227848</v>
      </c>
      <c r="H12" s="58">
        <f ca="1">VLOOKUP("Total/Average:",INDIRECT(CONCATENATE("'",B12,"'!A:g")),7,0)</f>
        <v>100</v>
      </c>
      <c r="I12" s="32">
        <f>VLOOKUP(B12,'No Clocks Export'!A:E,5,0)</f>
        <v>100</v>
      </c>
      <c r="J12" s="63">
        <f ca="1">VLOOKUP("Total/Average:",INDIRECT(CONCATENATE("'",B12,"'!A:i")),9,0)</f>
        <v>54</v>
      </c>
      <c r="K12" s="32">
        <f>VLOOKUP(B12,'No Clocks Export'!A:F,6,0)</f>
        <v>54</v>
      </c>
      <c r="L12" s="54">
        <f ca="1">+H12+J12</f>
        <v>154</v>
      </c>
      <c r="M12" s="32">
        <f>VLOOKUP(B12,'No Clocks Export'!A:G,7,0)</f>
        <v>154</v>
      </c>
      <c r="N12" s="53">
        <f ca="1">+L12/$C12</f>
        <v>0.97468354430379744</v>
      </c>
      <c r="P12" s="56">
        <f ca="1">VLOOKUP("Total/Average:",INDIRECT(CONCATENATE("'",B12,"'!A:f")),6,0)</f>
        <v>90</v>
      </c>
      <c r="Q12" s="32">
        <f>VLOOKUP(B12,'No Clocks Export'!A:J,9,0)</f>
        <v>90</v>
      </c>
      <c r="R12" s="55">
        <f ca="1">VLOOKUP("Total/Average:",INDIRECT(CONCATENATE("'",B12,"'!A:h")),8,0)</f>
        <v>49</v>
      </c>
      <c r="S12" s="32">
        <f>VLOOKUP(B12,'No Clocks Export'!A:K,10,0)</f>
        <v>49</v>
      </c>
      <c r="T12" s="54">
        <f ca="1">+P12+R12</f>
        <v>139</v>
      </c>
      <c r="U12" s="53">
        <f ca="1">+T12/$C12</f>
        <v>0.879746835443038</v>
      </c>
      <c r="V12" s="39"/>
      <c r="W12" s="52">
        <f>VLOOKUP(B12,'No Clocks Export'!A:S,17,0)</f>
        <v>0</v>
      </c>
      <c r="X12" s="30">
        <f>-[1]Comparison!M12+M12</f>
        <v>98</v>
      </c>
      <c r="Y12" s="51" t="b">
        <f>W12=X12</f>
        <v>0</v>
      </c>
      <c r="AA12" s="29" t="b">
        <f ca="1">C12=D12</f>
        <v>1</v>
      </c>
      <c r="AB12" s="29" t="b">
        <f ca="1">E12=F12</f>
        <v>1</v>
      </c>
      <c r="AC12" s="29" t="b">
        <f ca="1">H12=I12</f>
        <v>1</v>
      </c>
      <c r="AD12" s="29" t="b">
        <f ca="1">J12=K12</f>
        <v>1</v>
      </c>
      <c r="AE12" s="29" t="b">
        <f ca="1">P12=Q12</f>
        <v>1</v>
      </c>
      <c r="AF12" s="29" t="b">
        <f ca="1">R12=S12</f>
        <v>1</v>
      </c>
    </row>
    <row r="13" spans="2:32">
      <c r="B13" s="62" t="s">
        <v>992</v>
      </c>
      <c r="C13" s="60">
        <f ca="1">VLOOKUP("Total/Average:",INDIRECT(CONCATENATE("'",B13,"'!A:c")),3,0)</f>
        <v>40</v>
      </c>
      <c r="D13" s="32">
        <f>VLOOKUP($B13,'No Clocks Export'!A:Y,2,0)</f>
        <v>40</v>
      </c>
      <c r="E13" s="31">
        <f ca="1">VLOOKUP("Total/Average:",INDIRECT(CONCATENATE("'",B13,"'!A:e")),5,0)/C13</f>
        <v>1</v>
      </c>
      <c r="F13" s="59">
        <f>VLOOKUP(B13,'No Clocks Export'!A:Y,4,0)</f>
        <v>1</v>
      </c>
      <c r="H13" s="58">
        <f ca="1">VLOOKUP("Total/Average:",INDIRECT(CONCATENATE("'",B13,"'!A:g")),7,0)</f>
        <v>26</v>
      </c>
      <c r="I13" s="32">
        <f>VLOOKUP(B13,'No Clocks Export'!A:E,5,0)</f>
        <v>26</v>
      </c>
      <c r="J13" s="63">
        <f ca="1">VLOOKUP("Total/Average:",INDIRECT(CONCATENATE("'",B13,"'!A:i")),9,0)</f>
        <v>9</v>
      </c>
      <c r="K13" s="32">
        <f>VLOOKUP(B13,'No Clocks Export'!A:F,6,0)</f>
        <v>9</v>
      </c>
      <c r="L13" s="54">
        <f ca="1">+H13+J13</f>
        <v>35</v>
      </c>
      <c r="M13" s="32">
        <f>VLOOKUP(B13,'No Clocks Export'!A:G,7,0)</f>
        <v>35</v>
      </c>
      <c r="N13" s="53">
        <f ca="1">+L13/$C13</f>
        <v>0.875</v>
      </c>
      <c r="P13" s="56">
        <f ca="1">VLOOKUP("Total/Average:",INDIRECT(CONCATENATE("'",B13,"'!A:f")),6,0)</f>
        <v>21</v>
      </c>
      <c r="Q13" s="32">
        <f>VLOOKUP(B13,'No Clocks Export'!A:J,9,0)</f>
        <v>21</v>
      </c>
      <c r="R13" s="55">
        <f ca="1">VLOOKUP("Total/Average:",INDIRECT(CONCATENATE("'",B13,"'!A:h")),8,0)</f>
        <v>15</v>
      </c>
      <c r="S13" s="32">
        <f>VLOOKUP(B13,'No Clocks Export'!A:K,10,0)</f>
        <v>15</v>
      </c>
      <c r="T13" s="54">
        <f ca="1">+P13+R13</f>
        <v>36</v>
      </c>
      <c r="U13" s="53">
        <f ca="1">+T13/$C13</f>
        <v>0.9</v>
      </c>
      <c r="V13" s="39"/>
      <c r="W13" s="52">
        <f>VLOOKUP(B13,'No Clocks Export'!A:S,17,0)</f>
        <v>0</v>
      </c>
      <c r="X13" s="30">
        <f>-[1]Comparison!M13+M13</f>
        <v>25</v>
      </c>
      <c r="Y13" s="51" t="b">
        <f>W13=X13</f>
        <v>0</v>
      </c>
      <c r="AA13" s="29" t="b">
        <f ca="1">C13=D13</f>
        <v>1</v>
      </c>
      <c r="AB13" s="29" t="b">
        <f ca="1">E13=F13</f>
        <v>1</v>
      </c>
      <c r="AC13" s="29" t="b">
        <f ca="1">H13=I13</f>
        <v>1</v>
      </c>
      <c r="AD13" s="29" t="b">
        <f ca="1">J13=K13</f>
        <v>1</v>
      </c>
      <c r="AE13" s="29" t="b">
        <f ca="1">P13=Q13</f>
        <v>1</v>
      </c>
      <c r="AF13" s="29" t="b">
        <f ca="1">R13=S13</f>
        <v>1</v>
      </c>
    </row>
    <row r="14" spans="2:32">
      <c r="B14" s="62" t="s">
        <v>1198</v>
      </c>
      <c r="C14" s="60">
        <f ca="1">VLOOKUP("Total/Average:",INDIRECT(CONCATENATE("'",B14,"'!A:c")),3,0)</f>
        <v>104</v>
      </c>
      <c r="D14" s="32">
        <f>VLOOKUP($B14,'No Clocks Export'!A:Y,2,0)</f>
        <v>104</v>
      </c>
      <c r="E14" s="31">
        <f ca="1">VLOOKUP("Total/Average:",INDIRECT(CONCATENATE("'",B14,"'!A:e")),5,0)/C14</f>
        <v>1</v>
      </c>
      <c r="F14" s="59">
        <f>VLOOKUP(B14,'No Clocks Export'!A:Y,4,0)</f>
        <v>1</v>
      </c>
      <c r="H14" s="58">
        <f ca="1">VLOOKUP("Total/Average:",INDIRECT(CONCATENATE("'",B14,"'!A:g")),7,0)</f>
        <v>82</v>
      </c>
      <c r="I14" s="32">
        <f>VLOOKUP(B14,'No Clocks Export'!A:E,5,0)</f>
        <v>82</v>
      </c>
      <c r="J14" s="57">
        <f ca="1">VLOOKUP("Total/Average:",INDIRECT(CONCATENATE("'",B14,"'!A:i")),9,0)</f>
        <v>17</v>
      </c>
      <c r="K14" s="32">
        <f>VLOOKUP(B14,'No Clocks Export'!A:F,6,0)</f>
        <v>17</v>
      </c>
      <c r="L14" s="54">
        <f ca="1">+H14+J14</f>
        <v>99</v>
      </c>
      <c r="M14" s="32">
        <f>VLOOKUP(B14,'No Clocks Export'!A:G,7,0)</f>
        <v>99</v>
      </c>
      <c r="N14" s="53">
        <f ca="1">+L14/$C14</f>
        <v>0.95192307692307687</v>
      </c>
      <c r="P14" s="56">
        <f ca="1">VLOOKUP("Total/Average:",INDIRECT(CONCATENATE("'",B14,"'!A:f")),6,0)</f>
        <v>41</v>
      </c>
      <c r="Q14" s="32">
        <f>VLOOKUP(B14,'No Clocks Export'!A:J,9,0)</f>
        <v>41</v>
      </c>
      <c r="R14" s="55">
        <f ca="1">VLOOKUP("Total/Average:",INDIRECT(CONCATENATE("'",B14,"'!A:h")),8,0)</f>
        <v>50</v>
      </c>
      <c r="S14" s="32">
        <f>VLOOKUP(B14,'No Clocks Export'!A:K,10,0)</f>
        <v>50</v>
      </c>
      <c r="T14" s="54">
        <f ca="1">+P14+R14</f>
        <v>91</v>
      </c>
      <c r="U14" s="53">
        <f ca="1">+T14/$C14</f>
        <v>0.875</v>
      </c>
      <c r="V14" s="39"/>
      <c r="W14" s="52">
        <f>VLOOKUP(B14,'No Clocks Export'!A:S,17,0)</f>
        <v>1</v>
      </c>
      <c r="X14" s="30">
        <f>-[1]Comparison!M14+M14</f>
        <v>71</v>
      </c>
      <c r="Y14" s="51" t="b">
        <f>W14=X14</f>
        <v>0</v>
      </c>
      <c r="AA14" s="29" t="b">
        <f ca="1">C14=D14</f>
        <v>1</v>
      </c>
      <c r="AB14" s="29" t="b">
        <f ca="1">E14=F14</f>
        <v>1</v>
      </c>
      <c r="AC14" s="29" t="b">
        <f ca="1">H14=I14</f>
        <v>1</v>
      </c>
      <c r="AD14" s="29" t="b">
        <f ca="1">J14=K14</f>
        <v>1</v>
      </c>
      <c r="AE14" s="29" t="b">
        <f ca="1">P14=Q14</f>
        <v>1</v>
      </c>
      <c r="AF14" s="29" t="b">
        <f ca="1">R14=S14</f>
        <v>1</v>
      </c>
    </row>
    <row r="15" spans="2:32">
      <c r="B15" s="61" t="s">
        <v>1694</v>
      </c>
      <c r="C15" s="60">
        <f ca="1">VLOOKUP("Total/Average:",INDIRECT(CONCATENATE("'",B15,"'!A:c")),3,0)</f>
        <v>96</v>
      </c>
      <c r="D15" s="32">
        <f>VLOOKUP($B15,'No Clocks Export'!A:Y,2,0)</f>
        <v>96</v>
      </c>
      <c r="E15" s="31">
        <f ca="1">VLOOKUP("Total/Average:",INDIRECT(CONCATENATE("'",B15,"'!A:e")),5,0)/C15</f>
        <v>0.97916666666666663</v>
      </c>
      <c r="F15" s="59">
        <f>VLOOKUP(B15,'No Clocks Export'!A:Y,4,0)</f>
        <v>0.97916666666666696</v>
      </c>
      <c r="H15" s="58">
        <f ca="1">VLOOKUP("Total/Average:",INDIRECT(CONCATENATE("'",B15,"'!A:g")),7,0)</f>
        <v>53</v>
      </c>
      <c r="I15" s="32">
        <f>VLOOKUP(B15,'No Clocks Export'!A:E,5,0)</f>
        <v>53</v>
      </c>
      <c r="J15" s="57">
        <f ca="1">VLOOKUP("Total/Average:",INDIRECT(CONCATENATE("'",B15,"'!A:i")),9,0)</f>
        <v>18</v>
      </c>
      <c r="K15" s="32">
        <f>VLOOKUP(B15,'No Clocks Export'!A:F,6,0)</f>
        <v>18</v>
      </c>
      <c r="L15" s="54">
        <f ca="1">+H15+J15</f>
        <v>71</v>
      </c>
      <c r="M15" s="32">
        <f>VLOOKUP(B15,'No Clocks Export'!A:G,7,0)</f>
        <v>71</v>
      </c>
      <c r="N15" s="53">
        <f ca="1">+L15/$C15</f>
        <v>0.73958333333333337</v>
      </c>
      <c r="P15" s="56">
        <f ca="1">VLOOKUP("Total/Average:",INDIRECT(CONCATENATE("'",B15,"'!A:f")),6,0)</f>
        <v>36</v>
      </c>
      <c r="Q15" s="32">
        <f>VLOOKUP(B15,'No Clocks Export'!A:J,9,0)</f>
        <v>36</v>
      </c>
      <c r="R15" s="55">
        <f ca="1">VLOOKUP("Total/Average:",INDIRECT(CONCATENATE("'",B15,"'!A:h")),8,0)</f>
        <v>33</v>
      </c>
      <c r="S15" s="32">
        <f>VLOOKUP(B15,'No Clocks Export'!A:K,10,0)</f>
        <v>33</v>
      </c>
      <c r="T15" s="54">
        <f ca="1">+P15+R15</f>
        <v>69</v>
      </c>
      <c r="U15" s="53">
        <f ca="1">+T15/$C15</f>
        <v>0.71875</v>
      </c>
      <c r="V15" s="39"/>
      <c r="W15" s="52">
        <f>VLOOKUP(B15,'No Clocks Export'!A:S,17,0)</f>
        <v>5</v>
      </c>
      <c r="X15" s="30">
        <f>-[1]Comparison!M15+M15</f>
        <v>66</v>
      </c>
      <c r="Y15" s="51" t="b">
        <f>W15=X15</f>
        <v>0</v>
      </c>
      <c r="AA15" s="29" t="b">
        <f ca="1">C15=D15</f>
        <v>1</v>
      </c>
      <c r="AB15" s="29" t="b">
        <f ca="1">E15=F15</f>
        <v>1</v>
      </c>
      <c r="AC15" s="29" t="b">
        <f ca="1">H15=I15</f>
        <v>1</v>
      </c>
      <c r="AD15" s="29" t="b">
        <f ca="1">J15=K15</f>
        <v>1</v>
      </c>
      <c r="AE15" s="29" t="b">
        <f ca="1">P15=Q15</f>
        <v>1</v>
      </c>
      <c r="AF15" s="29" t="b">
        <f ca="1">R15=S15</f>
        <v>1</v>
      </c>
    </row>
    <row r="16" spans="2:32">
      <c r="B16" s="61" t="s">
        <v>786</v>
      </c>
      <c r="C16" s="60">
        <f ca="1">VLOOKUP("Total/Average:",INDIRECT(CONCATENATE("'",B16,"'!A:c")),3,0)</f>
        <v>183</v>
      </c>
      <c r="D16" s="32">
        <f>VLOOKUP($B16,'No Clocks Export'!A:Y,2,0)</f>
        <v>183</v>
      </c>
      <c r="E16" s="31">
        <f ca="1">VLOOKUP("Total/Average:",INDIRECT(CONCATENATE("'",B16,"'!A:e")),5,0)/C16</f>
        <v>0.89071038251366119</v>
      </c>
      <c r="F16" s="59">
        <f>VLOOKUP(B16,'No Clocks Export'!A:Y,4,0)</f>
        <v>0.89071038251366097</v>
      </c>
      <c r="H16" s="58">
        <f ca="1">VLOOKUP("Total/Average:",INDIRECT(CONCATENATE("'",B16,"'!A:g")),7,0)</f>
        <v>3</v>
      </c>
      <c r="I16" s="32">
        <f>VLOOKUP(B16,'No Clocks Export'!A:E,5,0)</f>
        <v>3</v>
      </c>
      <c r="J16" s="57">
        <f ca="1">VLOOKUP("Total/Average:",INDIRECT(CONCATENATE("'",B16,"'!A:i")),9,0)</f>
        <v>20</v>
      </c>
      <c r="K16" s="32">
        <f>VLOOKUP(B16,'No Clocks Export'!A:F,6,0)</f>
        <v>20</v>
      </c>
      <c r="L16" s="54">
        <f ca="1">+H16+J16</f>
        <v>23</v>
      </c>
      <c r="M16" s="32">
        <f>VLOOKUP(B16,'No Clocks Export'!A:G,7,0)</f>
        <v>23</v>
      </c>
      <c r="N16" s="53">
        <f ca="1">+L16/$C16</f>
        <v>0.12568306010928962</v>
      </c>
      <c r="P16" s="56">
        <f ca="1">VLOOKUP("Total/Average:",INDIRECT(CONCATENATE("'",B16,"'!A:f")),6,0)</f>
        <v>4</v>
      </c>
      <c r="Q16" s="32">
        <f>VLOOKUP(B16,'No Clocks Export'!A:J,9,0)</f>
        <v>4</v>
      </c>
      <c r="R16" s="55">
        <f ca="1">VLOOKUP("Total/Average:",INDIRECT(CONCATENATE("'",B16,"'!A:h")),8,0)</f>
        <v>37</v>
      </c>
      <c r="S16" s="32">
        <f>VLOOKUP(B16,'No Clocks Export'!A:K,10,0)</f>
        <v>37</v>
      </c>
      <c r="T16" s="54">
        <f ca="1">+P16+R16</f>
        <v>41</v>
      </c>
      <c r="U16" s="53">
        <f ca="1">+T16/$C16</f>
        <v>0.22404371584699453</v>
      </c>
      <c r="V16" s="39"/>
      <c r="W16" s="52">
        <f>VLOOKUP(B16,'No Clocks Export'!A:S,17,0)</f>
        <v>8</v>
      </c>
      <c r="X16" s="30">
        <f>-[1]Comparison!M16+M16</f>
        <v>18</v>
      </c>
      <c r="Y16" s="51" t="b">
        <f>W16=X16</f>
        <v>0</v>
      </c>
      <c r="AA16" s="29" t="b">
        <f ca="1">C16=D16</f>
        <v>1</v>
      </c>
      <c r="AB16" s="29" t="b">
        <f ca="1">E16=F16</f>
        <v>1</v>
      </c>
      <c r="AC16" s="29" t="b">
        <f ca="1">H16=I16</f>
        <v>1</v>
      </c>
      <c r="AD16" s="29" t="b">
        <f ca="1">J16=K16</f>
        <v>1</v>
      </c>
      <c r="AE16" s="29" t="b">
        <f ca="1">P16=Q16</f>
        <v>1</v>
      </c>
      <c r="AF16" s="29" t="b">
        <f ca="1">R16=S16</f>
        <v>1</v>
      </c>
    </row>
    <row r="17" spans="2:32">
      <c r="B17" s="61" t="s">
        <v>12084</v>
      </c>
      <c r="C17" s="60">
        <f ca="1">VLOOKUP("Total/Average:",INDIRECT(CONCATENATE("'",B17,"'!A:c")),3,0)</f>
        <v>672</v>
      </c>
      <c r="D17" s="32">
        <f>VLOOKUP($B17,'No Clocks Export'!A:Y,2,0)</f>
        <v>672</v>
      </c>
      <c r="E17" s="31">
        <f ca="1">VLOOKUP("Total/Average:",INDIRECT(CONCATENATE("'",B17,"'!A:e")),5,0)/C17</f>
        <v>0.97619047619047616</v>
      </c>
      <c r="F17" s="59">
        <f>VLOOKUP(B17,'No Clocks Export'!A:Y,4,0)</f>
        <v>0.97619047619047605</v>
      </c>
      <c r="H17" s="58">
        <f ca="1">VLOOKUP("Total/Average:",INDIRECT(CONCATENATE("'",B17,"'!A:g")),7,0)</f>
        <v>196</v>
      </c>
      <c r="I17" s="32">
        <f>VLOOKUP(B17,'No Clocks Export'!A:E,5,0)</f>
        <v>195</v>
      </c>
      <c r="J17" s="57">
        <f ca="1">VLOOKUP("Total/Average:",INDIRECT(CONCATENATE("'",B17,"'!A:i")),9,0)</f>
        <v>204</v>
      </c>
      <c r="K17" s="32">
        <f>VLOOKUP(B17,'No Clocks Export'!A:F,6,0)</f>
        <v>202</v>
      </c>
      <c r="L17" s="54">
        <f ca="1">+H17+J17</f>
        <v>400</v>
      </c>
      <c r="M17" s="32">
        <f>VLOOKUP(B17,'No Clocks Export'!A:G,7,0)</f>
        <v>397</v>
      </c>
      <c r="N17" s="53">
        <f ca="1">+L17/$C17</f>
        <v>0.59523809523809523</v>
      </c>
      <c r="P17" s="56">
        <f ca="1">VLOOKUP("Total/Average:",INDIRECT(CONCATENATE("'",B17,"'!A:f")),6,0)</f>
        <v>195</v>
      </c>
      <c r="Q17" s="32">
        <f>VLOOKUP(B17,'No Clocks Export'!A:J,9,0)</f>
        <v>192</v>
      </c>
      <c r="R17" s="55">
        <f ca="1">VLOOKUP("Total/Average:",INDIRECT(CONCATENATE("'",B17,"'!A:h")),8,0)</f>
        <v>215</v>
      </c>
      <c r="S17" s="32">
        <f>VLOOKUP(B17,'No Clocks Export'!A:K,10,0)</f>
        <v>215</v>
      </c>
      <c r="T17" s="54">
        <f ca="1">+P17+R17</f>
        <v>410</v>
      </c>
      <c r="U17" s="53">
        <f ca="1">+T17/$C17</f>
        <v>0.61011904761904767</v>
      </c>
      <c r="V17" s="39"/>
      <c r="W17" s="52">
        <f>VLOOKUP(B17,'No Clocks Export'!A:S,17,0)</f>
        <v>15</v>
      </c>
      <c r="X17" s="30">
        <f>-[1]Comparison!M17+M17</f>
        <v>292</v>
      </c>
      <c r="Y17" s="51" t="b">
        <f>W17=X17</f>
        <v>0</v>
      </c>
      <c r="AA17" s="29" t="b">
        <f ca="1">C17=D17</f>
        <v>1</v>
      </c>
      <c r="AB17" s="29" t="b">
        <f ca="1">E17=F17</f>
        <v>1</v>
      </c>
      <c r="AC17" s="29" t="b">
        <f ca="1">H17=I17</f>
        <v>0</v>
      </c>
      <c r="AD17" s="29" t="b">
        <f ca="1">J17=K17</f>
        <v>0</v>
      </c>
      <c r="AE17" s="29" t="b">
        <f ca="1">P17=Q17</f>
        <v>0</v>
      </c>
      <c r="AF17" s="29" t="b">
        <f ca="1">R17=S17</f>
        <v>1</v>
      </c>
    </row>
    <row r="18" spans="2:32">
      <c r="B18" s="61" t="s">
        <v>6202</v>
      </c>
      <c r="C18" s="60">
        <f ca="1">VLOOKUP("Total/Average:",INDIRECT(CONCATENATE("'",B18,"'!A:c")),3,0)</f>
        <v>816</v>
      </c>
      <c r="D18" s="32">
        <f>VLOOKUP($B18,'No Clocks Export'!A:Y,2,0)</f>
        <v>816</v>
      </c>
      <c r="E18" s="31">
        <f ca="1">VLOOKUP("Total/Average:",INDIRECT(CONCATENATE("'",B18,"'!A:e")),5,0)/C18</f>
        <v>0.98774509803921573</v>
      </c>
      <c r="F18" s="59">
        <f>VLOOKUP(B18,'No Clocks Export'!A:Y,4,0)</f>
        <v>0.98774509803921595</v>
      </c>
      <c r="H18" s="58">
        <f ca="1">VLOOKUP("Total/Average:",INDIRECT(CONCATENATE("'",B18,"'!A:g")),7,0)</f>
        <v>17</v>
      </c>
      <c r="I18" s="32">
        <f>VLOOKUP(B18,'No Clocks Export'!A:E,5,0)</f>
        <v>17</v>
      </c>
      <c r="J18" s="57">
        <f ca="1">VLOOKUP("Total/Average:",INDIRECT(CONCATENATE("'",B18,"'!A:i")),9,0)</f>
        <v>266</v>
      </c>
      <c r="K18" s="32">
        <f>VLOOKUP(B18,'No Clocks Export'!A:F,6,0)</f>
        <v>266</v>
      </c>
      <c r="L18" s="54">
        <f ca="1">+H18+J18</f>
        <v>283</v>
      </c>
      <c r="M18" s="32">
        <f>VLOOKUP(B18,'No Clocks Export'!A:G,7,0)</f>
        <v>283</v>
      </c>
      <c r="N18" s="53">
        <f ca="1">+L18/$C18</f>
        <v>0.34681372549019607</v>
      </c>
      <c r="P18" s="56">
        <f ca="1">VLOOKUP("Total/Average:",INDIRECT(CONCATENATE("'",B18,"'!A:f")),6,0)</f>
        <v>55</v>
      </c>
      <c r="Q18" s="32">
        <f>VLOOKUP(B18,'No Clocks Export'!A:J,9,0)</f>
        <v>55</v>
      </c>
      <c r="R18" s="55">
        <f ca="1">VLOOKUP("Total/Average:",INDIRECT(CONCATENATE("'",B18,"'!A:h")),8,0)</f>
        <v>172</v>
      </c>
      <c r="S18" s="32">
        <f>VLOOKUP(B18,'No Clocks Export'!A:K,10,0)</f>
        <v>172</v>
      </c>
      <c r="T18" s="54">
        <f ca="1">+P18+R18</f>
        <v>227</v>
      </c>
      <c r="U18" s="53">
        <f ca="1">+T18/$C18</f>
        <v>0.27818627450980393</v>
      </c>
      <c r="V18" s="39"/>
      <c r="W18" s="52">
        <f>VLOOKUP(B18,'No Clocks Export'!A:S,17,0)</f>
        <v>7</v>
      </c>
      <c r="X18" s="30">
        <f>-[1]Comparison!M18+M18</f>
        <v>283</v>
      </c>
      <c r="Y18" s="51" t="b">
        <f>W18=X18</f>
        <v>0</v>
      </c>
      <c r="AA18" s="29" t="b">
        <f ca="1">C18=D18</f>
        <v>1</v>
      </c>
      <c r="AB18" s="30" t="b">
        <f ca="1">E18=F18</f>
        <v>1</v>
      </c>
      <c r="AC18" s="29" t="b">
        <f ca="1">H18=I18</f>
        <v>1</v>
      </c>
      <c r="AD18" s="29" t="b">
        <f ca="1">J18=K18</f>
        <v>1</v>
      </c>
      <c r="AE18" s="29" t="b">
        <f ca="1">P18=Q18</f>
        <v>1</v>
      </c>
      <c r="AF18" s="29" t="b">
        <f ca="1">R18=S18</f>
        <v>1</v>
      </c>
    </row>
    <row r="19" spans="2:32">
      <c r="B19" s="61" t="s">
        <v>3749</v>
      </c>
      <c r="C19" s="60">
        <f ca="1">VLOOKUP("Total/Average:",INDIRECT(CONCATENATE("'",B19,"'!A:c")),3,0)</f>
        <v>461</v>
      </c>
      <c r="D19" s="32">
        <f>VLOOKUP($B19,'No Clocks Export'!A:Y,2,0)</f>
        <v>461</v>
      </c>
      <c r="E19" s="31">
        <f ca="1">VLOOKUP("Total/Average:",INDIRECT(CONCATENATE("'",B19,"'!A:e")),5,0)/C19</f>
        <v>0.95661605206073752</v>
      </c>
      <c r="F19" s="59">
        <f>VLOOKUP(B19,'No Clocks Export'!A:Y,4,0)</f>
        <v>0.95661605206073796</v>
      </c>
      <c r="H19" s="58">
        <f ca="1">VLOOKUP("Total/Average:",INDIRECT(CONCATENATE("'",B19,"'!A:g")),7,0)</f>
        <v>41</v>
      </c>
      <c r="I19" s="32">
        <f>VLOOKUP(B19,'No Clocks Export'!A:E,5,0)</f>
        <v>41</v>
      </c>
      <c r="J19" s="57">
        <f ca="1">VLOOKUP("Total/Average:",INDIRECT(CONCATENATE("'",B19,"'!A:i")),9,0)</f>
        <v>20</v>
      </c>
      <c r="K19" s="32">
        <f>VLOOKUP(B19,'No Clocks Export'!A:F,6,0)</f>
        <v>20</v>
      </c>
      <c r="L19" s="54">
        <f ca="1">+H19+J19</f>
        <v>61</v>
      </c>
      <c r="M19" s="32">
        <f>VLOOKUP(B19,'No Clocks Export'!A:G,7,0)</f>
        <v>61</v>
      </c>
      <c r="N19" s="53">
        <f ca="1">+L19/$C19</f>
        <v>0.13232104121475055</v>
      </c>
      <c r="P19" s="56">
        <f ca="1">VLOOKUP("Total/Average:",INDIRECT(CONCATENATE("'",B19,"'!A:f")),6,0)</f>
        <v>36</v>
      </c>
      <c r="Q19" s="32">
        <f>VLOOKUP(B19,'No Clocks Export'!A:J,9,0)</f>
        <v>36</v>
      </c>
      <c r="R19" s="55">
        <f ca="1">VLOOKUP("Total/Average:",INDIRECT(CONCATENATE("'",B19,"'!A:h")),8,0)</f>
        <v>12</v>
      </c>
      <c r="S19" s="32">
        <f>VLOOKUP(B19,'No Clocks Export'!A:K,10,0)</f>
        <v>12</v>
      </c>
      <c r="T19" s="54">
        <f ca="1">+P19+R19</f>
        <v>48</v>
      </c>
      <c r="U19" s="53">
        <f ca="1">+T19/$C19</f>
        <v>0.10412147505422993</v>
      </c>
      <c r="V19" s="39"/>
      <c r="W19" s="52">
        <f>VLOOKUP(B19,'No Clocks Export'!A:S,17,0)</f>
        <v>0</v>
      </c>
      <c r="X19" s="30">
        <f>-[1]Comparison!M19+M19</f>
        <v>19</v>
      </c>
      <c r="Y19" s="51" t="b">
        <f>W19=X19</f>
        <v>0</v>
      </c>
      <c r="AA19" s="29" t="b">
        <f ca="1">C19=D19</f>
        <v>1</v>
      </c>
      <c r="AB19" s="29" t="b">
        <f ca="1">E19=F19</f>
        <v>1</v>
      </c>
      <c r="AC19" s="29" t="b">
        <f ca="1">H19=I19</f>
        <v>1</v>
      </c>
      <c r="AD19" s="29" t="b">
        <f ca="1">J19=K19</f>
        <v>1</v>
      </c>
      <c r="AE19" s="29" t="b">
        <f ca="1">P19=Q19</f>
        <v>1</v>
      </c>
      <c r="AF19" s="29" t="b">
        <f ca="1">R19=S19</f>
        <v>1</v>
      </c>
    </row>
    <row r="20" spans="2:32">
      <c r="B20" s="61" t="s">
        <v>17149</v>
      </c>
      <c r="C20" s="60">
        <f ca="1">VLOOKUP("Total/Average:",INDIRECT(CONCATENATE("'",B20,"'!A:c")),3,0)</f>
        <v>558</v>
      </c>
      <c r="D20" s="32">
        <f>VLOOKUP($B20,'No Clocks Export'!A:Y,2,0)</f>
        <v>558</v>
      </c>
      <c r="E20" s="31">
        <f ca="1">VLOOKUP("Total/Average:",INDIRECT(CONCATENATE("'",B20,"'!A:e")),5,0)/C20</f>
        <v>0.89605734767025091</v>
      </c>
      <c r="F20" s="59">
        <f>VLOOKUP(B20,'No Clocks Export'!A:Y,4,0)</f>
        <v>0.89605734767025103</v>
      </c>
      <c r="H20" s="58">
        <f ca="1">VLOOKUP("Total/Average:",INDIRECT(CONCATENATE("'",B20,"'!A:g")),7,0)</f>
        <v>148</v>
      </c>
      <c r="I20" s="32">
        <f>VLOOKUP(B20,'No Clocks Export'!A:E,5,0)</f>
        <v>148</v>
      </c>
      <c r="J20" s="57">
        <f ca="1">VLOOKUP("Total/Average:",INDIRECT(CONCATENATE("'",B20,"'!A:i")),9,0)</f>
        <v>165</v>
      </c>
      <c r="K20" s="32">
        <f>VLOOKUP(B20,'No Clocks Export'!A:F,6,0)</f>
        <v>165</v>
      </c>
      <c r="L20" s="54">
        <f ca="1">+H20+J20</f>
        <v>313</v>
      </c>
      <c r="M20" s="32">
        <f>VLOOKUP(B20,'No Clocks Export'!A:G,7,0)</f>
        <v>313</v>
      </c>
      <c r="N20" s="53">
        <f ca="1">+L20/$C20</f>
        <v>0.56093189964157708</v>
      </c>
      <c r="P20" s="56">
        <f ca="1">VLOOKUP("Total/Average:",INDIRECT(CONCATENATE("'",B20,"'!A:f")),6,0)</f>
        <v>202</v>
      </c>
      <c r="Q20" s="32">
        <f>VLOOKUP(B20,'No Clocks Export'!A:J,9,0)</f>
        <v>202</v>
      </c>
      <c r="R20" s="55">
        <f ca="1">VLOOKUP("Total/Average:",INDIRECT(CONCATENATE("'",B20,"'!A:h")),8,0)</f>
        <v>108</v>
      </c>
      <c r="S20" s="32">
        <f>VLOOKUP(B20,'No Clocks Export'!A:K,10,0)</f>
        <v>108</v>
      </c>
      <c r="T20" s="54">
        <f ca="1">+P20+R20</f>
        <v>310</v>
      </c>
      <c r="U20" s="53">
        <f ca="1">+T20/$C20</f>
        <v>0.55555555555555558</v>
      </c>
      <c r="V20" s="39"/>
      <c r="W20" s="52">
        <f>VLOOKUP(B20,'No Clocks Export'!A:S,17,0)</f>
        <v>9</v>
      </c>
      <c r="X20" s="30">
        <f>-[1]Comparison!M20+M20</f>
        <v>252</v>
      </c>
      <c r="Y20" s="51" t="b">
        <f>W20=X20</f>
        <v>0</v>
      </c>
      <c r="AA20" s="29" t="b">
        <f ca="1">C20=D20</f>
        <v>1</v>
      </c>
      <c r="AB20" s="29" t="b">
        <f ca="1">E20=F20</f>
        <v>1</v>
      </c>
      <c r="AC20" s="29" t="b">
        <f ca="1">H20=I20</f>
        <v>1</v>
      </c>
      <c r="AD20" s="29" t="b">
        <f ca="1">J20=K20</f>
        <v>1</v>
      </c>
      <c r="AE20" s="29" t="b">
        <f ca="1">P20=Q20</f>
        <v>1</v>
      </c>
      <c r="AF20" s="29" t="b">
        <f ca="1">R20=S20</f>
        <v>1</v>
      </c>
    </row>
    <row r="21" spans="2:32">
      <c r="B21" s="61" t="s">
        <v>4181</v>
      </c>
      <c r="C21" s="60">
        <f ca="1">VLOOKUP("Total/Average:",INDIRECT(CONCATENATE("'",B21,"'!A:c")),3,0)</f>
        <v>386</v>
      </c>
      <c r="D21" s="32">
        <f>VLOOKUP($B21,'No Clocks Export'!A:Y,2,0)</f>
        <v>386</v>
      </c>
      <c r="E21" s="31">
        <f ca="1">VLOOKUP("Total/Average:",INDIRECT(CONCATENATE("'",B21,"'!A:e")),5,0)/C21</f>
        <v>0.91709844559585496</v>
      </c>
      <c r="F21" s="59">
        <f>VLOOKUP(B21,'No Clocks Export'!A:Y,4,0)</f>
        <v>0.91709844559585496</v>
      </c>
      <c r="H21" s="58">
        <f ca="1">VLOOKUP("Total/Average:",INDIRECT(CONCATENATE("'",B21,"'!A:g")),7,0)</f>
        <v>32</v>
      </c>
      <c r="I21" s="32">
        <f>VLOOKUP(B21,'No Clocks Export'!A:E,5,0)</f>
        <v>32</v>
      </c>
      <c r="J21" s="57">
        <f ca="1">VLOOKUP("Total/Average:",INDIRECT(CONCATENATE("'",B21,"'!A:i")),9,0)</f>
        <v>63</v>
      </c>
      <c r="K21" s="32">
        <f>VLOOKUP(B21,'No Clocks Export'!A:F,6,0)</f>
        <v>62</v>
      </c>
      <c r="L21" s="54">
        <f ca="1">+H21+J21</f>
        <v>95</v>
      </c>
      <c r="M21" s="32">
        <f>VLOOKUP(B21,'No Clocks Export'!A:G,7,0)</f>
        <v>94</v>
      </c>
      <c r="N21" s="53">
        <f ca="1">+L21/$C21</f>
        <v>0.24611398963730569</v>
      </c>
      <c r="P21" s="56">
        <f ca="1">VLOOKUP("Total/Average:",INDIRECT(CONCATENATE("'",B21,"'!A:f")),6,0)</f>
        <v>36</v>
      </c>
      <c r="Q21" s="32">
        <f>VLOOKUP(B21,'No Clocks Export'!A:J,9,0)</f>
        <v>36</v>
      </c>
      <c r="R21" s="55">
        <f ca="1">VLOOKUP("Total/Average:",INDIRECT(CONCATENATE("'",B21,"'!A:h")),8,0)</f>
        <v>43</v>
      </c>
      <c r="S21" s="32">
        <f>VLOOKUP(B21,'No Clocks Export'!A:K,10,0)</f>
        <v>43</v>
      </c>
      <c r="T21" s="54">
        <f ca="1">+P21+R21</f>
        <v>79</v>
      </c>
      <c r="U21" s="53">
        <f ca="1">+T21/$C21</f>
        <v>0.20466321243523317</v>
      </c>
      <c r="V21" s="39"/>
      <c r="W21" s="52">
        <f>VLOOKUP(B21,'No Clocks Export'!A:S,17,0)</f>
        <v>4</v>
      </c>
      <c r="X21" s="30">
        <f>-[1]Comparison!M21+M21</f>
        <v>45</v>
      </c>
      <c r="Y21" s="51" t="b">
        <f>W21=X21</f>
        <v>0</v>
      </c>
      <c r="AA21" s="29" t="b">
        <f ca="1">C21=D21</f>
        <v>1</v>
      </c>
      <c r="AB21" s="29" t="b">
        <f ca="1">E21=F21</f>
        <v>1</v>
      </c>
      <c r="AC21" s="29" t="b">
        <f ca="1">H21=I21</f>
        <v>1</v>
      </c>
      <c r="AD21" s="29" t="b">
        <f ca="1">J21=K21</f>
        <v>0</v>
      </c>
      <c r="AE21" s="29" t="b">
        <f ca="1">P21=Q21</f>
        <v>1</v>
      </c>
      <c r="AF21" s="29" t="b">
        <f ca="1">R21=S21</f>
        <v>1</v>
      </c>
    </row>
    <row r="22" spans="2:32">
      <c r="B22" s="61" t="s">
        <v>11434</v>
      </c>
      <c r="C22" s="60">
        <f ca="1">VLOOKUP("Total/Average:",INDIRECT(CONCATENATE("'",B22,"'!A:c")),3,0)</f>
        <v>247</v>
      </c>
      <c r="D22" s="32">
        <f>VLOOKUP($B22,'No Clocks Export'!A:Y,2,0)</f>
        <v>247</v>
      </c>
      <c r="E22" s="31">
        <f ca="1">VLOOKUP("Total/Average:",INDIRECT(CONCATENATE("'",B22,"'!A:e")),5,0)/C22</f>
        <v>0.84210526315789469</v>
      </c>
      <c r="F22" s="59">
        <f>VLOOKUP(B22,'No Clocks Export'!A:Y,4,0)</f>
        <v>0.84210526315789502</v>
      </c>
      <c r="H22" s="58">
        <f ca="1">VLOOKUP("Total/Average:",INDIRECT(CONCATENATE("'",B22,"'!A:g")),7,0)</f>
        <v>57</v>
      </c>
      <c r="I22" s="32">
        <f>VLOOKUP(B22,'No Clocks Export'!A:E,5,0)</f>
        <v>57</v>
      </c>
      <c r="J22" s="57">
        <f ca="1">VLOOKUP("Total/Average:",INDIRECT(CONCATENATE("'",B22,"'!A:i")),9,0)</f>
        <v>41</v>
      </c>
      <c r="K22" s="32">
        <f>VLOOKUP(B22,'No Clocks Export'!A:F,6,0)</f>
        <v>41</v>
      </c>
      <c r="L22" s="54">
        <f ca="1">+H22+J22</f>
        <v>98</v>
      </c>
      <c r="M22" s="32">
        <f>VLOOKUP(B22,'No Clocks Export'!A:G,7,0)</f>
        <v>98</v>
      </c>
      <c r="N22" s="53">
        <f ca="1">+L22/$C22</f>
        <v>0.39676113360323889</v>
      </c>
      <c r="P22" s="56">
        <f ca="1">VLOOKUP("Total/Average:",INDIRECT(CONCATENATE("'",B22,"'!A:f")),6,0)</f>
        <v>57</v>
      </c>
      <c r="Q22" s="32">
        <f>VLOOKUP(B22,'No Clocks Export'!A:J,9,0)</f>
        <v>55</v>
      </c>
      <c r="R22" s="55">
        <f ca="1">VLOOKUP("Total/Average:",INDIRECT(CONCATENATE("'",B22,"'!A:h")),8,0)</f>
        <v>0</v>
      </c>
      <c r="S22" s="32">
        <f>VLOOKUP(B22,'No Clocks Export'!A:K,10,0)</f>
        <v>0</v>
      </c>
      <c r="T22" s="54">
        <f ca="1">+P22+R22</f>
        <v>57</v>
      </c>
      <c r="U22" s="53">
        <f ca="1">+T22/$C22</f>
        <v>0.23076923076923078</v>
      </c>
      <c r="V22" s="39"/>
      <c r="W22" s="52">
        <f>VLOOKUP(B22,'No Clocks Export'!A:S,17,0)</f>
        <v>5</v>
      </c>
      <c r="X22" s="30">
        <f>-[1]Comparison!M22+M22</f>
        <v>39</v>
      </c>
      <c r="Y22" s="51" t="b">
        <f>W22=X22</f>
        <v>0</v>
      </c>
      <c r="AA22" s="29" t="b">
        <f ca="1">C22=D22</f>
        <v>1</v>
      </c>
      <c r="AB22" s="29" t="b">
        <f ca="1">E22=F22</f>
        <v>1</v>
      </c>
      <c r="AC22" s="29" t="b">
        <f ca="1">H22=I22</f>
        <v>1</v>
      </c>
      <c r="AD22" s="29" t="b">
        <f ca="1">J22=K22</f>
        <v>1</v>
      </c>
      <c r="AE22" s="29" t="b">
        <f ca="1">P22=Q22</f>
        <v>0</v>
      </c>
      <c r="AF22" s="29" t="b">
        <f ca="1">R22=S22</f>
        <v>1</v>
      </c>
    </row>
    <row r="23" spans="2:32">
      <c r="B23" s="61" t="s">
        <v>14075</v>
      </c>
      <c r="C23" s="60">
        <f ca="1">VLOOKUP("Total/Average:",INDIRECT(CONCATENATE("'",B23,"'!A:c")),3,0)</f>
        <v>773</v>
      </c>
      <c r="D23" s="32">
        <f>VLOOKUP($B23,'No Clocks Export'!A:Y,2,0)</f>
        <v>773</v>
      </c>
      <c r="E23" s="31">
        <f ca="1">VLOOKUP("Total/Average:",INDIRECT(CONCATENATE("'",B23,"'!A:e")),5,0)/C23</f>
        <v>0.82147477360931431</v>
      </c>
      <c r="F23" s="59">
        <f>VLOOKUP(B23,'No Clocks Export'!A:Y,4,0)</f>
        <v>0.82147477360931398</v>
      </c>
      <c r="H23" s="58">
        <f ca="1">VLOOKUP("Total/Average:",INDIRECT(CONCATENATE("'",B23,"'!A:g")),7,0)</f>
        <v>43</v>
      </c>
      <c r="I23" s="32">
        <f>VLOOKUP(B23,'No Clocks Export'!A:E,5,0)</f>
        <v>42</v>
      </c>
      <c r="J23" s="57">
        <f ca="1">VLOOKUP("Total/Average:",INDIRECT(CONCATENATE("'",B23,"'!A:i")),9,0)</f>
        <v>157</v>
      </c>
      <c r="K23" s="32">
        <f>VLOOKUP(B23,'No Clocks Export'!A:F,6,0)</f>
        <v>156</v>
      </c>
      <c r="L23" s="54">
        <f ca="1">+H23+J23</f>
        <v>200</v>
      </c>
      <c r="M23" s="32">
        <f>VLOOKUP(B23,'No Clocks Export'!A:G,7,0)</f>
        <v>198</v>
      </c>
      <c r="N23" s="53">
        <f ca="1">+L23/$C23</f>
        <v>0.25873221216041398</v>
      </c>
      <c r="P23" s="56">
        <f ca="1">VLOOKUP("Total/Average:",INDIRECT(CONCATENATE("'",B23,"'!A:f")),6,0)</f>
        <v>31</v>
      </c>
      <c r="Q23" s="32">
        <f>VLOOKUP(B23,'No Clocks Export'!A:J,9,0)</f>
        <v>31</v>
      </c>
      <c r="R23" s="55">
        <f ca="1">VLOOKUP("Total/Average:",INDIRECT(CONCATENATE("'",B23,"'!A:h")),8,0)</f>
        <v>53</v>
      </c>
      <c r="S23" s="32">
        <f>VLOOKUP(B23,'No Clocks Export'!A:K,10,0)</f>
        <v>53</v>
      </c>
      <c r="T23" s="54">
        <f ca="1">+P23+R23</f>
        <v>84</v>
      </c>
      <c r="U23" s="53">
        <f ca="1">+T23/$C23</f>
        <v>0.10866752910737387</v>
      </c>
      <c r="V23" s="39"/>
      <c r="W23" s="52">
        <f>VLOOKUP(B23,'No Clocks Export'!A:S,17,0)</f>
        <v>95</v>
      </c>
      <c r="X23" s="30">
        <f>-[1]Comparison!M23+M23</f>
        <v>198</v>
      </c>
      <c r="Y23" s="51" t="b">
        <f>W23=X23</f>
        <v>0</v>
      </c>
      <c r="AA23" s="29" t="b">
        <f ca="1">C23=D23</f>
        <v>1</v>
      </c>
      <c r="AB23" s="29" t="b">
        <f ca="1">E23=F23</f>
        <v>1</v>
      </c>
      <c r="AC23" s="29" t="b">
        <f ca="1">H23=I23</f>
        <v>0</v>
      </c>
      <c r="AD23" s="29" t="b">
        <f ca="1">J23=K23</f>
        <v>0</v>
      </c>
      <c r="AE23" s="29" t="b">
        <f ca="1">P23=Q23</f>
        <v>1</v>
      </c>
      <c r="AF23" s="29" t="b">
        <f ca="1">R23=S23</f>
        <v>1</v>
      </c>
    </row>
    <row r="24" spans="2:32">
      <c r="B24" s="50" t="s">
        <v>18752</v>
      </c>
      <c r="C24" s="49">
        <f ca="1">VLOOKUP("Total/Average:",INDIRECT(CONCATENATE("'",B24,"'!A:c")),3,0)</f>
        <v>734</v>
      </c>
      <c r="D24" s="42">
        <f>VLOOKUP($B24,'No Clocks Export'!A:Y,2,0)</f>
        <v>734</v>
      </c>
      <c r="E24" s="48">
        <f ca="1">VLOOKUP("Total/Average:",INDIRECT(CONCATENATE("'",B24,"'!A:e")),5,0)/C24</f>
        <v>0.85967302452316074</v>
      </c>
      <c r="F24" s="47">
        <f>VLOOKUP(B24,'No Clocks Export'!A:Y,4,0)</f>
        <v>0.85967302452316097</v>
      </c>
      <c r="H24" s="46">
        <f ca="1">VLOOKUP("Total/Average:",INDIRECT(CONCATENATE("'",B24,"'!A:g")),7,0)</f>
        <v>23</v>
      </c>
      <c r="I24" s="42">
        <f>VLOOKUP(B24,'No Clocks Export'!A:E,5,0)</f>
        <v>23</v>
      </c>
      <c r="J24" s="45">
        <f ca="1">VLOOKUP("Total/Average:",INDIRECT(CONCATENATE("'",B24,"'!A:i")),9,0)</f>
        <v>97</v>
      </c>
      <c r="K24" s="42">
        <f>VLOOKUP(B24,'No Clocks Export'!A:F,6,0)</f>
        <v>97</v>
      </c>
      <c r="L24" s="41">
        <f ca="1">+H24+J24</f>
        <v>120</v>
      </c>
      <c r="M24" s="42">
        <f>VLOOKUP(B24,'No Clocks Export'!A:G,7,0)</f>
        <v>120</v>
      </c>
      <c r="N24" s="40">
        <f ca="1">+L24/$C24</f>
        <v>0.16348773841961853</v>
      </c>
      <c r="P24" s="44">
        <f ca="1">VLOOKUP("Total/Average:",INDIRECT(CONCATENATE("'",B24,"'!A:f")),6,0)</f>
        <v>62</v>
      </c>
      <c r="Q24" s="42">
        <f>VLOOKUP(B24,'No Clocks Export'!A:J,9,0)</f>
        <v>62</v>
      </c>
      <c r="R24" s="43">
        <f ca="1">VLOOKUP("Total/Average:",INDIRECT(CONCATENATE("'",B24,"'!A:h")),8,0)</f>
        <v>78</v>
      </c>
      <c r="S24" s="42">
        <f>VLOOKUP(B24,'No Clocks Export'!A:K,10,0)</f>
        <v>78</v>
      </c>
      <c r="T24" s="41">
        <f ca="1">+P24+R24</f>
        <v>140</v>
      </c>
      <c r="U24" s="40">
        <f ca="1">+T24/$C24</f>
        <v>0.1907356948228883</v>
      </c>
      <c r="V24" s="39"/>
      <c r="W24" s="38">
        <f>VLOOKUP(B24,'No Clocks Export'!A:S,17,0)</f>
        <v>16</v>
      </c>
      <c r="X24" s="37">
        <f>-[1]Comparison!M24+M24</f>
        <v>120</v>
      </c>
      <c r="Y24" s="36" t="b">
        <f>W24=X24</f>
        <v>0</v>
      </c>
      <c r="AA24" s="29" t="b">
        <f ca="1">C24=D24</f>
        <v>1</v>
      </c>
      <c r="AB24" s="29" t="b">
        <f ca="1">E24=F24</f>
        <v>1</v>
      </c>
      <c r="AC24" s="29" t="b">
        <f ca="1">H24=I24</f>
        <v>1</v>
      </c>
      <c r="AD24" s="29" t="b">
        <f ca="1">J24=K24</f>
        <v>1</v>
      </c>
      <c r="AE24" s="29" t="b">
        <f ca="1">P24=Q24</f>
        <v>1</v>
      </c>
      <c r="AF24" s="29" t="b">
        <f ca="1">R24=S24</f>
        <v>1</v>
      </c>
    </row>
    <row r="25" spans="2:32" s="33" customFormat="1">
      <c r="B25" s="33" t="s">
        <v>19502</v>
      </c>
      <c r="C25" s="33">
        <f ca="1">SUM(C5:C24)</f>
        <v>8299</v>
      </c>
      <c r="D25" s="33">
        <f>SUM(D5:D24)</f>
        <v>8299</v>
      </c>
      <c r="E25" s="35"/>
      <c r="F25" s="35"/>
      <c r="H25" s="33">
        <f ca="1">SUM(H5:H24)</f>
        <v>1672</v>
      </c>
      <c r="I25" s="33">
        <f>SUM(I5:I24)</f>
        <v>1668</v>
      </c>
      <c r="J25" s="33">
        <f ca="1">SUM(J5:J24)</f>
        <v>1915</v>
      </c>
      <c r="K25" s="33">
        <f>SUM(K5:K24)</f>
        <v>1911</v>
      </c>
      <c r="L25" s="33">
        <f ca="1">SUM(L5:L24)</f>
        <v>3587</v>
      </c>
      <c r="M25" s="33">
        <f>SUM(M5:M24)</f>
        <v>3579</v>
      </c>
      <c r="P25" s="33">
        <f ca="1">SUM(P5:P24)</f>
        <v>1675</v>
      </c>
      <c r="Q25" s="33">
        <f>SUM(Q5:Q24)</f>
        <v>1658</v>
      </c>
      <c r="R25" s="33">
        <f ca="1">SUM(R5:R24)</f>
        <v>1657</v>
      </c>
      <c r="S25" s="33">
        <f>SUM(S5:S24)</f>
        <v>1641</v>
      </c>
      <c r="T25" s="33">
        <f ca="1">SUM(T5:T24)</f>
        <v>3332</v>
      </c>
      <c r="W25" s="34"/>
      <c r="X25" s="34"/>
      <c r="AA25" s="33" t="b">
        <f ca="1">C25=D25</f>
        <v>1</v>
      </c>
      <c r="AB25" s="33" t="b">
        <f>E25=F25</f>
        <v>1</v>
      </c>
      <c r="AC25" s="33" t="b">
        <f ca="1">H25=I25</f>
        <v>0</v>
      </c>
      <c r="AD25" s="33" t="b">
        <f ca="1">J25=K25</f>
        <v>0</v>
      </c>
      <c r="AE25" s="33" t="b">
        <f ca="1">P25=Q25</f>
        <v>0</v>
      </c>
      <c r="AF25" s="33" t="b">
        <f ca="1">R25=S25</f>
        <v>0</v>
      </c>
    </row>
    <row r="26" spans="2:32">
      <c r="L26" s="32"/>
    </row>
    <row r="27" spans="2:32">
      <c r="L27" s="32"/>
    </row>
    <row r="28" spans="2:32">
      <c r="L28" s="32"/>
    </row>
  </sheetData>
  <mergeCells count="12">
    <mergeCell ref="N3:N4"/>
    <mergeCell ref="M3:M4"/>
    <mergeCell ref="AA4:AF4"/>
    <mergeCell ref="C3:C4"/>
    <mergeCell ref="E3:E4"/>
    <mergeCell ref="H3:H4"/>
    <mergeCell ref="J3:J4"/>
    <mergeCell ref="L3:L4"/>
    <mergeCell ref="D3:D4"/>
    <mergeCell ref="F3:F4"/>
    <mergeCell ref="I3:I4"/>
    <mergeCell ref="K3:K4"/>
  </mergeCells>
  <conditionalFormatting sqref="Y5:Y24">
    <cfRule type="containsText" dxfId="3" priority="1" operator="containsText" text="FALSE">
      <formula>NOT(ISERROR(SEARCH("FALSE",Y5)))</formula>
    </cfRule>
    <cfRule type="cellIs" dxfId="2" priority="2" operator="equal">
      <formula>0</formula>
    </cfRule>
  </conditionalFormatting>
  <conditionalFormatting sqref="AA5:AF25">
    <cfRule type="containsText" dxfId="1" priority="3" operator="containsText" text="FALSE">
      <formula>NOT(ISERROR(SEARCH("FALSE",AA5)))</formula>
    </cfRule>
    <cfRule type="cellIs" dxfId="0" priority="4" operator="equal">
      <formula>0</formula>
    </cfRule>
  </conditionalFormatting>
  <pageMargins left="0.25" right="0.25" top="0.75" bottom="0.75" header="0.3" footer="0.3"/>
  <pageSetup scale="48" fitToHeight="0"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Y23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2613</v>
      </c>
    </row>
    <row r="3" spans="1:25">
      <c r="A3" s="2" t="s">
        <v>2614</v>
      </c>
    </row>
    <row r="4" spans="1:25">
      <c r="A4" s="2" t="s">
        <v>2615</v>
      </c>
    </row>
    <row r="6" spans="1:25" ht="15.75">
      <c r="A6" s="3" t="s">
        <v>2616</v>
      </c>
    </row>
    <row r="7" spans="1:25">
      <c r="A7" s="26"/>
      <c r="B7" s="26"/>
      <c r="C7" s="26"/>
      <c r="D7" s="26"/>
      <c r="E7" s="26"/>
      <c r="F7" s="27" t="s">
        <v>2617</v>
      </c>
      <c r="G7" s="27"/>
      <c r="H7" s="27"/>
      <c r="I7" s="27"/>
      <c r="J7" s="27"/>
      <c r="K7" s="27"/>
      <c r="L7" s="27"/>
      <c r="M7" s="27"/>
      <c r="N7" s="27"/>
      <c r="O7" s="26"/>
    </row>
    <row r="8" spans="1:25" ht="25.5">
      <c r="A8" s="4" t="s">
        <v>2618</v>
      </c>
      <c r="B8" s="5" t="s">
        <v>2619</v>
      </c>
      <c r="C8" s="5" t="s">
        <v>2620</v>
      </c>
      <c r="D8" s="6" t="s">
        <v>2621</v>
      </c>
      <c r="E8" s="5" t="s">
        <v>2622</v>
      </c>
      <c r="F8" s="5" t="s">
        <v>2624</v>
      </c>
      <c r="G8" s="5" t="s">
        <v>2625</v>
      </c>
      <c r="H8" s="5" t="s">
        <v>2626</v>
      </c>
      <c r="I8" s="5" t="s">
        <v>2627</v>
      </c>
      <c r="J8" s="5" t="s">
        <v>2628</v>
      </c>
      <c r="K8" s="5" t="s">
        <v>2629</v>
      </c>
      <c r="L8" s="8" t="s">
        <v>2630</v>
      </c>
      <c r="M8" s="8" t="s">
        <v>2631</v>
      </c>
      <c r="N8" s="8" t="s">
        <v>2632</v>
      </c>
      <c r="O8" s="5" t="s">
        <v>2633</v>
      </c>
      <c r="Q8" s="10" t="s">
        <v>2623</v>
      </c>
      <c r="R8" s="10" t="s">
        <v>2623</v>
      </c>
      <c r="S8" s="10" t="s">
        <v>2623</v>
      </c>
      <c r="T8" s="10" t="s">
        <v>2623</v>
      </c>
      <c r="U8" s="11" t="s">
        <v>2634</v>
      </c>
      <c r="V8" s="11" t="s">
        <v>2635</v>
      </c>
      <c r="W8" s="11" t="s">
        <v>2636</v>
      </c>
      <c r="X8" s="11" t="s">
        <v>2637</v>
      </c>
      <c r="Y8" s="11" t="s">
        <v>2638</v>
      </c>
    </row>
    <row r="9" spans="1:25">
      <c r="A9" s="18" t="s">
        <v>2639</v>
      </c>
      <c r="B9" s="19">
        <v>0</v>
      </c>
      <c r="C9" s="19">
        <v>30</v>
      </c>
      <c r="D9" s="20">
        <v>894.0625</v>
      </c>
      <c r="E9" s="19">
        <v>30</v>
      </c>
      <c r="F9" s="19">
        <v>5</v>
      </c>
      <c r="G9" s="19">
        <v>4</v>
      </c>
      <c r="H9" s="19">
        <v>6</v>
      </c>
      <c r="I9" s="19">
        <v>12</v>
      </c>
      <c r="J9" s="19">
        <v>11</v>
      </c>
      <c r="K9" s="19">
        <v>16</v>
      </c>
      <c r="L9" s="22">
        <v>0.36666666666666664</v>
      </c>
      <c r="M9" s="22">
        <v>0.53333333333333333</v>
      </c>
      <c r="N9" s="22">
        <v>0.16666666666666669</v>
      </c>
      <c r="O9" s="19">
        <v>14</v>
      </c>
      <c r="Q9" s="19">
        <v>2</v>
      </c>
      <c r="R9" s="19">
        <v>0</v>
      </c>
      <c r="S9" s="19">
        <v>0</v>
      </c>
      <c r="T9" s="19">
        <v>16</v>
      </c>
      <c r="U9" s="20">
        <v>14305</v>
      </c>
      <c r="V9" s="20">
        <v>0</v>
      </c>
      <c r="W9" s="20">
        <v>10020</v>
      </c>
      <c r="X9" s="20">
        <v>12</v>
      </c>
      <c r="Y9" s="20">
        <v>16</v>
      </c>
    </row>
    <row r="10" spans="1:25">
      <c r="A10" s="18" t="s">
        <v>2640</v>
      </c>
      <c r="B10" s="19">
        <v>0</v>
      </c>
      <c r="C10" s="19">
        <v>38</v>
      </c>
      <c r="D10" s="20">
        <v>903.33333333333337</v>
      </c>
      <c r="E10" s="19">
        <v>38</v>
      </c>
      <c r="F10" s="19">
        <v>2</v>
      </c>
      <c r="G10" s="19">
        <v>4</v>
      </c>
      <c r="H10" s="19">
        <v>8</v>
      </c>
      <c r="I10" s="19">
        <v>2</v>
      </c>
      <c r="J10" s="19">
        <v>10</v>
      </c>
      <c r="K10" s="19">
        <v>6</v>
      </c>
      <c r="L10" s="22">
        <v>0.26315789473684209</v>
      </c>
      <c r="M10" s="22">
        <v>0.15789473684210525</v>
      </c>
      <c r="N10" s="22">
        <v>-0.10526315789473684</v>
      </c>
      <c r="O10" s="19">
        <v>32</v>
      </c>
      <c r="Q10" s="19">
        <v>1</v>
      </c>
      <c r="R10" s="19">
        <v>1</v>
      </c>
      <c r="S10" s="19">
        <v>0</v>
      </c>
      <c r="T10" s="19">
        <v>5</v>
      </c>
      <c r="U10" s="20">
        <v>5420</v>
      </c>
      <c r="V10" s="20">
        <v>0</v>
      </c>
      <c r="W10" s="20">
        <v>15190</v>
      </c>
      <c r="X10" s="20">
        <v>2</v>
      </c>
      <c r="Y10" s="20">
        <v>5</v>
      </c>
    </row>
    <row r="11" spans="1:25">
      <c r="A11" s="18" t="s">
        <v>2641</v>
      </c>
      <c r="B11" s="19">
        <v>0</v>
      </c>
      <c r="C11" s="19">
        <v>14</v>
      </c>
      <c r="D11" s="20">
        <v>965.83333333333337</v>
      </c>
      <c r="E11" s="19">
        <v>13</v>
      </c>
      <c r="F11" s="19">
        <v>2</v>
      </c>
      <c r="G11" s="19">
        <v>2</v>
      </c>
      <c r="H11" s="19">
        <v>3</v>
      </c>
      <c r="I11" s="19">
        <v>4</v>
      </c>
      <c r="J11" s="19">
        <v>5</v>
      </c>
      <c r="K11" s="19">
        <v>6</v>
      </c>
      <c r="L11" s="22">
        <v>0.35714285714285715</v>
      </c>
      <c r="M11" s="22">
        <v>0.42857142857142855</v>
      </c>
      <c r="N11" s="22">
        <v>7.1428571428571397E-2</v>
      </c>
      <c r="O11" s="19">
        <v>8</v>
      </c>
      <c r="Q11" s="19">
        <v>1</v>
      </c>
      <c r="R11" s="19">
        <v>0</v>
      </c>
      <c r="S11" s="19">
        <v>0</v>
      </c>
      <c r="T11" s="19">
        <v>6</v>
      </c>
      <c r="U11" s="20">
        <v>5795</v>
      </c>
      <c r="V11" s="20">
        <v>0</v>
      </c>
      <c r="W11" s="20">
        <v>8624</v>
      </c>
      <c r="X11" s="20">
        <v>4</v>
      </c>
      <c r="Y11" s="20">
        <v>6</v>
      </c>
    </row>
    <row r="12" spans="1:25">
      <c r="A12" s="18" t="s">
        <v>2642</v>
      </c>
      <c r="B12" s="19">
        <v>0</v>
      </c>
      <c r="C12" s="19">
        <v>42</v>
      </c>
      <c r="D12" s="20">
        <v>812.14285714285711</v>
      </c>
      <c r="E12" s="19">
        <v>42</v>
      </c>
      <c r="F12" s="19">
        <v>4</v>
      </c>
      <c r="G12" s="19">
        <v>9</v>
      </c>
      <c r="H12" s="19">
        <v>6</v>
      </c>
      <c r="I12" s="19">
        <v>12</v>
      </c>
      <c r="J12" s="19">
        <v>10</v>
      </c>
      <c r="K12" s="19">
        <v>21</v>
      </c>
      <c r="L12" s="22">
        <v>0.23809523809523808</v>
      </c>
      <c r="M12" s="22">
        <v>0.5</v>
      </c>
      <c r="N12" s="22">
        <v>0.26190476190476192</v>
      </c>
      <c r="O12" s="19">
        <v>21</v>
      </c>
      <c r="Q12" s="19">
        <v>1</v>
      </c>
      <c r="R12" s="19">
        <v>0</v>
      </c>
      <c r="S12" s="19">
        <v>0</v>
      </c>
      <c r="T12" s="19">
        <v>21</v>
      </c>
      <c r="U12" s="20">
        <v>17055</v>
      </c>
      <c r="V12" s="20">
        <v>0</v>
      </c>
      <c r="W12" s="20">
        <v>14382</v>
      </c>
      <c r="X12" s="20">
        <v>12</v>
      </c>
      <c r="Y12" s="20">
        <v>21</v>
      </c>
    </row>
    <row r="13" spans="1:25">
      <c r="A13" s="18" t="s">
        <v>2643</v>
      </c>
      <c r="B13" s="19">
        <v>0</v>
      </c>
      <c r="C13" s="19">
        <v>472</v>
      </c>
      <c r="D13" s="20">
        <v>691.90476190476193</v>
      </c>
      <c r="E13" s="19">
        <v>465</v>
      </c>
      <c r="F13" s="19">
        <v>49</v>
      </c>
      <c r="G13" s="19">
        <v>35</v>
      </c>
      <c r="H13" s="19">
        <v>84</v>
      </c>
      <c r="I13" s="19">
        <v>91</v>
      </c>
      <c r="J13" s="19">
        <v>133</v>
      </c>
      <c r="K13" s="19">
        <v>126</v>
      </c>
      <c r="L13" s="22">
        <v>0.28177966101694918</v>
      </c>
      <c r="M13" s="22">
        <v>0.26694915254237289</v>
      </c>
      <c r="N13" s="22">
        <v>-1.4830508474576287E-2</v>
      </c>
      <c r="O13" s="19">
        <v>346</v>
      </c>
      <c r="Q13" s="19">
        <v>19</v>
      </c>
      <c r="R13" s="19">
        <v>1</v>
      </c>
      <c r="S13" s="19">
        <v>1</v>
      </c>
      <c r="T13" s="19">
        <v>124</v>
      </c>
      <c r="U13" s="20">
        <v>87180</v>
      </c>
      <c r="V13" s="20">
        <v>0</v>
      </c>
      <c r="W13" s="20">
        <v>143460</v>
      </c>
      <c r="X13" s="20">
        <v>101</v>
      </c>
      <c r="Y13" s="20">
        <v>125</v>
      </c>
    </row>
    <row r="14" spans="1:25">
      <c r="A14" s="18" t="s">
        <v>2644</v>
      </c>
      <c r="B14" s="19">
        <v>0</v>
      </c>
      <c r="C14" s="19">
        <v>36</v>
      </c>
      <c r="D14" s="20">
        <v>764.09090909090912</v>
      </c>
      <c r="E14" s="19">
        <v>35</v>
      </c>
      <c r="F14" s="19">
        <v>2</v>
      </c>
      <c r="G14" s="19">
        <v>16</v>
      </c>
      <c r="H14" s="19">
        <v>8</v>
      </c>
      <c r="I14" s="19">
        <v>17</v>
      </c>
      <c r="J14" s="19">
        <v>10</v>
      </c>
      <c r="K14" s="19">
        <v>33</v>
      </c>
      <c r="L14" s="22">
        <v>0.27777777777777779</v>
      </c>
      <c r="M14" s="22">
        <v>0.91666666666666663</v>
      </c>
      <c r="N14" s="22">
        <v>0.63888888888888884</v>
      </c>
      <c r="O14" s="19">
        <v>3</v>
      </c>
      <c r="Q14" s="19">
        <v>2</v>
      </c>
      <c r="R14" s="19">
        <v>0</v>
      </c>
      <c r="S14" s="19">
        <v>0</v>
      </c>
      <c r="T14" s="19">
        <v>33</v>
      </c>
      <c r="U14" s="20">
        <v>25215</v>
      </c>
      <c r="V14" s="20">
        <v>0</v>
      </c>
      <c r="W14" s="20">
        <v>12132</v>
      </c>
      <c r="X14" s="20">
        <v>17</v>
      </c>
      <c r="Y14" s="20">
        <v>33</v>
      </c>
    </row>
    <row r="15" spans="1:25">
      <c r="A15" s="18" t="s">
        <v>2645</v>
      </c>
      <c r="B15" s="19">
        <v>0</v>
      </c>
      <c r="C15" s="19">
        <v>0</v>
      </c>
      <c r="D15" s="20">
        <v>0</v>
      </c>
      <c r="E15" s="19">
        <v>0</v>
      </c>
      <c r="F15" s="19">
        <v>0</v>
      </c>
      <c r="G15" s="19">
        <v>0</v>
      </c>
      <c r="H15" s="19">
        <v>0</v>
      </c>
      <c r="I15" s="19">
        <v>0</v>
      </c>
      <c r="J15" s="19">
        <v>0</v>
      </c>
      <c r="K15" s="19">
        <v>0</v>
      </c>
      <c r="L15" s="22">
        <v>0</v>
      </c>
      <c r="M15" s="22">
        <v>0</v>
      </c>
      <c r="N15" s="22">
        <v>0</v>
      </c>
      <c r="O15" s="19">
        <v>0</v>
      </c>
      <c r="Q15" s="19">
        <v>0</v>
      </c>
      <c r="R15" s="19">
        <v>0</v>
      </c>
      <c r="S15" s="19">
        <v>0</v>
      </c>
      <c r="T15" s="19">
        <v>0</v>
      </c>
      <c r="U15" s="20">
        <v>0</v>
      </c>
      <c r="V15" s="20">
        <v>0</v>
      </c>
      <c r="W15" s="20">
        <v>0</v>
      </c>
      <c r="X15" s="20">
        <v>0</v>
      </c>
      <c r="Y15" s="20">
        <v>0</v>
      </c>
    </row>
    <row r="16" spans="1:25">
      <c r="A16" s="16" t="s">
        <v>2646</v>
      </c>
      <c r="B16" s="13">
        <f>SUM(B9:B15)</f>
        <v>0</v>
      </c>
      <c r="C16" s="13">
        <f>SUM(C9:C15)</f>
        <v>632</v>
      </c>
      <c r="D16" s="14">
        <f>IF(K16 &gt; 0, U16 / K16, 0)</f>
        <v>745.04807692307691</v>
      </c>
      <c r="E16" s="13">
        <f t="shared" ref="E16:K16" si="0">SUM(E9:E15)</f>
        <v>623</v>
      </c>
      <c r="F16" s="13">
        <f t="shared" si="0"/>
        <v>64</v>
      </c>
      <c r="G16" s="13">
        <f t="shared" si="0"/>
        <v>70</v>
      </c>
      <c r="H16" s="13">
        <f t="shared" si="0"/>
        <v>115</v>
      </c>
      <c r="I16" s="13">
        <f t="shared" si="0"/>
        <v>138</v>
      </c>
      <c r="J16" s="13">
        <f t="shared" si="0"/>
        <v>179</v>
      </c>
      <c r="K16" s="13">
        <f t="shared" si="0"/>
        <v>208</v>
      </c>
      <c r="L16" s="15">
        <f>IF(C16 &gt; 0, J16 / C16, 0)</f>
        <v>0.28322784810126583</v>
      </c>
      <c r="M16" s="15">
        <f>IF(C16 &gt; 0, K16 / (C16), 0)</f>
        <v>0.32911392405063289</v>
      </c>
      <c r="N16" s="15">
        <f>M16 - L16</f>
        <v>4.5886075949367056E-2</v>
      </c>
      <c r="O16" s="13">
        <f>SUM(O9:O15)</f>
        <v>424</v>
      </c>
      <c r="Q16" s="13">
        <f t="shared" ref="Q16:Y16" si="1">SUM(Q9:Q15)</f>
        <v>26</v>
      </c>
      <c r="R16" s="13">
        <f t="shared" si="1"/>
        <v>2</v>
      </c>
      <c r="S16" s="13">
        <f t="shared" si="1"/>
        <v>1</v>
      </c>
      <c r="T16" s="13">
        <f t="shared" si="1"/>
        <v>205</v>
      </c>
      <c r="U16" s="14">
        <f t="shared" si="1"/>
        <v>154970</v>
      </c>
      <c r="V16" s="14">
        <f t="shared" si="1"/>
        <v>0</v>
      </c>
      <c r="W16" s="14">
        <f t="shared" si="1"/>
        <v>203808</v>
      </c>
      <c r="X16" s="14">
        <f t="shared" si="1"/>
        <v>148</v>
      </c>
      <c r="Y16" s="14">
        <f t="shared" si="1"/>
        <v>206</v>
      </c>
    </row>
    <row r="18" spans="1:19" ht="15.75">
      <c r="A18" s="3" t="s">
        <v>2647</v>
      </c>
    </row>
    <row r="19" spans="1:19">
      <c r="A19" s="26"/>
      <c r="B19" s="26"/>
      <c r="C19" s="26"/>
      <c r="D19" s="26"/>
      <c r="E19" s="26"/>
      <c r="F19" s="26"/>
      <c r="G19" s="26"/>
      <c r="H19" s="26"/>
      <c r="I19" s="26"/>
      <c r="J19" s="27" t="s">
        <v>2648</v>
      </c>
      <c r="K19" s="27"/>
      <c r="L19" s="26"/>
      <c r="M19" s="26"/>
      <c r="N19" s="26"/>
      <c r="O19" s="26"/>
    </row>
    <row r="20" spans="1:19" ht="25.5">
      <c r="A20" s="4" t="s">
        <v>2649</v>
      </c>
      <c r="B20" s="4" t="s">
        <v>2650</v>
      </c>
      <c r="C20" s="4" t="s">
        <v>2651</v>
      </c>
      <c r="D20" s="4" t="s">
        <v>2652</v>
      </c>
      <c r="E20" s="4" t="s">
        <v>2653</v>
      </c>
      <c r="F20" s="4" t="s">
        <v>2654</v>
      </c>
      <c r="G20" s="5" t="s">
        <v>2655</v>
      </c>
      <c r="H20" s="9" t="s">
        <v>2656</v>
      </c>
      <c r="I20" s="9" t="s">
        <v>2657</v>
      </c>
      <c r="J20" s="9" t="s">
        <v>2658</v>
      </c>
      <c r="K20" s="9" t="s">
        <v>2659</v>
      </c>
      <c r="L20" s="6" t="s">
        <v>2660</v>
      </c>
      <c r="M20" s="6" t="s">
        <v>2662</v>
      </c>
      <c r="N20" s="6" t="s">
        <v>2663</v>
      </c>
      <c r="O20" s="7" t="s">
        <v>2664</v>
      </c>
      <c r="Q20" s="11" t="s">
        <v>2661</v>
      </c>
      <c r="R20" s="11" t="s">
        <v>2665</v>
      </c>
      <c r="S20" s="11" t="s">
        <v>2666</v>
      </c>
    </row>
    <row r="21" spans="1:19">
      <c r="A21" s="17" t="s">
        <v>2667</v>
      </c>
    </row>
    <row r="22" spans="1:19">
      <c r="A22" s="18" t="s">
        <v>2668</v>
      </c>
      <c r="B22" s="18" t="s">
        <v>2669</v>
      </c>
      <c r="C22" s="18" t="s">
        <v>2670</v>
      </c>
      <c r="D22" s="18" t="s">
        <v>2671</v>
      </c>
      <c r="E22" s="18" t="s">
        <v>2672</v>
      </c>
      <c r="F22" s="18" t="s">
        <v>2673</v>
      </c>
      <c r="G22" s="19">
        <v>12</v>
      </c>
      <c r="H22" s="23">
        <v>45870</v>
      </c>
      <c r="I22" s="23">
        <v>46234</v>
      </c>
      <c r="J22" s="23">
        <v>45595</v>
      </c>
      <c r="K22" s="23">
        <v>45595</v>
      </c>
      <c r="L22" s="20">
        <v>0</v>
      </c>
      <c r="M22" s="20">
        <v>833.33</v>
      </c>
      <c r="N22" s="20">
        <v>850</v>
      </c>
      <c r="O22" s="21">
        <v>0</v>
      </c>
      <c r="Q22" s="20">
        <v>0</v>
      </c>
      <c r="R22" s="20">
        <f t="shared" ref="R22:R37" si="2">N22</f>
        <v>850</v>
      </c>
      <c r="S22" s="20">
        <v>850</v>
      </c>
    </row>
    <row r="23" spans="1:19">
      <c r="A23" s="18" t="s">
        <v>2674</v>
      </c>
      <c r="B23" s="18" t="s">
        <v>2675</v>
      </c>
      <c r="C23" s="18" t="s">
        <v>2676</v>
      </c>
      <c r="D23" s="18" t="s">
        <v>2677</v>
      </c>
      <c r="E23" s="18" t="s">
        <v>2678</v>
      </c>
      <c r="F23" s="18" t="s">
        <v>2679</v>
      </c>
      <c r="G23" s="19">
        <v>12</v>
      </c>
      <c r="H23" s="23">
        <v>45870</v>
      </c>
      <c r="I23" s="23">
        <v>46234</v>
      </c>
      <c r="J23" s="23">
        <v>45601</v>
      </c>
      <c r="K23" s="23">
        <v>45603</v>
      </c>
      <c r="L23" s="20">
        <v>0</v>
      </c>
      <c r="M23" s="20">
        <v>833.33</v>
      </c>
      <c r="N23" s="20">
        <v>850</v>
      </c>
      <c r="O23" s="21">
        <v>0</v>
      </c>
      <c r="Q23" s="20">
        <v>0</v>
      </c>
      <c r="R23" s="20">
        <f t="shared" si="2"/>
        <v>850</v>
      </c>
      <c r="S23" s="20">
        <v>850</v>
      </c>
    </row>
    <row r="24" spans="1:19">
      <c r="A24" s="18" t="s">
        <v>2680</v>
      </c>
      <c r="B24" s="18" t="s">
        <v>2681</v>
      </c>
      <c r="C24" s="18" t="s">
        <v>2682</v>
      </c>
      <c r="D24" s="18" t="s">
        <v>2683</v>
      </c>
      <c r="E24" s="18" t="s">
        <v>2684</v>
      </c>
      <c r="F24" s="18" t="s">
        <v>2685</v>
      </c>
      <c r="G24" s="19">
        <v>12</v>
      </c>
      <c r="H24" s="23">
        <v>45870</v>
      </c>
      <c r="I24" s="23">
        <v>46234</v>
      </c>
      <c r="J24" s="23">
        <v>45604</v>
      </c>
      <c r="K24" s="23">
        <v>45607</v>
      </c>
      <c r="L24" s="20">
        <v>830</v>
      </c>
      <c r="M24" s="20">
        <v>833.33</v>
      </c>
      <c r="N24" s="20">
        <v>905</v>
      </c>
      <c r="O24" s="21">
        <v>0</v>
      </c>
      <c r="Q24" s="20">
        <v>0</v>
      </c>
      <c r="R24" s="20">
        <f t="shared" si="2"/>
        <v>905</v>
      </c>
      <c r="S24" s="20">
        <v>905</v>
      </c>
    </row>
    <row r="25" spans="1:19">
      <c r="A25" s="18" t="s">
        <v>2686</v>
      </c>
      <c r="B25" s="18" t="s">
        <v>2687</v>
      </c>
      <c r="C25" s="18" t="s">
        <v>2688</v>
      </c>
      <c r="D25" s="18" t="s">
        <v>2689</v>
      </c>
      <c r="E25" s="18" t="s">
        <v>2690</v>
      </c>
      <c r="F25" s="18" t="s">
        <v>2691</v>
      </c>
      <c r="G25" s="19">
        <v>12</v>
      </c>
      <c r="H25" s="23">
        <v>45870</v>
      </c>
      <c r="I25" s="23">
        <v>46234</v>
      </c>
      <c r="J25" s="23">
        <v>45604</v>
      </c>
      <c r="K25" s="23">
        <v>45604</v>
      </c>
      <c r="L25" s="20">
        <v>0</v>
      </c>
      <c r="M25" s="20">
        <v>833.33</v>
      </c>
      <c r="N25" s="20">
        <v>905</v>
      </c>
      <c r="O25" s="21">
        <v>0</v>
      </c>
      <c r="Q25" s="20">
        <v>0</v>
      </c>
      <c r="R25" s="20">
        <f t="shared" si="2"/>
        <v>905</v>
      </c>
      <c r="S25" s="20">
        <v>905</v>
      </c>
    </row>
    <row r="26" spans="1:19">
      <c r="A26" s="18" t="s">
        <v>2692</v>
      </c>
      <c r="B26" s="18" t="s">
        <v>2693</v>
      </c>
      <c r="C26" s="18" t="s">
        <v>2694</v>
      </c>
      <c r="D26" s="18" t="s">
        <v>2695</v>
      </c>
      <c r="E26" s="18" t="s">
        <v>2696</v>
      </c>
      <c r="F26" s="18" t="s">
        <v>2697</v>
      </c>
      <c r="G26" s="19">
        <v>12</v>
      </c>
      <c r="H26" s="23">
        <v>45870</v>
      </c>
      <c r="I26" s="23">
        <v>46234</v>
      </c>
      <c r="J26" s="23">
        <v>45575</v>
      </c>
      <c r="K26" s="23">
        <v>45575</v>
      </c>
      <c r="L26" s="20">
        <v>0</v>
      </c>
      <c r="M26" s="20">
        <v>833.33</v>
      </c>
      <c r="N26" s="20">
        <v>880</v>
      </c>
      <c r="O26" s="21">
        <v>0</v>
      </c>
      <c r="Q26" s="20">
        <v>0</v>
      </c>
      <c r="R26" s="20">
        <f t="shared" si="2"/>
        <v>880</v>
      </c>
      <c r="S26" s="20">
        <v>880</v>
      </c>
    </row>
    <row r="27" spans="1:19">
      <c r="A27" s="18" t="s">
        <v>2698</v>
      </c>
      <c r="B27" s="18" t="s">
        <v>2699</v>
      </c>
      <c r="C27" s="18" t="s">
        <v>2700</v>
      </c>
      <c r="D27" s="18" t="s">
        <v>2701</v>
      </c>
      <c r="E27" s="18" t="s">
        <v>2702</v>
      </c>
      <c r="F27" s="18" t="s">
        <v>2703</v>
      </c>
      <c r="G27" s="19">
        <v>12</v>
      </c>
      <c r="H27" s="23">
        <v>45870</v>
      </c>
      <c r="I27" s="23">
        <v>46234</v>
      </c>
      <c r="J27" s="23">
        <v>45576</v>
      </c>
      <c r="K27" s="23">
        <v>45576</v>
      </c>
      <c r="L27" s="20">
        <v>0</v>
      </c>
      <c r="M27" s="20">
        <v>833.33</v>
      </c>
      <c r="N27" s="20">
        <v>850</v>
      </c>
      <c r="O27" s="21">
        <v>0</v>
      </c>
      <c r="Q27" s="20">
        <v>0</v>
      </c>
      <c r="R27" s="20">
        <f t="shared" si="2"/>
        <v>850</v>
      </c>
      <c r="S27" s="20">
        <v>850</v>
      </c>
    </row>
    <row r="28" spans="1:19">
      <c r="A28" s="18" t="s">
        <v>2704</v>
      </c>
      <c r="B28" s="18" t="s">
        <v>2705</v>
      </c>
      <c r="C28" s="18" t="s">
        <v>2706</v>
      </c>
      <c r="D28" s="18" t="s">
        <v>2707</v>
      </c>
      <c r="E28" s="18" t="s">
        <v>2708</v>
      </c>
      <c r="F28" s="18" t="s">
        <v>2709</v>
      </c>
      <c r="G28" s="19">
        <v>12</v>
      </c>
      <c r="H28" s="23">
        <v>45870</v>
      </c>
      <c r="I28" s="23">
        <v>46234</v>
      </c>
      <c r="J28" s="23">
        <v>45607</v>
      </c>
      <c r="K28" s="23">
        <v>45607</v>
      </c>
      <c r="L28" s="20">
        <v>0</v>
      </c>
      <c r="M28" s="20">
        <v>833.33</v>
      </c>
      <c r="N28" s="20">
        <v>905</v>
      </c>
      <c r="O28" s="21">
        <v>0</v>
      </c>
      <c r="Q28" s="20">
        <v>0</v>
      </c>
      <c r="R28" s="20">
        <f t="shared" si="2"/>
        <v>905</v>
      </c>
      <c r="S28" s="20">
        <v>905</v>
      </c>
    </row>
    <row r="29" spans="1:19">
      <c r="A29" s="18" t="s">
        <v>2710</v>
      </c>
      <c r="B29" s="18" t="s">
        <v>2711</v>
      </c>
      <c r="C29" s="18" t="s">
        <v>2712</v>
      </c>
      <c r="D29" s="18" t="s">
        <v>2713</v>
      </c>
      <c r="E29" s="18" t="s">
        <v>2714</v>
      </c>
      <c r="F29" s="18" t="s">
        <v>2715</v>
      </c>
      <c r="G29" s="19">
        <v>12</v>
      </c>
      <c r="H29" s="23">
        <v>45870</v>
      </c>
      <c r="I29" s="23">
        <v>46234</v>
      </c>
      <c r="J29" s="23">
        <v>45607</v>
      </c>
      <c r="K29" s="23">
        <v>45607</v>
      </c>
      <c r="L29" s="20">
        <v>0</v>
      </c>
      <c r="M29" s="20">
        <v>833.33</v>
      </c>
      <c r="N29" s="20">
        <v>905</v>
      </c>
      <c r="O29" s="21">
        <v>0</v>
      </c>
      <c r="Q29" s="20">
        <v>0</v>
      </c>
      <c r="R29" s="20">
        <f t="shared" si="2"/>
        <v>905</v>
      </c>
      <c r="S29" s="20">
        <v>905</v>
      </c>
    </row>
    <row r="30" spans="1:19">
      <c r="A30" s="18" t="s">
        <v>2716</v>
      </c>
      <c r="B30" s="18" t="s">
        <v>2717</v>
      </c>
      <c r="C30" s="18" t="s">
        <v>2718</v>
      </c>
      <c r="D30" s="18" t="s">
        <v>2719</v>
      </c>
      <c r="E30" s="18" t="s">
        <v>2720</v>
      </c>
      <c r="F30" s="18" t="s">
        <v>2721</v>
      </c>
      <c r="G30" s="19">
        <v>12</v>
      </c>
      <c r="H30" s="23">
        <v>45870</v>
      </c>
      <c r="I30" s="23">
        <v>46234</v>
      </c>
      <c r="J30" s="23">
        <v>45601</v>
      </c>
      <c r="K30" s="23">
        <v>45601</v>
      </c>
      <c r="L30" s="20">
        <v>0</v>
      </c>
      <c r="M30" s="20">
        <v>833.33</v>
      </c>
      <c r="N30" s="20">
        <v>905</v>
      </c>
      <c r="O30" s="21">
        <v>0</v>
      </c>
      <c r="Q30" s="20">
        <v>0</v>
      </c>
      <c r="R30" s="20">
        <f t="shared" si="2"/>
        <v>905</v>
      </c>
      <c r="S30" s="20">
        <v>905</v>
      </c>
    </row>
    <row r="31" spans="1:19">
      <c r="A31" s="18" t="s">
        <v>2722</v>
      </c>
      <c r="B31" s="18" t="s">
        <v>2723</v>
      </c>
      <c r="C31" s="18" t="s">
        <v>2724</v>
      </c>
      <c r="D31" s="18" t="s">
        <v>2725</v>
      </c>
      <c r="E31" s="18" t="s">
        <v>2726</v>
      </c>
      <c r="F31" s="18" t="s">
        <v>2727</v>
      </c>
      <c r="G31" s="19">
        <v>12</v>
      </c>
      <c r="H31" s="23">
        <v>45870</v>
      </c>
      <c r="I31" s="23">
        <v>46234</v>
      </c>
      <c r="J31" s="23">
        <v>45582</v>
      </c>
      <c r="K31" s="23">
        <v>45582</v>
      </c>
      <c r="L31" s="20">
        <v>300</v>
      </c>
      <c r="M31" s="20">
        <v>833.33</v>
      </c>
      <c r="N31" s="20">
        <v>940</v>
      </c>
      <c r="O31" s="21">
        <v>0</v>
      </c>
      <c r="Q31" s="20">
        <v>0</v>
      </c>
      <c r="R31" s="20">
        <f t="shared" si="2"/>
        <v>940</v>
      </c>
      <c r="S31" s="20">
        <v>940</v>
      </c>
    </row>
    <row r="32" spans="1:19">
      <c r="B32" s="18" t="s">
        <v>2728</v>
      </c>
      <c r="D32" s="18" t="s">
        <v>2729</v>
      </c>
      <c r="E32" s="18" t="s">
        <v>2730</v>
      </c>
      <c r="F32" s="18" t="s">
        <v>2731</v>
      </c>
      <c r="G32" s="19">
        <v>12</v>
      </c>
      <c r="H32" s="23">
        <v>45870</v>
      </c>
      <c r="I32" s="23">
        <v>46234</v>
      </c>
      <c r="J32" s="23">
        <v>45610</v>
      </c>
      <c r="K32" s="23">
        <v>45614</v>
      </c>
      <c r="L32" s="20">
        <v>0</v>
      </c>
      <c r="M32" s="20">
        <v>0</v>
      </c>
      <c r="N32" s="20">
        <v>920</v>
      </c>
      <c r="O32" s="21">
        <v>0</v>
      </c>
      <c r="Q32" s="20">
        <v>0</v>
      </c>
      <c r="R32" s="20">
        <f t="shared" si="2"/>
        <v>920</v>
      </c>
      <c r="S32" s="20">
        <v>920</v>
      </c>
    </row>
    <row r="33" spans="1:19">
      <c r="B33" s="18" t="s">
        <v>2732</v>
      </c>
      <c r="D33" s="18" t="s">
        <v>2733</v>
      </c>
      <c r="E33" s="18" t="s">
        <v>2734</v>
      </c>
      <c r="F33" s="18" t="s">
        <v>2735</v>
      </c>
      <c r="G33" s="19">
        <v>12</v>
      </c>
      <c r="H33" s="23">
        <v>45870</v>
      </c>
      <c r="I33" s="23">
        <v>46234</v>
      </c>
      <c r="J33" s="23">
        <v>45610</v>
      </c>
      <c r="K33" s="23">
        <v>45614</v>
      </c>
      <c r="L33" s="20">
        <v>0</v>
      </c>
      <c r="M33" s="20">
        <v>0</v>
      </c>
      <c r="N33" s="20">
        <v>920</v>
      </c>
      <c r="O33" s="21">
        <v>0</v>
      </c>
      <c r="Q33" s="20">
        <v>0</v>
      </c>
      <c r="R33" s="20">
        <f t="shared" si="2"/>
        <v>920</v>
      </c>
      <c r="S33" s="20">
        <v>920</v>
      </c>
    </row>
    <row r="34" spans="1:19">
      <c r="B34" s="18" t="s">
        <v>2736</v>
      </c>
      <c r="D34" s="18" t="s">
        <v>2737</v>
      </c>
      <c r="E34" s="18" t="s">
        <v>2738</v>
      </c>
      <c r="F34" s="18" t="s">
        <v>2739</v>
      </c>
      <c r="G34" s="19">
        <v>12</v>
      </c>
      <c r="H34" s="23">
        <v>45885</v>
      </c>
      <c r="I34" s="23">
        <v>46234</v>
      </c>
      <c r="J34" s="23">
        <v>45583</v>
      </c>
      <c r="K34" s="23">
        <v>45586</v>
      </c>
      <c r="L34" s="20">
        <v>865</v>
      </c>
      <c r="M34" s="20">
        <v>0</v>
      </c>
      <c r="N34" s="20">
        <v>865</v>
      </c>
      <c r="O34" s="21">
        <v>0</v>
      </c>
      <c r="Q34" s="20">
        <v>0</v>
      </c>
      <c r="R34" s="20">
        <f t="shared" si="2"/>
        <v>865</v>
      </c>
      <c r="S34" s="20">
        <v>865</v>
      </c>
    </row>
    <row r="35" spans="1:19">
      <c r="B35" s="18" t="s">
        <v>2740</v>
      </c>
      <c r="D35" s="18" t="s">
        <v>2741</v>
      </c>
      <c r="E35" s="18" t="s">
        <v>2742</v>
      </c>
      <c r="F35" s="18" t="s">
        <v>2743</v>
      </c>
      <c r="G35" s="19">
        <v>12</v>
      </c>
      <c r="H35" s="23">
        <v>45885</v>
      </c>
      <c r="I35" s="23">
        <v>46234</v>
      </c>
      <c r="J35" s="23">
        <v>45583</v>
      </c>
      <c r="K35" s="23">
        <v>45583</v>
      </c>
      <c r="L35" s="20">
        <v>0</v>
      </c>
      <c r="M35" s="20">
        <v>0</v>
      </c>
      <c r="N35" s="20">
        <v>920</v>
      </c>
      <c r="O35" s="21">
        <v>0</v>
      </c>
      <c r="Q35" s="20">
        <v>0</v>
      </c>
      <c r="R35" s="20">
        <f t="shared" si="2"/>
        <v>920</v>
      </c>
      <c r="S35" s="20">
        <v>920</v>
      </c>
    </row>
    <row r="36" spans="1:19">
      <c r="B36" s="18" t="s">
        <v>2744</v>
      </c>
      <c r="D36" s="18" t="s">
        <v>2745</v>
      </c>
      <c r="E36" s="18" t="s">
        <v>2746</v>
      </c>
      <c r="F36" s="18" t="s">
        <v>2747</v>
      </c>
      <c r="G36" s="19">
        <v>12</v>
      </c>
      <c r="H36" s="23">
        <v>45885</v>
      </c>
      <c r="I36" s="23">
        <v>46234</v>
      </c>
      <c r="J36" s="23">
        <v>45583</v>
      </c>
      <c r="K36" s="23">
        <v>45583</v>
      </c>
      <c r="L36" s="20">
        <v>0</v>
      </c>
      <c r="M36" s="20">
        <v>0</v>
      </c>
      <c r="N36" s="20">
        <v>920</v>
      </c>
      <c r="O36" s="21">
        <v>0</v>
      </c>
      <c r="Q36" s="20">
        <v>0</v>
      </c>
      <c r="R36" s="20">
        <f t="shared" si="2"/>
        <v>920</v>
      </c>
      <c r="S36" s="20">
        <v>920</v>
      </c>
    </row>
    <row r="37" spans="1:19">
      <c r="B37" s="18" t="s">
        <v>2748</v>
      </c>
      <c r="D37" s="18" t="s">
        <v>2749</v>
      </c>
      <c r="E37" s="18" t="s">
        <v>2750</v>
      </c>
      <c r="F37" s="18" t="s">
        <v>2751</v>
      </c>
      <c r="G37" s="19">
        <v>12</v>
      </c>
      <c r="H37" s="23">
        <v>45885</v>
      </c>
      <c r="I37" s="23">
        <v>46234</v>
      </c>
      <c r="J37" s="23">
        <v>45586</v>
      </c>
      <c r="K37" s="23">
        <v>45587</v>
      </c>
      <c r="L37" s="20">
        <v>0</v>
      </c>
      <c r="M37" s="20">
        <v>0</v>
      </c>
      <c r="N37" s="20">
        <v>865</v>
      </c>
      <c r="O37" s="21">
        <v>0</v>
      </c>
      <c r="Q37" s="20">
        <v>0</v>
      </c>
      <c r="R37" s="20">
        <f t="shared" si="2"/>
        <v>865</v>
      </c>
      <c r="S37" s="20">
        <v>865</v>
      </c>
    </row>
    <row r="38" spans="1:19">
      <c r="A38" s="17" t="s">
        <v>2752</v>
      </c>
    </row>
    <row r="39" spans="1:19">
      <c r="A39" s="18" t="s">
        <v>2753</v>
      </c>
      <c r="B39" s="18" t="s">
        <v>2754</v>
      </c>
      <c r="C39" s="18" t="s">
        <v>2755</v>
      </c>
      <c r="D39" s="18" t="s">
        <v>2756</v>
      </c>
      <c r="E39" s="18" t="s">
        <v>2757</v>
      </c>
      <c r="F39" s="18" t="s">
        <v>2758</v>
      </c>
      <c r="G39" s="19">
        <v>12</v>
      </c>
      <c r="H39" s="23">
        <v>45870</v>
      </c>
      <c r="I39" s="23">
        <v>46234</v>
      </c>
      <c r="J39" s="23">
        <v>45593</v>
      </c>
      <c r="K39" s="23">
        <v>45594</v>
      </c>
      <c r="L39" s="20">
        <v>0</v>
      </c>
      <c r="M39" s="20">
        <v>855</v>
      </c>
      <c r="N39" s="20">
        <v>875</v>
      </c>
      <c r="O39" s="21">
        <v>0</v>
      </c>
      <c r="Q39" s="20">
        <v>0</v>
      </c>
      <c r="R39" s="20">
        <f t="shared" ref="R39:R44" si="3">N39</f>
        <v>875</v>
      </c>
      <c r="S39" s="20">
        <v>875</v>
      </c>
    </row>
    <row r="40" spans="1:19">
      <c r="A40" s="18" t="s">
        <v>2759</v>
      </c>
      <c r="B40" s="18" t="s">
        <v>2760</v>
      </c>
      <c r="C40" s="18" t="s">
        <v>2761</v>
      </c>
      <c r="D40" s="18" t="s">
        <v>2762</v>
      </c>
      <c r="E40" s="18" t="s">
        <v>2763</v>
      </c>
      <c r="F40" s="18" t="s">
        <v>2764</v>
      </c>
      <c r="G40" s="19">
        <v>12</v>
      </c>
      <c r="H40" s="23">
        <v>45870</v>
      </c>
      <c r="I40" s="23">
        <v>46234</v>
      </c>
      <c r="J40" s="23">
        <v>45593</v>
      </c>
      <c r="K40" s="23">
        <v>45594</v>
      </c>
      <c r="L40" s="20">
        <v>855</v>
      </c>
      <c r="M40" s="20">
        <v>855</v>
      </c>
      <c r="N40" s="20">
        <v>875</v>
      </c>
      <c r="O40" s="21">
        <v>0</v>
      </c>
      <c r="Q40" s="20">
        <v>0</v>
      </c>
      <c r="R40" s="20">
        <f t="shared" si="3"/>
        <v>875</v>
      </c>
      <c r="S40" s="20">
        <v>875</v>
      </c>
    </row>
    <row r="41" spans="1:19">
      <c r="B41" s="18" t="s">
        <v>2765</v>
      </c>
      <c r="D41" s="18" t="s">
        <v>2766</v>
      </c>
      <c r="E41" s="18" t="s">
        <v>2767</v>
      </c>
      <c r="F41" s="18" t="s">
        <v>2768</v>
      </c>
      <c r="G41" s="19">
        <v>12</v>
      </c>
      <c r="H41" s="23">
        <v>45885</v>
      </c>
      <c r="I41" s="23">
        <v>46234</v>
      </c>
      <c r="L41" s="20">
        <v>0</v>
      </c>
      <c r="M41" s="20">
        <v>0</v>
      </c>
      <c r="N41" s="20">
        <v>945</v>
      </c>
      <c r="O41" s="21">
        <v>0</v>
      </c>
      <c r="Q41" s="20">
        <v>0</v>
      </c>
      <c r="R41" s="20">
        <f t="shared" si="3"/>
        <v>945</v>
      </c>
      <c r="S41" s="20">
        <v>945</v>
      </c>
    </row>
    <row r="42" spans="1:19">
      <c r="B42" s="18" t="s">
        <v>2769</v>
      </c>
      <c r="D42" s="18" t="s">
        <v>2770</v>
      </c>
      <c r="E42" s="18" t="s">
        <v>2771</v>
      </c>
      <c r="F42" s="18" t="s">
        <v>2772</v>
      </c>
      <c r="G42" s="19">
        <v>12</v>
      </c>
      <c r="H42" s="23">
        <v>45885</v>
      </c>
      <c r="I42" s="23">
        <v>46234</v>
      </c>
      <c r="J42" s="23">
        <v>45615</v>
      </c>
      <c r="K42" s="23">
        <v>45615</v>
      </c>
      <c r="L42" s="20">
        <v>0</v>
      </c>
      <c r="M42" s="20">
        <v>0</v>
      </c>
      <c r="N42" s="20">
        <v>945</v>
      </c>
      <c r="O42" s="21">
        <v>0</v>
      </c>
      <c r="Q42" s="20">
        <v>0</v>
      </c>
      <c r="R42" s="20">
        <f t="shared" si="3"/>
        <v>945</v>
      </c>
      <c r="S42" s="20">
        <v>945</v>
      </c>
    </row>
    <row r="43" spans="1:19">
      <c r="B43" s="18" t="s">
        <v>2773</v>
      </c>
      <c r="D43" s="18" t="s">
        <v>2774</v>
      </c>
      <c r="E43" s="18" t="s">
        <v>2775</v>
      </c>
      <c r="F43" s="18" t="s">
        <v>2776</v>
      </c>
      <c r="G43" s="19">
        <v>12</v>
      </c>
      <c r="H43" s="23">
        <v>45885</v>
      </c>
      <c r="I43" s="23">
        <v>46234</v>
      </c>
      <c r="J43" s="23">
        <v>45589</v>
      </c>
      <c r="K43" s="23">
        <v>45589</v>
      </c>
      <c r="L43" s="20">
        <v>0</v>
      </c>
      <c r="M43" s="20">
        <v>0</v>
      </c>
      <c r="N43" s="20">
        <v>890</v>
      </c>
      <c r="O43" s="21">
        <v>0</v>
      </c>
      <c r="Q43" s="20">
        <v>0</v>
      </c>
      <c r="R43" s="20">
        <f t="shared" si="3"/>
        <v>890</v>
      </c>
      <c r="S43" s="20">
        <v>890</v>
      </c>
    </row>
    <row r="44" spans="1:19">
      <c r="B44" s="18" t="s">
        <v>2777</v>
      </c>
      <c r="D44" s="18" t="s">
        <v>2778</v>
      </c>
      <c r="E44" s="18" t="s">
        <v>2779</v>
      </c>
      <c r="F44" s="18" t="s">
        <v>2780</v>
      </c>
      <c r="G44" s="19">
        <v>12</v>
      </c>
      <c r="H44" s="23">
        <v>45885</v>
      </c>
      <c r="I44" s="23">
        <v>46234</v>
      </c>
      <c r="J44" s="23">
        <v>45590</v>
      </c>
      <c r="K44" s="23">
        <v>45590</v>
      </c>
      <c r="L44" s="20">
        <v>0</v>
      </c>
      <c r="M44" s="20">
        <v>0</v>
      </c>
      <c r="N44" s="20">
        <v>890</v>
      </c>
      <c r="O44" s="21">
        <v>0</v>
      </c>
      <c r="Q44" s="20">
        <v>0</v>
      </c>
      <c r="R44" s="20">
        <f t="shared" si="3"/>
        <v>890</v>
      </c>
      <c r="S44" s="20">
        <v>890</v>
      </c>
    </row>
    <row r="45" spans="1:19">
      <c r="A45" s="17" t="s">
        <v>2781</v>
      </c>
    </row>
    <row r="46" spans="1:19">
      <c r="A46" s="18" t="s">
        <v>2782</v>
      </c>
      <c r="B46" s="18" t="s">
        <v>2783</v>
      </c>
      <c r="C46" s="18" t="s">
        <v>2784</v>
      </c>
      <c r="D46" s="18" t="s">
        <v>2785</v>
      </c>
      <c r="E46" s="18" t="s">
        <v>2786</v>
      </c>
      <c r="F46" s="18" t="s">
        <v>2787</v>
      </c>
      <c r="G46" s="19">
        <v>12</v>
      </c>
      <c r="H46" s="23">
        <v>45870</v>
      </c>
      <c r="I46" s="23">
        <v>46234</v>
      </c>
      <c r="J46" s="23">
        <v>45597</v>
      </c>
      <c r="K46" s="23">
        <v>45600</v>
      </c>
      <c r="L46" s="20">
        <v>0</v>
      </c>
      <c r="M46" s="20">
        <v>910.14</v>
      </c>
      <c r="N46" s="20">
        <v>970</v>
      </c>
      <c r="O46" s="21">
        <v>0</v>
      </c>
      <c r="Q46" s="20">
        <v>0</v>
      </c>
      <c r="R46" s="20">
        <f t="shared" ref="R46:R51" si="4">N46</f>
        <v>970</v>
      </c>
      <c r="S46" s="20">
        <v>970</v>
      </c>
    </row>
    <row r="47" spans="1:19">
      <c r="A47" s="18" t="s">
        <v>2788</v>
      </c>
      <c r="B47" s="18" t="s">
        <v>2789</v>
      </c>
      <c r="C47" s="18" t="s">
        <v>2790</v>
      </c>
      <c r="D47" s="18" t="s">
        <v>2791</v>
      </c>
      <c r="E47" s="18" t="s">
        <v>2792</v>
      </c>
      <c r="F47" s="18" t="s">
        <v>2793</v>
      </c>
      <c r="G47" s="19">
        <v>12</v>
      </c>
      <c r="H47" s="23">
        <v>45870</v>
      </c>
      <c r="I47" s="23">
        <v>46234</v>
      </c>
      <c r="J47" s="23">
        <v>45597</v>
      </c>
      <c r="K47" s="23">
        <v>45600</v>
      </c>
      <c r="L47" s="20">
        <v>0</v>
      </c>
      <c r="M47" s="20">
        <v>910.14</v>
      </c>
      <c r="N47" s="20">
        <v>970</v>
      </c>
      <c r="O47" s="21">
        <v>0</v>
      </c>
      <c r="Q47" s="20">
        <v>0</v>
      </c>
      <c r="R47" s="20">
        <f t="shared" si="4"/>
        <v>970</v>
      </c>
      <c r="S47" s="20">
        <v>970</v>
      </c>
    </row>
    <row r="48" spans="1:19">
      <c r="A48" s="18" t="s">
        <v>2794</v>
      </c>
      <c r="B48" s="18" t="s">
        <v>2795</v>
      </c>
      <c r="C48" s="18" t="s">
        <v>2796</v>
      </c>
      <c r="D48" s="18" t="s">
        <v>2797</v>
      </c>
      <c r="E48" s="18" t="s">
        <v>2798</v>
      </c>
      <c r="F48" s="18" t="s">
        <v>2799</v>
      </c>
      <c r="G48" s="19">
        <v>12</v>
      </c>
      <c r="H48" s="23">
        <v>45870</v>
      </c>
      <c r="I48" s="23">
        <v>46234</v>
      </c>
      <c r="J48" s="23">
        <v>45581</v>
      </c>
      <c r="K48" s="23">
        <v>45582</v>
      </c>
      <c r="L48" s="20">
        <v>899</v>
      </c>
      <c r="M48" s="20">
        <v>910.14</v>
      </c>
      <c r="N48" s="20">
        <v>970</v>
      </c>
      <c r="O48" s="21">
        <v>0</v>
      </c>
      <c r="Q48" s="20">
        <v>0</v>
      </c>
      <c r="R48" s="20">
        <f t="shared" si="4"/>
        <v>970</v>
      </c>
      <c r="S48" s="20">
        <v>970</v>
      </c>
    </row>
    <row r="49" spans="1:19">
      <c r="A49" s="18" t="s">
        <v>2800</v>
      </c>
      <c r="B49" s="18" t="s">
        <v>2801</v>
      </c>
      <c r="C49" s="18" t="s">
        <v>2802</v>
      </c>
      <c r="D49" s="18" t="s">
        <v>2803</v>
      </c>
      <c r="E49" s="18" t="s">
        <v>2804</v>
      </c>
      <c r="F49" s="18" t="s">
        <v>2805</v>
      </c>
      <c r="G49" s="19">
        <v>12</v>
      </c>
      <c r="H49" s="23">
        <v>45870</v>
      </c>
      <c r="I49" s="23">
        <v>46234</v>
      </c>
      <c r="J49" s="23">
        <v>45579</v>
      </c>
      <c r="K49" s="23">
        <v>45579</v>
      </c>
      <c r="L49" s="20">
        <v>0</v>
      </c>
      <c r="M49" s="20">
        <v>910.14</v>
      </c>
      <c r="N49" s="20">
        <v>970</v>
      </c>
      <c r="O49" s="21">
        <v>0</v>
      </c>
      <c r="Q49" s="20">
        <v>0</v>
      </c>
      <c r="R49" s="20">
        <f t="shared" si="4"/>
        <v>970</v>
      </c>
      <c r="S49" s="20">
        <v>970</v>
      </c>
    </row>
    <row r="50" spans="1:19">
      <c r="B50" s="18" t="s">
        <v>2806</v>
      </c>
      <c r="D50" s="18" t="s">
        <v>2807</v>
      </c>
      <c r="E50" s="18" t="s">
        <v>2808</v>
      </c>
      <c r="F50" s="18" t="s">
        <v>2809</v>
      </c>
      <c r="G50" s="19">
        <v>12</v>
      </c>
      <c r="H50" s="23">
        <v>45885</v>
      </c>
      <c r="I50" s="23">
        <v>46234</v>
      </c>
      <c r="J50" s="23">
        <v>45598</v>
      </c>
      <c r="K50" s="23">
        <v>45600</v>
      </c>
      <c r="L50" s="20">
        <v>0</v>
      </c>
      <c r="M50" s="20">
        <v>0</v>
      </c>
      <c r="N50" s="20">
        <v>985</v>
      </c>
      <c r="O50" s="21">
        <v>0</v>
      </c>
      <c r="Q50" s="20">
        <v>0</v>
      </c>
      <c r="R50" s="20">
        <f t="shared" si="4"/>
        <v>985</v>
      </c>
      <c r="S50" s="20">
        <v>985</v>
      </c>
    </row>
    <row r="51" spans="1:19">
      <c r="B51" s="18" t="s">
        <v>2810</v>
      </c>
      <c r="D51" s="18" t="s">
        <v>2811</v>
      </c>
      <c r="E51" s="18" t="s">
        <v>2812</v>
      </c>
      <c r="F51" s="18" t="s">
        <v>2813</v>
      </c>
      <c r="G51" s="19">
        <v>12</v>
      </c>
      <c r="H51" s="23">
        <v>45885</v>
      </c>
      <c r="I51" s="23">
        <v>46234</v>
      </c>
      <c r="J51" s="23">
        <v>45600</v>
      </c>
      <c r="K51" s="23">
        <v>45601</v>
      </c>
      <c r="L51" s="20">
        <v>0</v>
      </c>
      <c r="M51" s="20">
        <v>0</v>
      </c>
      <c r="N51" s="20">
        <v>930</v>
      </c>
      <c r="O51" s="21">
        <v>0</v>
      </c>
      <c r="Q51" s="20">
        <v>0</v>
      </c>
      <c r="R51" s="20">
        <f t="shared" si="4"/>
        <v>930</v>
      </c>
      <c r="S51" s="20">
        <v>930</v>
      </c>
    </row>
    <row r="52" spans="1:19">
      <c r="A52" s="17" t="s">
        <v>2814</v>
      </c>
    </row>
    <row r="53" spans="1:19">
      <c r="A53" s="18" t="s">
        <v>2815</v>
      </c>
      <c r="B53" s="18" t="s">
        <v>2816</v>
      </c>
      <c r="C53" s="18" t="s">
        <v>2817</v>
      </c>
      <c r="D53" s="18" t="s">
        <v>2818</v>
      </c>
      <c r="E53" s="18" t="s">
        <v>2819</v>
      </c>
      <c r="F53" s="18" t="s">
        <v>2820</v>
      </c>
      <c r="G53" s="19">
        <v>12</v>
      </c>
      <c r="H53" s="23">
        <v>45870</v>
      </c>
      <c r="I53" s="23">
        <v>46234</v>
      </c>
      <c r="J53" s="23">
        <v>45602</v>
      </c>
      <c r="K53" s="23">
        <v>45603</v>
      </c>
      <c r="L53" s="20">
        <v>0</v>
      </c>
      <c r="M53" s="20">
        <v>785</v>
      </c>
      <c r="N53" s="20">
        <v>775</v>
      </c>
      <c r="O53" s="21">
        <v>0</v>
      </c>
      <c r="Q53" s="20">
        <v>795</v>
      </c>
      <c r="R53" s="20">
        <f t="shared" ref="R53:R73" si="5">N53</f>
        <v>775</v>
      </c>
      <c r="S53" s="20">
        <v>775</v>
      </c>
    </row>
    <row r="54" spans="1:19">
      <c r="A54" s="18" t="s">
        <v>2821</v>
      </c>
      <c r="B54" s="18" t="s">
        <v>2822</v>
      </c>
      <c r="C54" s="18" t="s">
        <v>2823</v>
      </c>
      <c r="D54" s="18" t="s">
        <v>2824</v>
      </c>
      <c r="E54" s="18" t="s">
        <v>2825</v>
      </c>
      <c r="F54" s="18" t="s">
        <v>2826</v>
      </c>
      <c r="G54" s="19">
        <v>12</v>
      </c>
      <c r="H54" s="23">
        <v>45870</v>
      </c>
      <c r="I54" s="23">
        <v>46234</v>
      </c>
      <c r="J54" s="23">
        <v>45607</v>
      </c>
      <c r="K54" s="23">
        <v>45608</v>
      </c>
      <c r="L54" s="20">
        <v>0</v>
      </c>
      <c r="M54" s="20">
        <v>785</v>
      </c>
      <c r="N54" s="20">
        <v>790</v>
      </c>
      <c r="O54" s="21">
        <v>0</v>
      </c>
      <c r="Q54" s="20">
        <v>0</v>
      </c>
      <c r="R54" s="20">
        <f t="shared" si="5"/>
        <v>790</v>
      </c>
      <c r="S54" s="20">
        <v>790</v>
      </c>
    </row>
    <row r="55" spans="1:19">
      <c r="A55" s="18" t="s">
        <v>2827</v>
      </c>
      <c r="B55" s="18" t="s">
        <v>2828</v>
      </c>
      <c r="C55" s="18" t="s">
        <v>2829</v>
      </c>
      <c r="D55" s="18" t="s">
        <v>2830</v>
      </c>
      <c r="E55" s="18" t="s">
        <v>2831</v>
      </c>
      <c r="F55" s="18" t="s">
        <v>2832</v>
      </c>
      <c r="G55" s="19">
        <v>12</v>
      </c>
      <c r="H55" s="23">
        <v>45870</v>
      </c>
      <c r="I55" s="23">
        <v>46234</v>
      </c>
      <c r="J55" s="23">
        <v>45574</v>
      </c>
      <c r="K55" s="23">
        <v>45575</v>
      </c>
      <c r="L55" s="20">
        <v>0</v>
      </c>
      <c r="M55" s="20">
        <v>785</v>
      </c>
      <c r="N55" s="20">
        <v>830</v>
      </c>
      <c r="O55" s="21">
        <v>0</v>
      </c>
      <c r="Q55" s="20">
        <v>0</v>
      </c>
      <c r="R55" s="20">
        <f t="shared" si="5"/>
        <v>830</v>
      </c>
      <c r="S55" s="20">
        <v>830</v>
      </c>
    </row>
    <row r="56" spans="1:19">
      <c r="A56" s="18" t="s">
        <v>2833</v>
      </c>
      <c r="B56" s="18" t="s">
        <v>2834</v>
      </c>
      <c r="C56" s="18" t="s">
        <v>2835</v>
      </c>
      <c r="D56" s="18" t="s">
        <v>2836</v>
      </c>
      <c r="E56" s="18" t="s">
        <v>2837</v>
      </c>
      <c r="F56" s="18" t="s">
        <v>2838</v>
      </c>
      <c r="G56" s="19">
        <v>12</v>
      </c>
      <c r="H56" s="23">
        <v>45870</v>
      </c>
      <c r="I56" s="23">
        <v>46234</v>
      </c>
      <c r="J56" s="23">
        <v>45579</v>
      </c>
      <c r="K56" s="23">
        <v>45579</v>
      </c>
      <c r="L56" s="20">
        <v>0</v>
      </c>
      <c r="M56" s="20">
        <v>785</v>
      </c>
      <c r="N56" s="20">
        <v>775</v>
      </c>
      <c r="O56" s="21">
        <v>0</v>
      </c>
      <c r="Q56" s="20">
        <v>0</v>
      </c>
      <c r="R56" s="20">
        <f t="shared" si="5"/>
        <v>775</v>
      </c>
      <c r="S56" s="20">
        <v>775</v>
      </c>
    </row>
    <row r="57" spans="1:19">
      <c r="A57" s="18" t="s">
        <v>2839</v>
      </c>
      <c r="B57" s="18" t="s">
        <v>2840</v>
      </c>
      <c r="C57" s="18" t="s">
        <v>2841</v>
      </c>
      <c r="D57" s="18" t="s">
        <v>2842</v>
      </c>
      <c r="E57" s="18" t="s">
        <v>2843</v>
      </c>
      <c r="F57" s="18" t="s">
        <v>2844</v>
      </c>
      <c r="G57" s="19">
        <v>12</v>
      </c>
      <c r="H57" s="23">
        <v>45870</v>
      </c>
      <c r="I57" s="23">
        <v>46234</v>
      </c>
      <c r="J57" s="23">
        <v>45604</v>
      </c>
      <c r="K57" s="23">
        <v>45604</v>
      </c>
      <c r="L57" s="20">
        <v>0</v>
      </c>
      <c r="M57" s="20">
        <v>785</v>
      </c>
      <c r="N57" s="20">
        <v>855</v>
      </c>
      <c r="O57" s="21">
        <v>0</v>
      </c>
      <c r="Q57" s="20">
        <v>0</v>
      </c>
      <c r="R57" s="20">
        <f t="shared" si="5"/>
        <v>855</v>
      </c>
      <c r="S57" s="20">
        <v>855</v>
      </c>
    </row>
    <row r="58" spans="1:19">
      <c r="A58" s="18" t="s">
        <v>2845</v>
      </c>
      <c r="B58" s="18" t="s">
        <v>2846</v>
      </c>
      <c r="C58" s="18" t="s">
        <v>2847</v>
      </c>
      <c r="D58" s="18" t="s">
        <v>2848</v>
      </c>
      <c r="E58" s="18" t="s">
        <v>2849</v>
      </c>
      <c r="F58" s="18" t="s">
        <v>2850</v>
      </c>
      <c r="G58" s="19">
        <v>12</v>
      </c>
      <c r="H58" s="23">
        <v>45870</v>
      </c>
      <c r="I58" s="23">
        <v>46234</v>
      </c>
      <c r="J58" s="23">
        <v>45607</v>
      </c>
      <c r="K58" s="23">
        <v>45607</v>
      </c>
      <c r="L58" s="20">
        <v>810</v>
      </c>
      <c r="M58" s="20">
        <v>785</v>
      </c>
      <c r="N58" s="20">
        <v>870</v>
      </c>
      <c r="O58" s="21">
        <v>0</v>
      </c>
      <c r="Q58" s="20">
        <v>0</v>
      </c>
      <c r="R58" s="20">
        <f t="shared" si="5"/>
        <v>870</v>
      </c>
      <c r="S58" s="20">
        <v>870</v>
      </c>
    </row>
    <row r="59" spans="1:19">
      <c r="A59" s="18" t="s">
        <v>2851</v>
      </c>
      <c r="B59" s="18" t="s">
        <v>2852</v>
      </c>
      <c r="C59" s="18" t="s">
        <v>2853</v>
      </c>
      <c r="D59" s="18" t="s">
        <v>2854</v>
      </c>
      <c r="E59" s="18" t="s">
        <v>2855</v>
      </c>
      <c r="F59" s="18" t="s">
        <v>2856</v>
      </c>
      <c r="G59" s="19">
        <v>12</v>
      </c>
      <c r="H59" s="23">
        <v>45870</v>
      </c>
      <c r="I59" s="23">
        <v>46234</v>
      </c>
      <c r="J59" s="23">
        <v>45603</v>
      </c>
      <c r="K59" s="23">
        <v>45603</v>
      </c>
      <c r="L59" s="20">
        <v>0</v>
      </c>
      <c r="M59" s="20">
        <v>785</v>
      </c>
      <c r="N59" s="20">
        <v>855</v>
      </c>
      <c r="O59" s="21">
        <v>0</v>
      </c>
      <c r="Q59" s="20">
        <v>0</v>
      </c>
      <c r="R59" s="20">
        <f t="shared" si="5"/>
        <v>855</v>
      </c>
      <c r="S59" s="20">
        <v>855</v>
      </c>
    </row>
    <row r="60" spans="1:19">
      <c r="A60" s="18" t="s">
        <v>2857</v>
      </c>
      <c r="B60" s="18" t="s">
        <v>2858</v>
      </c>
      <c r="C60" s="18" t="s">
        <v>2859</v>
      </c>
      <c r="D60" s="18" t="s">
        <v>2860</v>
      </c>
      <c r="E60" s="18" t="s">
        <v>2861</v>
      </c>
      <c r="F60" s="18" t="s">
        <v>2862</v>
      </c>
      <c r="G60" s="19">
        <v>12</v>
      </c>
      <c r="H60" s="23">
        <v>45870</v>
      </c>
      <c r="I60" s="23">
        <v>46234</v>
      </c>
      <c r="J60" s="23">
        <v>45576</v>
      </c>
      <c r="K60" s="23">
        <v>45576</v>
      </c>
      <c r="L60" s="20">
        <v>785</v>
      </c>
      <c r="M60" s="20">
        <v>785</v>
      </c>
      <c r="N60" s="20">
        <v>800</v>
      </c>
      <c r="O60" s="21">
        <v>0</v>
      </c>
      <c r="Q60" s="20">
        <v>0</v>
      </c>
      <c r="R60" s="20">
        <f t="shared" si="5"/>
        <v>800</v>
      </c>
      <c r="S60" s="20">
        <v>800</v>
      </c>
    </row>
    <row r="61" spans="1:19">
      <c r="A61" s="18" t="s">
        <v>2863</v>
      </c>
      <c r="B61" s="18" t="s">
        <v>2864</v>
      </c>
      <c r="C61" s="18" t="s">
        <v>2865</v>
      </c>
      <c r="D61" s="18" t="s">
        <v>2866</v>
      </c>
      <c r="E61" s="18" t="s">
        <v>2867</v>
      </c>
      <c r="F61" s="18" t="s">
        <v>2868</v>
      </c>
      <c r="G61" s="19">
        <v>12</v>
      </c>
      <c r="H61" s="23">
        <v>45870</v>
      </c>
      <c r="I61" s="23">
        <v>46234</v>
      </c>
      <c r="J61" s="23">
        <v>45575</v>
      </c>
      <c r="K61" s="23">
        <v>45575</v>
      </c>
      <c r="L61" s="20">
        <v>0</v>
      </c>
      <c r="M61" s="20">
        <v>785</v>
      </c>
      <c r="N61" s="20">
        <v>800</v>
      </c>
      <c r="O61" s="21">
        <v>0</v>
      </c>
      <c r="Q61" s="20">
        <v>0</v>
      </c>
      <c r="R61" s="20">
        <f t="shared" si="5"/>
        <v>800</v>
      </c>
      <c r="S61" s="20">
        <v>800</v>
      </c>
    </row>
    <row r="62" spans="1:19">
      <c r="A62" s="18" t="s">
        <v>2869</v>
      </c>
      <c r="B62" s="18" t="s">
        <v>2870</v>
      </c>
      <c r="C62" s="18" t="s">
        <v>2871</v>
      </c>
      <c r="D62" s="18" t="s">
        <v>2872</v>
      </c>
      <c r="E62" s="18" t="s">
        <v>2873</v>
      </c>
      <c r="F62" s="18" t="s">
        <v>2874</v>
      </c>
      <c r="G62" s="19">
        <v>12</v>
      </c>
      <c r="H62" s="23">
        <v>45870</v>
      </c>
      <c r="I62" s="23">
        <v>46234</v>
      </c>
      <c r="J62" s="23">
        <v>45597</v>
      </c>
      <c r="K62" s="23">
        <v>45600</v>
      </c>
      <c r="L62" s="20">
        <v>0</v>
      </c>
      <c r="M62" s="20">
        <v>785</v>
      </c>
      <c r="N62" s="20">
        <v>775</v>
      </c>
      <c r="O62" s="21">
        <v>0</v>
      </c>
      <c r="Q62" s="20">
        <v>0</v>
      </c>
      <c r="R62" s="20">
        <f t="shared" si="5"/>
        <v>775</v>
      </c>
      <c r="S62" s="20">
        <v>775</v>
      </c>
    </row>
    <row r="63" spans="1:19">
      <c r="A63" s="18" t="s">
        <v>2875</v>
      </c>
      <c r="B63" s="18" t="s">
        <v>2876</v>
      </c>
      <c r="C63" s="18" t="s">
        <v>2877</v>
      </c>
      <c r="D63" s="18" t="s">
        <v>2878</v>
      </c>
      <c r="E63" s="18" t="s">
        <v>2879</v>
      </c>
      <c r="F63" s="18" t="s">
        <v>2880</v>
      </c>
      <c r="G63" s="19">
        <v>12</v>
      </c>
      <c r="H63" s="23">
        <v>45870</v>
      </c>
      <c r="I63" s="23">
        <v>46234</v>
      </c>
      <c r="J63" s="23">
        <v>45588</v>
      </c>
      <c r="K63" s="23">
        <v>45588</v>
      </c>
      <c r="L63" s="20">
        <v>0</v>
      </c>
      <c r="M63" s="20">
        <v>785</v>
      </c>
      <c r="N63" s="20">
        <v>805</v>
      </c>
      <c r="O63" s="21">
        <v>0</v>
      </c>
      <c r="Q63" s="20">
        <v>0</v>
      </c>
      <c r="R63" s="20">
        <f t="shared" si="5"/>
        <v>805</v>
      </c>
      <c r="S63" s="20">
        <v>805</v>
      </c>
    </row>
    <row r="64" spans="1:19">
      <c r="B64" s="18" t="s">
        <v>2881</v>
      </c>
      <c r="D64" s="18" t="s">
        <v>2882</v>
      </c>
      <c r="E64" s="18" t="s">
        <v>2883</v>
      </c>
      <c r="F64" s="18" t="s">
        <v>2884</v>
      </c>
      <c r="G64" s="19">
        <v>12</v>
      </c>
      <c r="H64" s="23">
        <v>45885</v>
      </c>
      <c r="I64" s="23">
        <v>46234</v>
      </c>
      <c r="J64" s="23">
        <v>45608</v>
      </c>
      <c r="K64" s="23">
        <v>45608</v>
      </c>
      <c r="L64" s="20">
        <v>0</v>
      </c>
      <c r="M64" s="20">
        <v>0</v>
      </c>
      <c r="N64" s="20">
        <v>790</v>
      </c>
      <c r="O64" s="21">
        <v>0</v>
      </c>
      <c r="Q64" s="20">
        <v>0</v>
      </c>
      <c r="R64" s="20">
        <f t="shared" si="5"/>
        <v>790</v>
      </c>
      <c r="S64" s="20">
        <v>790</v>
      </c>
    </row>
    <row r="65" spans="1:19">
      <c r="B65" s="18" t="s">
        <v>2885</v>
      </c>
      <c r="D65" s="18" t="s">
        <v>2886</v>
      </c>
      <c r="E65" s="18" t="s">
        <v>2887</v>
      </c>
      <c r="F65" s="18" t="s">
        <v>2888</v>
      </c>
      <c r="G65" s="19">
        <v>12</v>
      </c>
      <c r="H65" s="23">
        <v>45885</v>
      </c>
      <c r="I65" s="23">
        <v>46234</v>
      </c>
      <c r="J65" s="23">
        <v>45608</v>
      </c>
      <c r="K65" s="23">
        <v>45608</v>
      </c>
      <c r="L65" s="20">
        <v>0</v>
      </c>
      <c r="M65" s="20">
        <v>0</v>
      </c>
      <c r="N65" s="20">
        <v>845</v>
      </c>
      <c r="O65" s="21">
        <v>0</v>
      </c>
      <c r="Q65" s="20">
        <v>0</v>
      </c>
      <c r="R65" s="20">
        <f t="shared" si="5"/>
        <v>845</v>
      </c>
      <c r="S65" s="20">
        <v>845</v>
      </c>
    </row>
    <row r="66" spans="1:19">
      <c r="B66" s="18" t="s">
        <v>2889</v>
      </c>
      <c r="D66" s="18" t="s">
        <v>2890</v>
      </c>
      <c r="E66" s="18" t="s">
        <v>2891</v>
      </c>
      <c r="F66" s="18" t="s">
        <v>2892</v>
      </c>
      <c r="G66" s="19">
        <v>12</v>
      </c>
      <c r="H66" s="23">
        <v>45885</v>
      </c>
      <c r="I66" s="23">
        <v>46234</v>
      </c>
      <c r="J66" s="23">
        <v>45604</v>
      </c>
      <c r="K66" s="23">
        <v>45604</v>
      </c>
      <c r="L66" s="20">
        <v>0</v>
      </c>
      <c r="M66" s="20">
        <v>0</v>
      </c>
      <c r="N66" s="20">
        <v>845</v>
      </c>
      <c r="O66" s="21">
        <v>0</v>
      </c>
      <c r="Q66" s="20">
        <v>0</v>
      </c>
      <c r="R66" s="20">
        <f t="shared" si="5"/>
        <v>845</v>
      </c>
      <c r="S66" s="20">
        <v>845</v>
      </c>
    </row>
    <row r="67" spans="1:19">
      <c r="B67" s="18" t="s">
        <v>2893</v>
      </c>
      <c r="D67" s="18" t="s">
        <v>2894</v>
      </c>
      <c r="E67" s="18" t="s">
        <v>2895</v>
      </c>
      <c r="F67" s="18" t="s">
        <v>2896</v>
      </c>
      <c r="G67" s="19">
        <v>12</v>
      </c>
      <c r="H67" s="23">
        <v>45885</v>
      </c>
      <c r="I67" s="23">
        <v>46234</v>
      </c>
      <c r="J67" s="23">
        <v>45604</v>
      </c>
      <c r="K67" s="23">
        <v>45607</v>
      </c>
      <c r="L67" s="20">
        <v>0</v>
      </c>
      <c r="M67" s="20">
        <v>0</v>
      </c>
      <c r="N67" s="20">
        <v>820</v>
      </c>
      <c r="O67" s="21">
        <v>0</v>
      </c>
      <c r="Q67" s="20">
        <v>0</v>
      </c>
      <c r="R67" s="20">
        <f t="shared" si="5"/>
        <v>820</v>
      </c>
      <c r="S67" s="20">
        <v>820</v>
      </c>
    </row>
    <row r="68" spans="1:19">
      <c r="B68" s="18" t="s">
        <v>2897</v>
      </c>
      <c r="D68" s="18" t="s">
        <v>2898</v>
      </c>
      <c r="E68" s="18" t="s">
        <v>2899</v>
      </c>
      <c r="F68" s="18" t="s">
        <v>2900</v>
      </c>
      <c r="G68" s="19">
        <v>12</v>
      </c>
      <c r="H68" s="23">
        <v>45885</v>
      </c>
      <c r="I68" s="23">
        <v>46234</v>
      </c>
      <c r="J68" s="23">
        <v>45608</v>
      </c>
      <c r="K68" s="23">
        <v>45608</v>
      </c>
      <c r="L68" s="20">
        <v>790</v>
      </c>
      <c r="M68" s="20">
        <v>0</v>
      </c>
      <c r="N68" s="20">
        <v>790</v>
      </c>
      <c r="O68" s="21">
        <v>0</v>
      </c>
      <c r="Q68" s="20">
        <v>0</v>
      </c>
      <c r="R68" s="20">
        <f t="shared" si="5"/>
        <v>790</v>
      </c>
      <c r="S68" s="20">
        <v>790</v>
      </c>
    </row>
    <row r="69" spans="1:19">
      <c r="B69" s="18" t="s">
        <v>2901</v>
      </c>
      <c r="D69" s="18" t="s">
        <v>2902</v>
      </c>
      <c r="E69" s="18" t="s">
        <v>2903</v>
      </c>
      <c r="F69" s="18" t="s">
        <v>2904</v>
      </c>
      <c r="G69" s="19">
        <v>12</v>
      </c>
      <c r="H69" s="23">
        <v>45885</v>
      </c>
      <c r="I69" s="23">
        <v>46234</v>
      </c>
      <c r="J69" s="23">
        <v>45605</v>
      </c>
      <c r="K69" s="23">
        <v>45607</v>
      </c>
      <c r="L69" s="20">
        <v>0</v>
      </c>
      <c r="M69" s="20">
        <v>0</v>
      </c>
      <c r="N69" s="20">
        <v>790</v>
      </c>
      <c r="O69" s="21">
        <v>0</v>
      </c>
      <c r="Q69" s="20">
        <v>0</v>
      </c>
      <c r="R69" s="20">
        <f t="shared" si="5"/>
        <v>790</v>
      </c>
      <c r="S69" s="20">
        <v>790</v>
      </c>
    </row>
    <row r="70" spans="1:19">
      <c r="B70" s="18" t="s">
        <v>2905</v>
      </c>
      <c r="D70" s="18" t="s">
        <v>2906</v>
      </c>
      <c r="E70" s="18" t="s">
        <v>2907</v>
      </c>
      <c r="F70" s="18" t="s">
        <v>2908</v>
      </c>
      <c r="G70" s="19">
        <v>12</v>
      </c>
      <c r="H70" s="23">
        <v>45885</v>
      </c>
      <c r="I70" s="23">
        <v>46234</v>
      </c>
      <c r="J70" s="23">
        <v>45608</v>
      </c>
      <c r="K70" s="23">
        <v>45608</v>
      </c>
      <c r="L70" s="20">
        <v>0</v>
      </c>
      <c r="M70" s="20">
        <v>0</v>
      </c>
      <c r="N70" s="20">
        <v>790</v>
      </c>
      <c r="O70" s="21">
        <v>0</v>
      </c>
      <c r="Q70" s="20">
        <v>0</v>
      </c>
      <c r="R70" s="20">
        <f t="shared" si="5"/>
        <v>790</v>
      </c>
      <c r="S70" s="20">
        <v>790</v>
      </c>
    </row>
    <row r="71" spans="1:19">
      <c r="B71" s="18" t="s">
        <v>2909</v>
      </c>
      <c r="D71" s="18" t="s">
        <v>2910</v>
      </c>
      <c r="E71" s="18" t="s">
        <v>2911</v>
      </c>
      <c r="F71" s="18" t="s">
        <v>2912</v>
      </c>
      <c r="G71" s="19">
        <v>12</v>
      </c>
      <c r="H71" s="23">
        <v>45885</v>
      </c>
      <c r="I71" s="23">
        <v>46234</v>
      </c>
      <c r="J71" s="23">
        <v>45608</v>
      </c>
      <c r="K71" s="23">
        <v>45608</v>
      </c>
      <c r="L71" s="20">
        <v>790</v>
      </c>
      <c r="M71" s="20">
        <v>0</v>
      </c>
      <c r="N71" s="20">
        <v>790</v>
      </c>
      <c r="O71" s="21">
        <v>0</v>
      </c>
      <c r="Q71" s="20">
        <v>0</v>
      </c>
      <c r="R71" s="20">
        <f t="shared" si="5"/>
        <v>790</v>
      </c>
      <c r="S71" s="20">
        <v>790</v>
      </c>
    </row>
    <row r="72" spans="1:19">
      <c r="B72" s="18" t="s">
        <v>2913</v>
      </c>
      <c r="D72" s="18" t="s">
        <v>2914</v>
      </c>
      <c r="E72" s="18" t="s">
        <v>2915</v>
      </c>
      <c r="F72" s="18" t="s">
        <v>2916</v>
      </c>
      <c r="G72" s="19">
        <v>12</v>
      </c>
      <c r="H72" s="23">
        <v>45885</v>
      </c>
      <c r="I72" s="23">
        <v>46234</v>
      </c>
      <c r="J72" s="23">
        <v>45610</v>
      </c>
      <c r="K72" s="23">
        <v>45610</v>
      </c>
      <c r="L72" s="20">
        <v>0</v>
      </c>
      <c r="M72" s="20">
        <v>0</v>
      </c>
      <c r="N72" s="20">
        <v>860</v>
      </c>
      <c r="O72" s="21">
        <v>0</v>
      </c>
      <c r="Q72" s="20">
        <v>0</v>
      </c>
      <c r="R72" s="20">
        <f t="shared" si="5"/>
        <v>860</v>
      </c>
      <c r="S72" s="20">
        <v>860</v>
      </c>
    </row>
    <row r="73" spans="1:19">
      <c r="B73" s="18" t="s">
        <v>2917</v>
      </c>
      <c r="D73" s="18" t="s">
        <v>2918</v>
      </c>
      <c r="E73" s="18" t="s">
        <v>2919</v>
      </c>
      <c r="F73" s="18" t="s">
        <v>2920</v>
      </c>
      <c r="G73" s="19">
        <v>12</v>
      </c>
      <c r="H73" s="23">
        <v>45885</v>
      </c>
      <c r="I73" s="23">
        <v>46234</v>
      </c>
      <c r="J73" s="23">
        <v>45581</v>
      </c>
      <c r="K73" s="23">
        <v>45582</v>
      </c>
      <c r="L73" s="20">
        <v>0</v>
      </c>
      <c r="M73" s="20">
        <v>0</v>
      </c>
      <c r="N73" s="20">
        <v>805</v>
      </c>
      <c r="O73" s="21">
        <v>0</v>
      </c>
      <c r="Q73" s="20">
        <v>0</v>
      </c>
      <c r="R73" s="20">
        <f t="shared" si="5"/>
        <v>805</v>
      </c>
      <c r="S73" s="20">
        <v>805</v>
      </c>
    </row>
    <row r="74" spans="1:19">
      <c r="A74" s="17" t="s">
        <v>2921</v>
      </c>
    </row>
    <row r="75" spans="1:19">
      <c r="A75" s="18" t="s">
        <v>2922</v>
      </c>
      <c r="B75" s="18" t="s">
        <v>2923</v>
      </c>
      <c r="C75" s="18" t="s">
        <v>2924</v>
      </c>
      <c r="D75" s="18" t="s">
        <v>2925</v>
      </c>
      <c r="E75" s="18" t="s">
        <v>2926</v>
      </c>
      <c r="F75" s="18" t="s">
        <v>2927</v>
      </c>
      <c r="G75" s="19">
        <v>12</v>
      </c>
      <c r="H75" s="23">
        <v>45870</v>
      </c>
      <c r="I75" s="23">
        <v>46234</v>
      </c>
      <c r="J75" s="23">
        <v>45604</v>
      </c>
      <c r="K75" s="23">
        <v>45604</v>
      </c>
      <c r="L75" s="20">
        <v>0</v>
      </c>
      <c r="M75" s="20">
        <v>671</v>
      </c>
      <c r="N75" s="20">
        <v>675</v>
      </c>
      <c r="O75" s="21">
        <v>0</v>
      </c>
      <c r="Q75" s="20">
        <v>0</v>
      </c>
      <c r="R75" s="20">
        <f t="shared" ref="R75:R106" si="6">N75</f>
        <v>675</v>
      </c>
      <c r="S75" s="20">
        <v>675</v>
      </c>
    </row>
    <row r="76" spans="1:19">
      <c r="A76" s="18" t="s">
        <v>2928</v>
      </c>
      <c r="B76" s="18" t="s">
        <v>2929</v>
      </c>
      <c r="C76" s="18" t="s">
        <v>2930</v>
      </c>
      <c r="D76" s="18" t="s">
        <v>2931</v>
      </c>
      <c r="E76" s="18" t="s">
        <v>2932</v>
      </c>
      <c r="F76" s="18" t="s">
        <v>2933</v>
      </c>
      <c r="G76" s="19">
        <v>12</v>
      </c>
      <c r="H76" s="23">
        <v>45870</v>
      </c>
      <c r="I76" s="23">
        <v>46234</v>
      </c>
      <c r="J76" s="23">
        <v>45604</v>
      </c>
      <c r="K76" s="23">
        <v>45604</v>
      </c>
      <c r="L76" s="20">
        <v>689</v>
      </c>
      <c r="M76" s="20">
        <v>671</v>
      </c>
      <c r="N76" s="20">
        <v>675</v>
      </c>
      <c r="O76" s="21">
        <v>0</v>
      </c>
      <c r="Q76" s="20">
        <v>0</v>
      </c>
      <c r="R76" s="20">
        <f t="shared" si="6"/>
        <v>675</v>
      </c>
      <c r="S76" s="20">
        <v>675</v>
      </c>
    </row>
    <row r="77" spans="1:19">
      <c r="A77" s="18" t="s">
        <v>2934</v>
      </c>
      <c r="B77" s="18" t="s">
        <v>2935</v>
      </c>
      <c r="C77" s="18" t="s">
        <v>2936</v>
      </c>
      <c r="D77" s="18" t="s">
        <v>2937</v>
      </c>
      <c r="E77" s="18" t="s">
        <v>2938</v>
      </c>
      <c r="F77" s="18" t="s">
        <v>2939</v>
      </c>
      <c r="G77" s="19">
        <v>12</v>
      </c>
      <c r="H77" s="23">
        <v>45870</v>
      </c>
      <c r="I77" s="23">
        <v>46234</v>
      </c>
      <c r="J77" s="23">
        <v>45604</v>
      </c>
      <c r="K77" s="23">
        <v>45604</v>
      </c>
      <c r="L77" s="20">
        <v>689</v>
      </c>
      <c r="M77" s="20">
        <v>671</v>
      </c>
      <c r="N77" s="20">
        <v>730</v>
      </c>
      <c r="O77" s="21">
        <v>0</v>
      </c>
      <c r="Q77" s="20">
        <v>0</v>
      </c>
      <c r="R77" s="20">
        <f t="shared" si="6"/>
        <v>730</v>
      </c>
      <c r="S77" s="20">
        <v>730</v>
      </c>
    </row>
    <row r="78" spans="1:19">
      <c r="A78" s="18" t="s">
        <v>2940</v>
      </c>
      <c r="B78" s="18" t="s">
        <v>2941</v>
      </c>
      <c r="C78" s="18" t="s">
        <v>2942</v>
      </c>
      <c r="D78" s="18" t="s">
        <v>2943</v>
      </c>
      <c r="E78" s="18" t="s">
        <v>2944</v>
      </c>
      <c r="F78" s="18" t="s">
        <v>2945</v>
      </c>
      <c r="G78" s="19">
        <v>12</v>
      </c>
      <c r="H78" s="23">
        <v>45870</v>
      </c>
      <c r="I78" s="23">
        <v>46234</v>
      </c>
      <c r="J78" s="23">
        <v>45572</v>
      </c>
      <c r="K78" s="23">
        <v>45572</v>
      </c>
      <c r="L78" s="20">
        <v>0</v>
      </c>
      <c r="M78" s="20">
        <v>671.25</v>
      </c>
      <c r="N78" s="20">
        <v>705</v>
      </c>
      <c r="O78" s="21">
        <v>0</v>
      </c>
      <c r="Q78" s="20">
        <v>0</v>
      </c>
      <c r="R78" s="20">
        <f t="shared" si="6"/>
        <v>705</v>
      </c>
      <c r="S78" s="20">
        <v>705</v>
      </c>
    </row>
    <row r="79" spans="1:19">
      <c r="A79" s="18" t="s">
        <v>2946</v>
      </c>
      <c r="B79" s="18" t="s">
        <v>2947</v>
      </c>
      <c r="C79" s="18" t="s">
        <v>2948</v>
      </c>
      <c r="D79" s="18" t="s">
        <v>2949</v>
      </c>
      <c r="E79" s="18" t="s">
        <v>2950</v>
      </c>
      <c r="F79" s="18" t="s">
        <v>2951</v>
      </c>
      <c r="G79" s="19">
        <v>12</v>
      </c>
      <c r="H79" s="23">
        <v>45870</v>
      </c>
      <c r="I79" s="23">
        <v>46234</v>
      </c>
      <c r="J79" s="23">
        <v>45574</v>
      </c>
      <c r="K79" s="23">
        <v>45575</v>
      </c>
      <c r="L79" s="20">
        <v>0</v>
      </c>
      <c r="M79" s="20">
        <v>671.25</v>
      </c>
      <c r="N79" s="20">
        <v>730</v>
      </c>
      <c r="O79" s="21">
        <v>0</v>
      </c>
      <c r="Q79" s="20">
        <v>0</v>
      </c>
      <c r="R79" s="20">
        <f t="shared" si="6"/>
        <v>730</v>
      </c>
      <c r="S79" s="20">
        <v>730</v>
      </c>
    </row>
    <row r="80" spans="1:19">
      <c r="A80" s="18" t="s">
        <v>2952</v>
      </c>
      <c r="B80" s="18" t="s">
        <v>2953</v>
      </c>
      <c r="C80" s="18" t="s">
        <v>2954</v>
      </c>
      <c r="D80" s="18" t="s">
        <v>2955</v>
      </c>
      <c r="E80" s="18" t="s">
        <v>2956</v>
      </c>
      <c r="F80" s="18" t="s">
        <v>2957</v>
      </c>
      <c r="G80" s="19">
        <v>12</v>
      </c>
      <c r="H80" s="23">
        <v>45870</v>
      </c>
      <c r="I80" s="23">
        <v>46234</v>
      </c>
      <c r="J80" s="23">
        <v>45573</v>
      </c>
      <c r="K80" s="23">
        <v>45575</v>
      </c>
      <c r="L80" s="20">
        <v>0</v>
      </c>
      <c r="M80" s="20">
        <v>671.25</v>
      </c>
      <c r="N80" s="20">
        <v>675</v>
      </c>
      <c r="O80" s="21">
        <v>0</v>
      </c>
      <c r="Q80" s="20">
        <v>0</v>
      </c>
      <c r="R80" s="20">
        <f t="shared" si="6"/>
        <v>675</v>
      </c>
      <c r="S80" s="20">
        <v>675</v>
      </c>
    </row>
    <row r="81" spans="1:19">
      <c r="A81" s="18" t="s">
        <v>2958</v>
      </c>
      <c r="B81" s="18" t="s">
        <v>2959</v>
      </c>
      <c r="C81" s="18" t="s">
        <v>2960</v>
      </c>
      <c r="D81" s="18" t="s">
        <v>2961</v>
      </c>
      <c r="E81" s="18" t="s">
        <v>2962</v>
      </c>
      <c r="F81" s="18" t="s">
        <v>2963</v>
      </c>
      <c r="G81" s="19">
        <v>12</v>
      </c>
      <c r="H81" s="23">
        <v>45870</v>
      </c>
      <c r="I81" s="23">
        <v>46234</v>
      </c>
      <c r="J81" s="23">
        <v>45573</v>
      </c>
      <c r="K81" s="23">
        <v>45575</v>
      </c>
      <c r="L81" s="20">
        <v>0</v>
      </c>
      <c r="M81" s="20">
        <v>671.25</v>
      </c>
      <c r="N81" s="20">
        <v>730</v>
      </c>
      <c r="O81" s="21">
        <v>0</v>
      </c>
      <c r="Q81" s="20">
        <v>0</v>
      </c>
      <c r="R81" s="20">
        <f t="shared" si="6"/>
        <v>730</v>
      </c>
      <c r="S81" s="20">
        <v>730</v>
      </c>
    </row>
    <row r="82" spans="1:19">
      <c r="A82" s="18" t="s">
        <v>2964</v>
      </c>
      <c r="B82" s="18" t="s">
        <v>2965</v>
      </c>
      <c r="C82" s="18" t="s">
        <v>2966</v>
      </c>
      <c r="D82" s="18" t="s">
        <v>2967</v>
      </c>
      <c r="E82" s="18" t="s">
        <v>2968</v>
      </c>
      <c r="F82" s="18" t="s">
        <v>2969</v>
      </c>
      <c r="G82" s="19">
        <v>12</v>
      </c>
      <c r="H82" s="23">
        <v>45870</v>
      </c>
      <c r="I82" s="23">
        <v>46234</v>
      </c>
      <c r="J82" s="23">
        <v>45607</v>
      </c>
      <c r="K82" s="23">
        <v>45608</v>
      </c>
      <c r="L82" s="20">
        <v>0</v>
      </c>
      <c r="M82" s="20">
        <v>671.25</v>
      </c>
      <c r="N82" s="20">
        <v>745</v>
      </c>
      <c r="O82" s="21">
        <v>0</v>
      </c>
      <c r="Q82" s="20">
        <v>0</v>
      </c>
      <c r="R82" s="20">
        <f t="shared" si="6"/>
        <v>745</v>
      </c>
      <c r="S82" s="20">
        <v>745</v>
      </c>
    </row>
    <row r="83" spans="1:19">
      <c r="A83" s="18" t="s">
        <v>2970</v>
      </c>
      <c r="B83" s="18" t="s">
        <v>2971</v>
      </c>
      <c r="C83" s="18" t="s">
        <v>2972</v>
      </c>
      <c r="D83" s="18" t="s">
        <v>2973</v>
      </c>
      <c r="E83" s="18" t="s">
        <v>2974</v>
      </c>
      <c r="F83" s="18" t="s">
        <v>2975</v>
      </c>
      <c r="G83" s="19">
        <v>12</v>
      </c>
      <c r="H83" s="23">
        <v>45870</v>
      </c>
      <c r="I83" s="23">
        <v>46234</v>
      </c>
      <c r="J83" s="23">
        <v>45597</v>
      </c>
      <c r="K83" s="23">
        <v>45597</v>
      </c>
      <c r="L83" s="20">
        <v>0</v>
      </c>
      <c r="M83" s="20">
        <v>671.25</v>
      </c>
      <c r="N83" s="20">
        <v>730</v>
      </c>
      <c r="O83" s="21">
        <v>0</v>
      </c>
      <c r="Q83" s="20">
        <v>625</v>
      </c>
      <c r="R83" s="20">
        <f t="shared" si="6"/>
        <v>730</v>
      </c>
      <c r="S83" s="20">
        <v>730</v>
      </c>
    </row>
    <row r="84" spans="1:19">
      <c r="A84" s="18" t="s">
        <v>2976</v>
      </c>
      <c r="B84" s="18" t="s">
        <v>2977</v>
      </c>
      <c r="C84" s="18" t="s">
        <v>2978</v>
      </c>
      <c r="D84" s="18" t="s">
        <v>2979</v>
      </c>
      <c r="E84" s="18" t="s">
        <v>2980</v>
      </c>
      <c r="F84" s="18" t="s">
        <v>2981</v>
      </c>
      <c r="G84" s="19">
        <v>12</v>
      </c>
      <c r="H84" s="23">
        <v>45870</v>
      </c>
      <c r="I84" s="23">
        <v>46234</v>
      </c>
      <c r="J84" s="23">
        <v>45602</v>
      </c>
      <c r="K84" s="23">
        <v>45603</v>
      </c>
      <c r="L84" s="20">
        <v>0</v>
      </c>
      <c r="M84" s="20">
        <v>671.25</v>
      </c>
      <c r="N84" s="20">
        <v>730</v>
      </c>
      <c r="O84" s="21">
        <v>0</v>
      </c>
      <c r="Q84" s="20">
        <v>0</v>
      </c>
      <c r="R84" s="20">
        <f t="shared" si="6"/>
        <v>730</v>
      </c>
      <c r="S84" s="20">
        <v>730</v>
      </c>
    </row>
    <row r="85" spans="1:19">
      <c r="A85" s="18" t="s">
        <v>2982</v>
      </c>
      <c r="B85" s="18" t="s">
        <v>2983</v>
      </c>
      <c r="C85" s="18" t="s">
        <v>2984</v>
      </c>
      <c r="D85" s="18" t="s">
        <v>2985</v>
      </c>
      <c r="E85" s="18" t="s">
        <v>2986</v>
      </c>
      <c r="F85" s="18" t="s">
        <v>2987</v>
      </c>
      <c r="G85" s="19">
        <v>12</v>
      </c>
      <c r="H85" s="23">
        <v>45870</v>
      </c>
      <c r="I85" s="23">
        <v>46234</v>
      </c>
      <c r="J85" s="23">
        <v>45607</v>
      </c>
      <c r="K85" s="23">
        <v>45607</v>
      </c>
      <c r="L85" s="20">
        <v>669</v>
      </c>
      <c r="M85" s="20">
        <v>671.25</v>
      </c>
      <c r="N85" s="20">
        <v>690</v>
      </c>
      <c r="O85" s="21">
        <v>0</v>
      </c>
      <c r="Q85" s="20">
        <v>0</v>
      </c>
      <c r="R85" s="20">
        <f t="shared" si="6"/>
        <v>690</v>
      </c>
      <c r="S85" s="20">
        <v>690</v>
      </c>
    </row>
    <row r="86" spans="1:19">
      <c r="A86" s="18" t="s">
        <v>2988</v>
      </c>
      <c r="B86" s="18" t="s">
        <v>2989</v>
      </c>
      <c r="C86" s="18" t="s">
        <v>2990</v>
      </c>
      <c r="D86" s="18" t="s">
        <v>2991</v>
      </c>
      <c r="E86" s="18" t="s">
        <v>2992</v>
      </c>
      <c r="F86" s="18" t="s">
        <v>2993</v>
      </c>
      <c r="G86" s="19">
        <v>12</v>
      </c>
      <c r="H86" s="23">
        <v>45870</v>
      </c>
      <c r="I86" s="23">
        <v>46234</v>
      </c>
      <c r="J86" s="23">
        <v>45607</v>
      </c>
      <c r="K86" s="23">
        <v>45607</v>
      </c>
      <c r="L86" s="20">
        <v>669</v>
      </c>
      <c r="M86" s="20">
        <v>671.25</v>
      </c>
      <c r="N86" s="20">
        <v>690</v>
      </c>
      <c r="O86" s="21">
        <v>0</v>
      </c>
      <c r="Q86" s="20">
        <v>0</v>
      </c>
      <c r="R86" s="20">
        <f t="shared" si="6"/>
        <v>690</v>
      </c>
      <c r="S86" s="20">
        <v>690</v>
      </c>
    </row>
    <row r="87" spans="1:19">
      <c r="A87" s="18" t="s">
        <v>2994</v>
      </c>
      <c r="B87" s="18" t="s">
        <v>2995</v>
      </c>
      <c r="C87" s="18" t="s">
        <v>2996</v>
      </c>
      <c r="D87" s="18" t="s">
        <v>2997</v>
      </c>
      <c r="E87" s="18" t="s">
        <v>2998</v>
      </c>
      <c r="F87" s="18" t="s">
        <v>2999</v>
      </c>
      <c r="G87" s="19">
        <v>12</v>
      </c>
      <c r="H87" s="23">
        <v>45870</v>
      </c>
      <c r="I87" s="23">
        <v>46234</v>
      </c>
      <c r="J87" s="23">
        <v>45609</v>
      </c>
      <c r="K87" s="23">
        <v>45610</v>
      </c>
      <c r="L87" s="20">
        <v>669</v>
      </c>
      <c r="M87" s="20">
        <v>671.25</v>
      </c>
      <c r="N87" s="20">
        <v>690</v>
      </c>
      <c r="O87" s="21">
        <v>0</v>
      </c>
      <c r="Q87" s="20">
        <v>0</v>
      </c>
      <c r="R87" s="20">
        <f t="shared" si="6"/>
        <v>690</v>
      </c>
      <c r="S87" s="20">
        <v>690</v>
      </c>
    </row>
    <row r="88" spans="1:19">
      <c r="A88" s="18" t="s">
        <v>3000</v>
      </c>
      <c r="B88" s="18" t="s">
        <v>3001</v>
      </c>
      <c r="C88" s="18" t="s">
        <v>3002</v>
      </c>
      <c r="D88" s="18" t="s">
        <v>3003</v>
      </c>
      <c r="E88" s="18" t="s">
        <v>3004</v>
      </c>
      <c r="F88" s="18" t="s">
        <v>3005</v>
      </c>
      <c r="G88" s="19">
        <v>12</v>
      </c>
      <c r="H88" s="23">
        <v>45870</v>
      </c>
      <c r="I88" s="23">
        <v>46234</v>
      </c>
      <c r="J88" s="23">
        <v>45601</v>
      </c>
      <c r="K88" s="23">
        <v>45601</v>
      </c>
      <c r="L88" s="20">
        <v>0</v>
      </c>
      <c r="M88" s="20">
        <v>671.25</v>
      </c>
      <c r="N88" s="20">
        <v>730</v>
      </c>
      <c r="O88" s="21">
        <v>0</v>
      </c>
      <c r="Q88" s="20">
        <v>665</v>
      </c>
      <c r="R88" s="20">
        <f t="shared" si="6"/>
        <v>730</v>
      </c>
      <c r="S88" s="20">
        <v>730</v>
      </c>
    </row>
    <row r="89" spans="1:19">
      <c r="A89" s="18" t="s">
        <v>3006</v>
      </c>
      <c r="B89" s="18" t="s">
        <v>3007</v>
      </c>
      <c r="C89" s="18" t="s">
        <v>3008</v>
      </c>
      <c r="D89" s="18" t="s">
        <v>3009</v>
      </c>
      <c r="E89" s="18" t="s">
        <v>3010</v>
      </c>
      <c r="F89" s="18" t="s">
        <v>3011</v>
      </c>
      <c r="G89" s="19">
        <v>12</v>
      </c>
      <c r="H89" s="23">
        <v>45870</v>
      </c>
      <c r="I89" s="23">
        <v>46234</v>
      </c>
      <c r="J89" s="23">
        <v>45601</v>
      </c>
      <c r="K89" s="23">
        <v>45601</v>
      </c>
      <c r="L89" s="20">
        <v>0</v>
      </c>
      <c r="M89" s="20">
        <v>671.25</v>
      </c>
      <c r="N89" s="20">
        <v>705</v>
      </c>
      <c r="O89" s="21">
        <v>0</v>
      </c>
      <c r="Q89" s="20">
        <v>625</v>
      </c>
      <c r="R89" s="20">
        <f t="shared" si="6"/>
        <v>705</v>
      </c>
      <c r="S89" s="20">
        <v>705</v>
      </c>
    </row>
    <row r="90" spans="1:19">
      <c r="A90" s="18" t="s">
        <v>3012</v>
      </c>
      <c r="B90" s="18" t="s">
        <v>3013</v>
      </c>
      <c r="C90" s="18" t="s">
        <v>3014</v>
      </c>
      <c r="D90" s="18" t="s">
        <v>3015</v>
      </c>
      <c r="E90" s="18" t="s">
        <v>3016</v>
      </c>
      <c r="F90" s="18" t="s">
        <v>3017</v>
      </c>
      <c r="G90" s="19">
        <v>12</v>
      </c>
      <c r="H90" s="23">
        <v>45870</v>
      </c>
      <c r="I90" s="23">
        <v>46234</v>
      </c>
      <c r="J90" s="23">
        <v>45602</v>
      </c>
      <c r="K90" s="23">
        <v>45603</v>
      </c>
      <c r="L90" s="20">
        <v>0</v>
      </c>
      <c r="M90" s="20">
        <v>671.25</v>
      </c>
      <c r="N90" s="20">
        <v>730</v>
      </c>
      <c r="O90" s="21">
        <v>0</v>
      </c>
      <c r="Q90" s="20">
        <v>0</v>
      </c>
      <c r="R90" s="20">
        <f t="shared" si="6"/>
        <v>730</v>
      </c>
      <c r="S90" s="20">
        <v>730</v>
      </c>
    </row>
    <row r="91" spans="1:19">
      <c r="A91" s="18" t="s">
        <v>3018</v>
      </c>
      <c r="B91" s="18" t="s">
        <v>3019</v>
      </c>
      <c r="C91" s="18" t="s">
        <v>3020</v>
      </c>
      <c r="D91" s="18" t="s">
        <v>3021</v>
      </c>
      <c r="E91" s="18" t="s">
        <v>3022</v>
      </c>
      <c r="F91" s="18" t="s">
        <v>3023</v>
      </c>
      <c r="G91" s="19">
        <v>12</v>
      </c>
      <c r="H91" s="23">
        <v>45870</v>
      </c>
      <c r="I91" s="23">
        <v>46234</v>
      </c>
      <c r="J91" s="23">
        <v>45601</v>
      </c>
      <c r="K91" s="23">
        <v>45601</v>
      </c>
      <c r="L91" s="20">
        <v>0</v>
      </c>
      <c r="M91" s="20">
        <v>671.25</v>
      </c>
      <c r="N91" s="20">
        <v>705</v>
      </c>
      <c r="O91" s="21">
        <v>0</v>
      </c>
      <c r="Q91" s="20">
        <v>0</v>
      </c>
      <c r="R91" s="20">
        <f t="shared" si="6"/>
        <v>705</v>
      </c>
      <c r="S91" s="20">
        <v>705</v>
      </c>
    </row>
    <row r="92" spans="1:19">
      <c r="A92" s="18" t="s">
        <v>3024</v>
      </c>
      <c r="B92" s="18" t="s">
        <v>3025</v>
      </c>
      <c r="C92" s="18" t="s">
        <v>3026</v>
      </c>
      <c r="D92" s="18" t="s">
        <v>3027</v>
      </c>
      <c r="E92" s="18" t="s">
        <v>3028</v>
      </c>
      <c r="F92" s="18" t="s">
        <v>3029</v>
      </c>
      <c r="G92" s="19">
        <v>12</v>
      </c>
      <c r="H92" s="23">
        <v>45870</v>
      </c>
      <c r="I92" s="23">
        <v>46234</v>
      </c>
      <c r="J92" s="23">
        <v>45603</v>
      </c>
      <c r="K92" s="23">
        <v>45604</v>
      </c>
      <c r="L92" s="20">
        <v>645</v>
      </c>
      <c r="M92" s="20">
        <v>671.25</v>
      </c>
      <c r="N92" s="20">
        <v>705</v>
      </c>
      <c r="O92" s="21">
        <v>0</v>
      </c>
      <c r="Q92" s="20">
        <v>0</v>
      </c>
      <c r="R92" s="20">
        <f t="shared" si="6"/>
        <v>705</v>
      </c>
      <c r="S92" s="20">
        <v>705</v>
      </c>
    </row>
    <row r="93" spans="1:19">
      <c r="A93" s="18" t="s">
        <v>3030</v>
      </c>
      <c r="B93" s="18" t="s">
        <v>3031</v>
      </c>
      <c r="C93" s="18" t="s">
        <v>3032</v>
      </c>
      <c r="D93" s="18" t="s">
        <v>3033</v>
      </c>
      <c r="E93" s="18" t="s">
        <v>3034</v>
      </c>
      <c r="F93" s="18" t="s">
        <v>3035</v>
      </c>
      <c r="G93" s="19">
        <v>12</v>
      </c>
      <c r="H93" s="23">
        <v>45870</v>
      </c>
      <c r="I93" s="23">
        <v>46234</v>
      </c>
      <c r="J93" s="23">
        <v>45603</v>
      </c>
      <c r="K93" s="23">
        <v>45604</v>
      </c>
      <c r="L93" s="20">
        <v>645</v>
      </c>
      <c r="M93" s="20">
        <v>671.25</v>
      </c>
      <c r="N93" s="20">
        <v>730</v>
      </c>
      <c r="O93" s="21">
        <v>0</v>
      </c>
      <c r="Q93" s="20">
        <v>0</v>
      </c>
      <c r="R93" s="20">
        <f t="shared" si="6"/>
        <v>730</v>
      </c>
      <c r="S93" s="20">
        <v>730</v>
      </c>
    </row>
    <row r="94" spans="1:19">
      <c r="A94" s="18" t="s">
        <v>3036</v>
      </c>
      <c r="B94" s="18" t="s">
        <v>3037</v>
      </c>
      <c r="C94" s="18" t="s">
        <v>3038</v>
      </c>
      <c r="D94" s="18" t="s">
        <v>3039</v>
      </c>
      <c r="E94" s="18" t="s">
        <v>3040</v>
      </c>
      <c r="F94" s="18" t="s">
        <v>3041</v>
      </c>
      <c r="G94" s="19">
        <v>12</v>
      </c>
      <c r="H94" s="23">
        <v>45870</v>
      </c>
      <c r="I94" s="23">
        <v>46234</v>
      </c>
      <c r="J94" s="23">
        <v>45581</v>
      </c>
      <c r="K94" s="23">
        <v>45581</v>
      </c>
      <c r="L94" s="20">
        <v>0</v>
      </c>
      <c r="M94" s="20">
        <v>671.25</v>
      </c>
      <c r="N94" s="20">
        <v>675</v>
      </c>
      <c r="O94" s="21">
        <v>0</v>
      </c>
      <c r="Q94" s="20">
        <v>0</v>
      </c>
      <c r="R94" s="20">
        <f t="shared" si="6"/>
        <v>675</v>
      </c>
      <c r="S94" s="20">
        <v>675</v>
      </c>
    </row>
    <row r="95" spans="1:19">
      <c r="A95" s="18" t="s">
        <v>3042</v>
      </c>
      <c r="B95" s="18" t="s">
        <v>3043</v>
      </c>
      <c r="C95" s="18" t="s">
        <v>3044</v>
      </c>
      <c r="D95" s="18" t="s">
        <v>3045</v>
      </c>
      <c r="E95" s="18" t="s">
        <v>3046</v>
      </c>
      <c r="F95" s="18" t="s">
        <v>3047</v>
      </c>
      <c r="G95" s="19">
        <v>12</v>
      </c>
      <c r="H95" s="23">
        <v>45870</v>
      </c>
      <c r="I95" s="23">
        <v>46234</v>
      </c>
      <c r="J95" s="23">
        <v>45609</v>
      </c>
      <c r="K95" s="23">
        <v>45610</v>
      </c>
      <c r="L95" s="20">
        <v>0</v>
      </c>
      <c r="M95" s="20">
        <v>671.25</v>
      </c>
      <c r="N95" s="20">
        <v>690</v>
      </c>
      <c r="O95" s="21">
        <v>0</v>
      </c>
      <c r="Q95" s="20">
        <v>0</v>
      </c>
      <c r="R95" s="20">
        <f t="shared" si="6"/>
        <v>690</v>
      </c>
      <c r="S95" s="20">
        <v>690</v>
      </c>
    </row>
    <row r="96" spans="1:19">
      <c r="A96" s="18" t="s">
        <v>3048</v>
      </c>
      <c r="B96" s="18" t="s">
        <v>3049</v>
      </c>
      <c r="C96" s="18" t="s">
        <v>3050</v>
      </c>
      <c r="D96" s="18" t="s">
        <v>3051</v>
      </c>
      <c r="E96" s="18" t="s">
        <v>3052</v>
      </c>
      <c r="F96" s="18" t="s">
        <v>3053</v>
      </c>
      <c r="G96" s="19">
        <v>12</v>
      </c>
      <c r="H96" s="23">
        <v>45870</v>
      </c>
      <c r="I96" s="23">
        <v>46234</v>
      </c>
      <c r="J96" s="23">
        <v>45596</v>
      </c>
      <c r="K96" s="23">
        <v>45596</v>
      </c>
      <c r="L96" s="20">
        <v>0</v>
      </c>
      <c r="M96" s="20">
        <v>671.25</v>
      </c>
      <c r="N96" s="20">
        <v>675</v>
      </c>
      <c r="O96" s="21">
        <v>0</v>
      </c>
      <c r="Q96" s="20">
        <v>0</v>
      </c>
      <c r="R96" s="20">
        <f t="shared" si="6"/>
        <v>675</v>
      </c>
      <c r="S96" s="20">
        <v>675</v>
      </c>
    </row>
    <row r="97" spans="1:19">
      <c r="A97" s="18" t="s">
        <v>3054</v>
      </c>
      <c r="B97" s="18" t="s">
        <v>3055</v>
      </c>
      <c r="C97" s="18" t="s">
        <v>3056</v>
      </c>
      <c r="D97" s="18" t="s">
        <v>3057</v>
      </c>
      <c r="E97" s="18" t="s">
        <v>3058</v>
      </c>
      <c r="F97" s="18" t="s">
        <v>3059</v>
      </c>
      <c r="G97" s="19">
        <v>12</v>
      </c>
      <c r="H97" s="23">
        <v>45870</v>
      </c>
      <c r="I97" s="23">
        <v>46234</v>
      </c>
      <c r="J97" s="23">
        <v>45575</v>
      </c>
      <c r="K97" s="23">
        <v>45575</v>
      </c>
      <c r="L97" s="20">
        <v>0</v>
      </c>
      <c r="M97" s="20">
        <v>671.25</v>
      </c>
      <c r="N97" s="20">
        <v>730</v>
      </c>
      <c r="O97" s="21">
        <v>0</v>
      </c>
      <c r="Q97" s="20">
        <v>0</v>
      </c>
      <c r="R97" s="20">
        <f t="shared" si="6"/>
        <v>730</v>
      </c>
      <c r="S97" s="20">
        <v>730</v>
      </c>
    </row>
    <row r="98" spans="1:19">
      <c r="A98" s="18" t="s">
        <v>3060</v>
      </c>
      <c r="B98" s="18" t="s">
        <v>3061</v>
      </c>
      <c r="C98" s="18" t="s">
        <v>3062</v>
      </c>
      <c r="D98" s="18" t="s">
        <v>3063</v>
      </c>
      <c r="E98" s="18" t="s">
        <v>3064</v>
      </c>
      <c r="F98" s="18" t="s">
        <v>3065</v>
      </c>
      <c r="G98" s="19">
        <v>12</v>
      </c>
      <c r="H98" s="23">
        <v>45870</v>
      </c>
      <c r="I98" s="23">
        <v>46234</v>
      </c>
      <c r="J98" s="23">
        <v>45580</v>
      </c>
      <c r="K98" s="23">
        <v>45581</v>
      </c>
      <c r="L98" s="20">
        <v>0</v>
      </c>
      <c r="M98" s="20">
        <v>671.25</v>
      </c>
      <c r="N98" s="20">
        <v>675</v>
      </c>
      <c r="O98" s="21">
        <v>0</v>
      </c>
      <c r="Q98" s="20">
        <v>0</v>
      </c>
      <c r="R98" s="20">
        <f t="shared" si="6"/>
        <v>675</v>
      </c>
      <c r="S98" s="20">
        <v>675</v>
      </c>
    </row>
    <row r="99" spans="1:19">
      <c r="A99" s="18" t="s">
        <v>3066</v>
      </c>
      <c r="B99" s="18" t="s">
        <v>3067</v>
      </c>
      <c r="C99" s="18" t="s">
        <v>3068</v>
      </c>
      <c r="D99" s="18" t="s">
        <v>3069</v>
      </c>
      <c r="E99" s="18" t="s">
        <v>3070</v>
      </c>
      <c r="F99" s="18" t="s">
        <v>3071</v>
      </c>
      <c r="G99" s="19">
        <v>12</v>
      </c>
      <c r="H99" s="23">
        <v>45870</v>
      </c>
      <c r="I99" s="23">
        <v>46234</v>
      </c>
      <c r="J99" s="23">
        <v>45576</v>
      </c>
      <c r="K99" s="23">
        <v>45576</v>
      </c>
      <c r="L99" s="20">
        <v>649</v>
      </c>
      <c r="M99" s="20">
        <v>671.25</v>
      </c>
      <c r="N99" s="20">
        <v>730</v>
      </c>
      <c r="O99" s="21">
        <v>0</v>
      </c>
      <c r="Q99" s="20">
        <v>0</v>
      </c>
      <c r="R99" s="20">
        <f t="shared" si="6"/>
        <v>730</v>
      </c>
      <c r="S99" s="20">
        <v>730</v>
      </c>
    </row>
    <row r="100" spans="1:19">
      <c r="A100" s="18" t="s">
        <v>3072</v>
      </c>
      <c r="B100" s="18" t="s">
        <v>3073</v>
      </c>
      <c r="C100" s="18" t="s">
        <v>3074</v>
      </c>
      <c r="D100" s="18" t="s">
        <v>3075</v>
      </c>
      <c r="E100" s="18" t="s">
        <v>3076</v>
      </c>
      <c r="F100" s="18" t="s">
        <v>3077</v>
      </c>
      <c r="G100" s="19">
        <v>12</v>
      </c>
      <c r="H100" s="23">
        <v>45870</v>
      </c>
      <c r="I100" s="23">
        <v>46234</v>
      </c>
      <c r="J100" s="23">
        <v>45610</v>
      </c>
      <c r="K100" s="23">
        <v>45610</v>
      </c>
      <c r="L100" s="20">
        <v>0</v>
      </c>
      <c r="M100" s="20">
        <v>671.25</v>
      </c>
      <c r="N100" s="20">
        <v>690</v>
      </c>
      <c r="O100" s="21">
        <v>0</v>
      </c>
      <c r="Q100" s="20">
        <v>0</v>
      </c>
      <c r="R100" s="20">
        <f t="shared" si="6"/>
        <v>690</v>
      </c>
      <c r="S100" s="20">
        <v>690</v>
      </c>
    </row>
    <row r="101" spans="1:19">
      <c r="A101" s="18" t="s">
        <v>3078</v>
      </c>
      <c r="B101" s="18" t="s">
        <v>3079</v>
      </c>
      <c r="C101" s="18" t="s">
        <v>3080</v>
      </c>
      <c r="D101" s="18" t="s">
        <v>3081</v>
      </c>
      <c r="E101" s="18" t="s">
        <v>3082</v>
      </c>
      <c r="F101" s="18" t="s">
        <v>3083</v>
      </c>
      <c r="G101" s="19">
        <v>12</v>
      </c>
      <c r="H101" s="23">
        <v>45870</v>
      </c>
      <c r="I101" s="23">
        <v>46234</v>
      </c>
      <c r="J101" s="23">
        <v>45580</v>
      </c>
      <c r="K101" s="23">
        <v>45581</v>
      </c>
      <c r="L101" s="20">
        <v>0</v>
      </c>
      <c r="M101" s="20">
        <v>671.25</v>
      </c>
      <c r="N101" s="20">
        <v>675</v>
      </c>
      <c r="O101" s="21">
        <v>0</v>
      </c>
      <c r="Q101" s="20">
        <v>0</v>
      </c>
      <c r="R101" s="20">
        <f t="shared" si="6"/>
        <v>675</v>
      </c>
      <c r="S101" s="20">
        <v>675</v>
      </c>
    </row>
    <row r="102" spans="1:19">
      <c r="A102" s="18" t="s">
        <v>3084</v>
      </c>
      <c r="B102" s="18" t="s">
        <v>3085</v>
      </c>
      <c r="C102" s="18" t="s">
        <v>3086</v>
      </c>
      <c r="D102" s="18" t="s">
        <v>3087</v>
      </c>
      <c r="E102" s="18" t="s">
        <v>3088</v>
      </c>
      <c r="F102" s="18" t="s">
        <v>3089</v>
      </c>
      <c r="G102" s="19">
        <v>12</v>
      </c>
      <c r="H102" s="23">
        <v>45870</v>
      </c>
      <c r="I102" s="23">
        <v>46234</v>
      </c>
      <c r="J102" s="23">
        <v>45594</v>
      </c>
      <c r="K102" s="23">
        <v>45595</v>
      </c>
      <c r="L102" s="20">
        <v>0</v>
      </c>
      <c r="M102" s="20">
        <v>671.25</v>
      </c>
      <c r="N102" s="20">
        <v>700</v>
      </c>
      <c r="O102" s="21">
        <v>0</v>
      </c>
      <c r="Q102" s="20">
        <v>0</v>
      </c>
      <c r="R102" s="20">
        <f t="shared" si="6"/>
        <v>700</v>
      </c>
      <c r="S102" s="20">
        <v>700</v>
      </c>
    </row>
    <row r="103" spans="1:19">
      <c r="A103" s="18" t="s">
        <v>3090</v>
      </c>
      <c r="B103" s="18" t="s">
        <v>3091</v>
      </c>
      <c r="C103" s="18" t="s">
        <v>3092</v>
      </c>
      <c r="D103" s="18" t="s">
        <v>3093</v>
      </c>
      <c r="E103" s="18" t="s">
        <v>3094</v>
      </c>
      <c r="F103" s="18" t="s">
        <v>3095</v>
      </c>
      <c r="G103" s="19">
        <v>12</v>
      </c>
      <c r="H103" s="23">
        <v>45870</v>
      </c>
      <c r="I103" s="23">
        <v>46234</v>
      </c>
      <c r="J103" s="23">
        <v>45609</v>
      </c>
      <c r="K103" s="23">
        <v>45610</v>
      </c>
      <c r="L103" s="20">
        <v>0</v>
      </c>
      <c r="M103" s="20">
        <v>671.25</v>
      </c>
      <c r="N103" s="20">
        <v>690</v>
      </c>
      <c r="O103" s="21">
        <v>0</v>
      </c>
      <c r="Q103" s="20">
        <v>625</v>
      </c>
      <c r="R103" s="20">
        <f t="shared" si="6"/>
        <v>690</v>
      </c>
      <c r="S103" s="20">
        <v>690</v>
      </c>
    </row>
    <row r="104" spans="1:19">
      <c r="A104" s="18" t="s">
        <v>3096</v>
      </c>
      <c r="B104" s="18" t="s">
        <v>3097</v>
      </c>
      <c r="C104" s="18" t="s">
        <v>3098</v>
      </c>
      <c r="D104" s="18" t="s">
        <v>3099</v>
      </c>
      <c r="E104" s="18" t="s">
        <v>3100</v>
      </c>
      <c r="F104" s="18" t="s">
        <v>3101</v>
      </c>
      <c r="G104" s="19">
        <v>12</v>
      </c>
      <c r="H104" s="23">
        <v>45870</v>
      </c>
      <c r="I104" s="23">
        <v>46234</v>
      </c>
      <c r="J104" s="23">
        <v>45609</v>
      </c>
      <c r="K104" s="23">
        <v>45610</v>
      </c>
      <c r="L104" s="20">
        <v>659</v>
      </c>
      <c r="M104" s="20">
        <v>671.25</v>
      </c>
      <c r="N104" s="20">
        <v>690</v>
      </c>
      <c r="O104" s="21">
        <v>0</v>
      </c>
      <c r="Q104" s="20">
        <v>0</v>
      </c>
      <c r="R104" s="20">
        <f t="shared" si="6"/>
        <v>690</v>
      </c>
      <c r="S104" s="20">
        <v>690</v>
      </c>
    </row>
    <row r="105" spans="1:19">
      <c r="A105" s="18" t="s">
        <v>3102</v>
      </c>
      <c r="B105" s="18" t="s">
        <v>3103</v>
      </c>
      <c r="C105" s="18" t="s">
        <v>3104</v>
      </c>
      <c r="D105" s="18" t="s">
        <v>3105</v>
      </c>
      <c r="E105" s="18" t="s">
        <v>3106</v>
      </c>
      <c r="F105" s="18" t="s">
        <v>3107</v>
      </c>
      <c r="G105" s="19">
        <v>12</v>
      </c>
      <c r="H105" s="23">
        <v>45870</v>
      </c>
      <c r="I105" s="23">
        <v>46234</v>
      </c>
      <c r="J105" s="23">
        <v>45609</v>
      </c>
      <c r="K105" s="23">
        <v>45610</v>
      </c>
      <c r="L105" s="20">
        <v>0</v>
      </c>
      <c r="M105" s="20">
        <v>671.25</v>
      </c>
      <c r="N105" s="20">
        <v>720</v>
      </c>
      <c r="O105" s="21">
        <v>0</v>
      </c>
      <c r="Q105" s="20">
        <v>0</v>
      </c>
      <c r="R105" s="20">
        <f t="shared" si="6"/>
        <v>720</v>
      </c>
      <c r="S105" s="20">
        <v>720</v>
      </c>
    </row>
    <row r="106" spans="1:19">
      <c r="A106" s="18" t="s">
        <v>3108</v>
      </c>
      <c r="B106" s="18" t="s">
        <v>3109</v>
      </c>
      <c r="C106" s="18" t="s">
        <v>3110</v>
      </c>
      <c r="D106" s="18" t="s">
        <v>3111</v>
      </c>
      <c r="E106" s="18" t="s">
        <v>3112</v>
      </c>
      <c r="F106" s="18" t="s">
        <v>3113</v>
      </c>
      <c r="G106" s="19">
        <v>12</v>
      </c>
      <c r="H106" s="23">
        <v>45870</v>
      </c>
      <c r="I106" s="23">
        <v>46234</v>
      </c>
      <c r="J106" s="23">
        <v>45609</v>
      </c>
      <c r="K106" s="23">
        <v>45610</v>
      </c>
      <c r="L106" s="20">
        <v>659</v>
      </c>
      <c r="M106" s="20">
        <v>671.25</v>
      </c>
      <c r="N106" s="20">
        <v>690</v>
      </c>
      <c r="O106" s="21">
        <v>0</v>
      </c>
      <c r="Q106" s="20">
        <v>0</v>
      </c>
      <c r="R106" s="20">
        <f t="shared" si="6"/>
        <v>690</v>
      </c>
      <c r="S106" s="20">
        <v>690</v>
      </c>
    </row>
    <row r="107" spans="1:19">
      <c r="A107" s="18" t="s">
        <v>3114</v>
      </c>
      <c r="B107" s="18" t="s">
        <v>3115</v>
      </c>
      <c r="C107" s="18" t="s">
        <v>3116</v>
      </c>
      <c r="D107" s="18" t="s">
        <v>3117</v>
      </c>
      <c r="E107" s="18" t="s">
        <v>3118</v>
      </c>
      <c r="F107" s="18" t="s">
        <v>3119</v>
      </c>
      <c r="G107" s="19">
        <v>12</v>
      </c>
      <c r="H107" s="23">
        <v>45870</v>
      </c>
      <c r="I107" s="23">
        <v>46234</v>
      </c>
      <c r="J107" s="23">
        <v>45604</v>
      </c>
      <c r="K107" s="23">
        <v>45604</v>
      </c>
      <c r="L107" s="20">
        <v>0</v>
      </c>
      <c r="M107" s="20">
        <v>671.25</v>
      </c>
      <c r="N107" s="20">
        <v>705</v>
      </c>
      <c r="O107" s="21">
        <v>0</v>
      </c>
      <c r="Q107" s="20">
        <v>680</v>
      </c>
      <c r="R107" s="20">
        <f t="shared" ref="R107:R138" si="7">N107</f>
        <v>705</v>
      </c>
      <c r="S107" s="20">
        <v>705</v>
      </c>
    </row>
    <row r="108" spans="1:19">
      <c r="A108" s="18" t="s">
        <v>3120</v>
      </c>
      <c r="B108" s="18" t="s">
        <v>3121</v>
      </c>
      <c r="C108" s="18" t="s">
        <v>3122</v>
      </c>
      <c r="D108" s="18" t="s">
        <v>3123</v>
      </c>
      <c r="E108" s="18" t="s">
        <v>3124</v>
      </c>
      <c r="F108" s="18" t="s">
        <v>3125</v>
      </c>
      <c r="G108" s="19">
        <v>12</v>
      </c>
      <c r="H108" s="23">
        <v>45870</v>
      </c>
      <c r="I108" s="23">
        <v>46234</v>
      </c>
      <c r="J108" s="23">
        <v>45602</v>
      </c>
      <c r="K108" s="23">
        <v>45603</v>
      </c>
      <c r="L108" s="20">
        <v>0</v>
      </c>
      <c r="M108" s="20">
        <v>671.25</v>
      </c>
      <c r="N108" s="20">
        <v>675</v>
      </c>
      <c r="O108" s="21">
        <v>0</v>
      </c>
      <c r="Q108" s="20">
        <v>625</v>
      </c>
      <c r="R108" s="20">
        <f t="shared" si="7"/>
        <v>675</v>
      </c>
      <c r="S108" s="20">
        <v>675</v>
      </c>
    </row>
    <row r="109" spans="1:19">
      <c r="A109" s="18" t="s">
        <v>3126</v>
      </c>
      <c r="B109" s="18" t="s">
        <v>3127</v>
      </c>
      <c r="C109" s="18" t="s">
        <v>3128</v>
      </c>
      <c r="D109" s="18" t="s">
        <v>3129</v>
      </c>
      <c r="E109" s="18" t="s">
        <v>3130</v>
      </c>
      <c r="F109" s="18" t="s">
        <v>3131</v>
      </c>
      <c r="G109" s="19">
        <v>12</v>
      </c>
      <c r="H109" s="23">
        <v>45870</v>
      </c>
      <c r="I109" s="23">
        <v>46234</v>
      </c>
      <c r="J109" s="23">
        <v>45601</v>
      </c>
      <c r="K109" s="23">
        <v>45601</v>
      </c>
      <c r="L109" s="20">
        <v>0</v>
      </c>
      <c r="M109" s="20">
        <v>671.25</v>
      </c>
      <c r="N109" s="20">
        <v>730</v>
      </c>
      <c r="O109" s="21">
        <v>0</v>
      </c>
      <c r="Q109" s="20">
        <v>0</v>
      </c>
      <c r="R109" s="20">
        <f t="shared" si="7"/>
        <v>730</v>
      </c>
      <c r="S109" s="20">
        <v>730</v>
      </c>
    </row>
    <row r="110" spans="1:19">
      <c r="A110" s="18" t="s">
        <v>3132</v>
      </c>
      <c r="B110" s="18" t="s">
        <v>3133</v>
      </c>
      <c r="C110" s="18" t="s">
        <v>3134</v>
      </c>
      <c r="D110" s="18" t="s">
        <v>3135</v>
      </c>
      <c r="E110" s="18" t="s">
        <v>3136</v>
      </c>
      <c r="F110" s="18" t="s">
        <v>3137</v>
      </c>
      <c r="G110" s="19">
        <v>12</v>
      </c>
      <c r="H110" s="23">
        <v>45870</v>
      </c>
      <c r="I110" s="23">
        <v>46234</v>
      </c>
      <c r="J110" s="23">
        <v>45581</v>
      </c>
      <c r="K110" s="23">
        <v>45582</v>
      </c>
      <c r="L110" s="20">
        <v>0</v>
      </c>
      <c r="M110" s="20">
        <v>671.25</v>
      </c>
      <c r="N110" s="20">
        <v>755</v>
      </c>
      <c r="O110" s="21">
        <v>0</v>
      </c>
      <c r="Q110" s="20">
        <v>0</v>
      </c>
      <c r="R110" s="20">
        <f t="shared" si="7"/>
        <v>755</v>
      </c>
      <c r="S110" s="20">
        <v>755</v>
      </c>
    </row>
    <row r="111" spans="1:19">
      <c r="A111" s="18" t="s">
        <v>3138</v>
      </c>
      <c r="B111" s="18" t="s">
        <v>3139</v>
      </c>
      <c r="C111" s="18" t="s">
        <v>3140</v>
      </c>
      <c r="D111" s="18" t="s">
        <v>3141</v>
      </c>
      <c r="E111" s="18" t="s">
        <v>3142</v>
      </c>
      <c r="F111" s="18" t="s">
        <v>3143</v>
      </c>
      <c r="G111" s="19">
        <v>12</v>
      </c>
      <c r="H111" s="23">
        <v>45870</v>
      </c>
      <c r="I111" s="23">
        <v>46234</v>
      </c>
      <c r="J111" s="23">
        <v>45604</v>
      </c>
      <c r="K111" s="23">
        <v>45604</v>
      </c>
      <c r="L111" s="20">
        <v>0</v>
      </c>
      <c r="M111" s="20">
        <v>671.25</v>
      </c>
      <c r="N111" s="20">
        <v>675</v>
      </c>
      <c r="O111" s="21">
        <v>0</v>
      </c>
      <c r="Q111" s="20">
        <v>0</v>
      </c>
      <c r="R111" s="20">
        <f t="shared" si="7"/>
        <v>675</v>
      </c>
      <c r="S111" s="20">
        <v>675</v>
      </c>
    </row>
    <row r="112" spans="1:19">
      <c r="A112" s="18" t="s">
        <v>3144</v>
      </c>
      <c r="B112" s="18" t="s">
        <v>3145</v>
      </c>
      <c r="C112" s="18" t="s">
        <v>3146</v>
      </c>
      <c r="D112" s="18" t="s">
        <v>3147</v>
      </c>
      <c r="E112" s="18" t="s">
        <v>3148</v>
      </c>
      <c r="F112" s="18" t="s">
        <v>3149</v>
      </c>
      <c r="G112" s="19">
        <v>12</v>
      </c>
      <c r="H112" s="23">
        <v>45870</v>
      </c>
      <c r="I112" s="23">
        <v>46234</v>
      </c>
      <c r="J112" s="23">
        <v>45593</v>
      </c>
      <c r="K112" s="23">
        <v>45593</v>
      </c>
      <c r="L112" s="20">
        <v>0</v>
      </c>
      <c r="M112" s="20">
        <v>671.25</v>
      </c>
      <c r="N112" s="20">
        <v>675</v>
      </c>
      <c r="O112" s="21">
        <v>0</v>
      </c>
      <c r="Q112" s="20">
        <v>680</v>
      </c>
      <c r="R112" s="20">
        <f t="shared" si="7"/>
        <v>675</v>
      </c>
      <c r="S112" s="20">
        <v>675</v>
      </c>
    </row>
    <row r="113" spans="1:19">
      <c r="A113" s="18" t="s">
        <v>3150</v>
      </c>
      <c r="B113" s="18" t="s">
        <v>3151</v>
      </c>
      <c r="C113" s="18" t="s">
        <v>3152</v>
      </c>
      <c r="D113" s="18" t="s">
        <v>3153</v>
      </c>
      <c r="E113" s="18" t="s">
        <v>3154</v>
      </c>
      <c r="F113" s="18" t="s">
        <v>3155</v>
      </c>
      <c r="G113" s="19">
        <v>12</v>
      </c>
      <c r="H113" s="23">
        <v>45870</v>
      </c>
      <c r="I113" s="23">
        <v>46234</v>
      </c>
      <c r="J113" s="23">
        <v>45607</v>
      </c>
      <c r="K113" s="23">
        <v>45607</v>
      </c>
      <c r="L113" s="20">
        <v>0</v>
      </c>
      <c r="M113" s="20">
        <v>671.25</v>
      </c>
      <c r="N113" s="20">
        <v>730</v>
      </c>
      <c r="O113" s="21">
        <v>0</v>
      </c>
      <c r="Q113" s="20">
        <v>0</v>
      </c>
      <c r="R113" s="20">
        <f t="shared" si="7"/>
        <v>730</v>
      </c>
      <c r="S113" s="20">
        <v>730</v>
      </c>
    </row>
    <row r="114" spans="1:19">
      <c r="A114" s="18" t="s">
        <v>3156</v>
      </c>
      <c r="B114" s="18" t="s">
        <v>3157</v>
      </c>
      <c r="C114" s="18" t="s">
        <v>3158</v>
      </c>
      <c r="D114" s="18" t="s">
        <v>3159</v>
      </c>
      <c r="E114" s="18" t="s">
        <v>3160</v>
      </c>
      <c r="F114" s="18" t="s">
        <v>3161</v>
      </c>
      <c r="G114" s="19">
        <v>12</v>
      </c>
      <c r="H114" s="23">
        <v>45870</v>
      </c>
      <c r="I114" s="23">
        <v>46234</v>
      </c>
      <c r="J114" s="23">
        <v>45607</v>
      </c>
      <c r="K114" s="23">
        <v>45607</v>
      </c>
      <c r="L114" s="20">
        <v>0</v>
      </c>
      <c r="M114" s="20">
        <v>671.25</v>
      </c>
      <c r="N114" s="20">
        <v>675</v>
      </c>
      <c r="O114" s="21">
        <v>0</v>
      </c>
      <c r="Q114" s="20">
        <v>0</v>
      </c>
      <c r="R114" s="20">
        <f t="shared" si="7"/>
        <v>675</v>
      </c>
      <c r="S114" s="20">
        <v>675</v>
      </c>
    </row>
    <row r="115" spans="1:19">
      <c r="A115" s="18" t="s">
        <v>3162</v>
      </c>
      <c r="B115" s="18" t="s">
        <v>3163</v>
      </c>
      <c r="C115" s="18" t="s">
        <v>3164</v>
      </c>
      <c r="D115" s="18" t="s">
        <v>3165</v>
      </c>
      <c r="E115" s="18" t="s">
        <v>3166</v>
      </c>
      <c r="F115" s="18" t="s">
        <v>3167</v>
      </c>
      <c r="G115" s="19">
        <v>12</v>
      </c>
      <c r="H115" s="23">
        <v>45870</v>
      </c>
      <c r="I115" s="23">
        <v>46234</v>
      </c>
      <c r="J115" s="23">
        <v>45607</v>
      </c>
      <c r="K115" s="23">
        <v>45607</v>
      </c>
      <c r="L115" s="20">
        <v>0</v>
      </c>
      <c r="M115" s="20">
        <v>671.25</v>
      </c>
      <c r="N115" s="20">
        <v>675</v>
      </c>
      <c r="O115" s="21">
        <v>0</v>
      </c>
      <c r="Q115" s="20">
        <v>0</v>
      </c>
      <c r="R115" s="20">
        <f t="shared" si="7"/>
        <v>675</v>
      </c>
      <c r="S115" s="20">
        <v>675</v>
      </c>
    </row>
    <row r="116" spans="1:19">
      <c r="A116" s="18" t="s">
        <v>3168</v>
      </c>
      <c r="B116" s="18" t="s">
        <v>3169</v>
      </c>
      <c r="C116" s="18" t="s">
        <v>3170</v>
      </c>
      <c r="D116" s="18" t="s">
        <v>3171</v>
      </c>
      <c r="E116" s="18" t="s">
        <v>3172</v>
      </c>
      <c r="F116" s="18" t="s">
        <v>3173</v>
      </c>
      <c r="G116" s="19">
        <v>12</v>
      </c>
      <c r="H116" s="23">
        <v>45870</v>
      </c>
      <c r="I116" s="23">
        <v>46234</v>
      </c>
      <c r="J116" s="23">
        <v>45607</v>
      </c>
      <c r="K116" s="23">
        <v>45607</v>
      </c>
      <c r="L116" s="20">
        <v>0</v>
      </c>
      <c r="M116" s="20">
        <v>671.25</v>
      </c>
      <c r="N116" s="20">
        <v>675</v>
      </c>
      <c r="O116" s="21">
        <v>0</v>
      </c>
      <c r="Q116" s="20">
        <v>0</v>
      </c>
      <c r="R116" s="20">
        <f t="shared" si="7"/>
        <v>675</v>
      </c>
      <c r="S116" s="20">
        <v>675</v>
      </c>
    </row>
    <row r="117" spans="1:19">
      <c r="A117" s="18" t="s">
        <v>3174</v>
      </c>
      <c r="B117" s="18" t="s">
        <v>3175</v>
      </c>
      <c r="C117" s="18" t="s">
        <v>3176</v>
      </c>
      <c r="D117" s="18" t="s">
        <v>3177</v>
      </c>
      <c r="E117" s="18" t="s">
        <v>3178</v>
      </c>
      <c r="F117" s="18" t="s">
        <v>3179</v>
      </c>
      <c r="G117" s="19">
        <v>12</v>
      </c>
      <c r="H117" s="23">
        <v>45870</v>
      </c>
      <c r="I117" s="23">
        <v>46234</v>
      </c>
      <c r="J117" s="23">
        <v>45575</v>
      </c>
      <c r="K117" s="23">
        <v>45575</v>
      </c>
      <c r="L117" s="20">
        <v>690</v>
      </c>
      <c r="M117" s="20">
        <v>671.25</v>
      </c>
      <c r="N117" s="20">
        <v>700</v>
      </c>
      <c r="O117" s="21">
        <v>0</v>
      </c>
      <c r="Q117" s="20">
        <v>0</v>
      </c>
      <c r="R117" s="20">
        <f t="shared" si="7"/>
        <v>700</v>
      </c>
      <c r="S117" s="20">
        <v>700</v>
      </c>
    </row>
    <row r="118" spans="1:19">
      <c r="A118" s="18" t="s">
        <v>3180</v>
      </c>
      <c r="B118" s="18" t="s">
        <v>3181</v>
      </c>
      <c r="C118" s="18" t="s">
        <v>3182</v>
      </c>
      <c r="D118" s="18" t="s">
        <v>3183</v>
      </c>
      <c r="E118" s="18" t="s">
        <v>3184</v>
      </c>
      <c r="F118" s="18" t="s">
        <v>3185</v>
      </c>
      <c r="G118" s="19">
        <v>12</v>
      </c>
      <c r="H118" s="23">
        <v>45870</v>
      </c>
      <c r="I118" s="23">
        <v>46234</v>
      </c>
      <c r="J118" s="23">
        <v>45576</v>
      </c>
      <c r="K118" s="23">
        <v>45576</v>
      </c>
      <c r="L118" s="20">
        <v>690</v>
      </c>
      <c r="M118" s="20">
        <v>671.25</v>
      </c>
      <c r="N118" s="20">
        <v>700</v>
      </c>
      <c r="O118" s="21">
        <v>0</v>
      </c>
      <c r="Q118" s="20">
        <v>625</v>
      </c>
      <c r="R118" s="20">
        <f t="shared" si="7"/>
        <v>700</v>
      </c>
      <c r="S118" s="20">
        <v>700</v>
      </c>
    </row>
    <row r="119" spans="1:19">
      <c r="A119" s="18" t="s">
        <v>3186</v>
      </c>
      <c r="B119" s="18" t="s">
        <v>3187</v>
      </c>
      <c r="C119" s="18" t="s">
        <v>3188</v>
      </c>
      <c r="D119" s="18" t="s">
        <v>3189</v>
      </c>
      <c r="E119" s="18" t="s">
        <v>3190</v>
      </c>
      <c r="F119" s="18" t="s">
        <v>3191</v>
      </c>
      <c r="G119" s="19">
        <v>12</v>
      </c>
      <c r="H119" s="23">
        <v>45870</v>
      </c>
      <c r="I119" s="23">
        <v>46234</v>
      </c>
      <c r="J119" s="23">
        <v>45588</v>
      </c>
      <c r="K119" s="23">
        <v>45588</v>
      </c>
      <c r="L119" s="20">
        <v>0</v>
      </c>
      <c r="M119" s="20">
        <v>671.25</v>
      </c>
      <c r="N119" s="20">
        <v>730</v>
      </c>
      <c r="O119" s="21">
        <v>0</v>
      </c>
      <c r="Q119" s="20">
        <v>0</v>
      </c>
      <c r="R119" s="20">
        <f t="shared" si="7"/>
        <v>730</v>
      </c>
      <c r="S119" s="20">
        <v>730</v>
      </c>
    </row>
    <row r="120" spans="1:19">
      <c r="A120" s="18" t="s">
        <v>3192</v>
      </c>
      <c r="B120" s="18" t="s">
        <v>3193</v>
      </c>
      <c r="C120" s="18" t="s">
        <v>3194</v>
      </c>
      <c r="D120" s="18" t="s">
        <v>3195</v>
      </c>
      <c r="E120" s="18" t="s">
        <v>3196</v>
      </c>
      <c r="F120" s="18" t="s">
        <v>3197</v>
      </c>
      <c r="G120" s="19">
        <v>12</v>
      </c>
      <c r="H120" s="23">
        <v>45870</v>
      </c>
      <c r="I120" s="23">
        <v>46234</v>
      </c>
      <c r="J120" s="23">
        <v>45588</v>
      </c>
      <c r="K120" s="23">
        <v>45588</v>
      </c>
      <c r="L120" s="20">
        <v>0</v>
      </c>
      <c r="M120" s="20">
        <v>671.25</v>
      </c>
      <c r="N120" s="20">
        <v>730</v>
      </c>
      <c r="O120" s="21">
        <v>0</v>
      </c>
      <c r="Q120" s="20">
        <v>0</v>
      </c>
      <c r="R120" s="20">
        <f t="shared" si="7"/>
        <v>730</v>
      </c>
      <c r="S120" s="20">
        <v>730</v>
      </c>
    </row>
    <row r="121" spans="1:19">
      <c r="A121" s="18" t="s">
        <v>3198</v>
      </c>
      <c r="B121" s="18" t="s">
        <v>3199</v>
      </c>
      <c r="C121" s="18" t="s">
        <v>3200</v>
      </c>
      <c r="D121" s="18" t="s">
        <v>3201</v>
      </c>
      <c r="E121" s="18" t="s">
        <v>3202</v>
      </c>
      <c r="F121" s="18" t="s">
        <v>3203</v>
      </c>
      <c r="G121" s="19">
        <v>12</v>
      </c>
      <c r="H121" s="23">
        <v>45870</v>
      </c>
      <c r="I121" s="23">
        <v>46234</v>
      </c>
      <c r="J121" s="23">
        <v>45588</v>
      </c>
      <c r="K121" s="23">
        <v>45588</v>
      </c>
      <c r="L121" s="20">
        <v>625</v>
      </c>
      <c r="M121" s="20">
        <v>671.25</v>
      </c>
      <c r="N121" s="20">
        <v>730</v>
      </c>
      <c r="O121" s="21">
        <v>0</v>
      </c>
      <c r="Q121" s="20">
        <v>0</v>
      </c>
      <c r="R121" s="20">
        <f t="shared" si="7"/>
        <v>730</v>
      </c>
      <c r="S121" s="20">
        <v>730</v>
      </c>
    </row>
    <row r="122" spans="1:19">
      <c r="A122" s="18" t="s">
        <v>3204</v>
      </c>
      <c r="B122" s="18" t="s">
        <v>3205</v>
      </c>
      <c r="C122" s="18" t="s">
        <v>3206</v>
      </c>
      <c r="D122" s="18" t="s">
        <v>3207</v>
      </c>
      <c r="E122" s="18" t="s">
        <v>3208</v>
      </c>
      <c r="F122" s="18" t="s">
        <v>3209</v>
      </c>
      <c r="G122" s="19">
        <v>12</v>
      </c>
      <c r="H122" s="23">
        <v>45870</v>
      </c>
      <c r="I122" s="23">
        <v>46234</v>
      </c>
      <c r="J122" s="23">
        <v>45576</v>
      </c>
      <c r="K122" s="23">
        <v>45576</v>
      </c>
      <c r="L122" s="20">
        <v>0</v>
      </c>
      <c r="M122" s="20">
        <v>671.25</v>
      </c>
      <c r="N122" s="20">
        <v>730</v>
      </c>
      <c r="O122" s="21">
        <v>0</v>
      </c>
      <c r="Q122" s="20">
        <v>0</v>
      </c>
      <c r="R122" s="20">
        <f t="shared" si="7"/>
        <v>730</v>
      </c>
      <c r="S122" s="20">
        <v>730</v>
      </c>
    </row>
    <row r="123" spans="1:19">
      <c r="A123" s="18" t="s">
        <v>3210</v>
      </c>
      <c r="B123" s="18" t="s">
        <v>3211</v>
      </c>
      <c r="C123" s="18" t="s">
        <v>3212</v>
      </c>
      <c r="D123" s="18" t="s">
        <v>3213</v>
      </c>
      <c r="E123" s="18" t="s">
        <v>3214</v>
      </c>
      <c r="F123" s="18" t="s">
        <v>3215</v>
      </c>
      <c r="G123" s="19">
        <v>12</v>
      </c>
      <c r="H123" s="23">
        <v>45870</v>
      </c>
      <c r="I123" s="23">
        <v>46234</v>
      </c>
      <c r="J123" s="23">
        <v>45573</v>
      </c>
      <c r="K123" s="23">
        <v>45573</v>
      </c>
      <c r="L123" s="20">
        <v>0</v>
      </c>
      <c r="M123" s="20">
        <v>671.25</v>
      </c>
      <c r="N123" s="20">
        <v>0</v>
      </c>
      <c r="O123" s="21">
        <v>0</v>
      </c>
      <c r="Q123" s="20">
        <v>0</v>
      </c>
      <c r="R123" s="20">
        <f t="shared" si="7"/>
        <v>0</v>
      </c>
      <c r="S123" s="20">
        <v>0</v>
      </c>
    </row>
    <row r="124" spans="1:19">
      <c r="A124" s="18" t="s">
        <v>3216</v>
      </c>
      <c r="B124" s="18" t="s">
        <v>3217</v>
      </c>
      <c r="C124" s="18" t="s">
        <v>3218</v>
      </c>
      <c r="D124" s="18" t="s">
        <v>3219</v>
      </c>
      <c r="E124" s="18" t="s">
        <v>3220</v>
      </c>
      <c r="F124" s="18" t="s">
        <v>3221</v>
      </c>
      <c r="G124" s="19">
        <v>12</v>
      </c>
      <c r="H124" s="23">
        <v>45870</v>
      </c>
      <c r="I124" s="23">
        <v>46234</v>
      </c>
      <c r="J124" s="23">
        <v>45573</v>
      </c>
      <c r="K124" s="23">
        <v>45573</v>
      </c>
      <c r="L124" s="20">
        <v>0</v>
      </c>
      <c r="M124" s="20">
        <v>671.25</v>
      </c>
      <c r="N124" s="20">
        <v>0</v>
      </c>
      <c r="O124" s="21">
        <v>0</v>
      </c>
      <c r="Q124" s="20">
        <v>0</v>
      </c>
      <c r="R124" s="20">
        <f t="shared" si="7"/>
        <v>0</v>
      </c>
      <c r="S124" s="20">
        <v>0</v>
      </c>
    </row>
    <row r="125" spans="1:19">
      <c r="A125" s="18" t="s">
        <v>3222</v>
      </c>
      <c r="B125" s="18" t="s">
        <v>3223</v>
      </c>
      <c r="C125" s="18" t="s">
        <v>3224</v>
      </c>
      <c r="D125" s="18" t="s">
        <v>3225</v>
      </c>
      <c r="E125" s="18" t="s">
        <v>3226</v>
      </c>
      <c r="F125" s="18" t="s">
        <v>3227</v>
      </c>
      <c r="G125" s="19">
        <v>12</v>
      </c>
      <c r="H125" s="23">
        <v>45870</v>
      </c>
      <c r="I125" s="23">
        <v>46234</v>
      </c>
      <c r="J125" s="23">
        <v>45573</v>
      </c>
      <c r="K125" s="23">
        <v>45573</v>
      </c>
      <c r="L125" s="20">
        <v>0</v>
      </c>
      <c r="M125" s="20">
        <v>671.25</v>
      </c>
      <c r="N125" s="20">
        <v>0</v>
      </c>
      <c r="O125" s="21">
        <v>0</v>
      </c>
      <c r="Q125" s="20">
        <v>0</v>
      </c>
      <c r="R125" s="20">
        <f t="shared" si="7"/>
        <v>0</v>
      </c>
      <c r="S125" s="20">
        <v>0</v>
      </c>
    </row>
    <row r="126" spans="1:19">
      <c r="A126" s="18" t="s">
        <v>3228</v>
      </c>
      <c r="B126" s="18" t="s">
        <v>3229</v>
      </c>
      <c r="C126" s="18" t="s">
        <v>3230</v>
      </c>
      <c r="D126" s="18" t="s">
        <v>3231</v>
      </c>
      <c r="E126" s="18" t="s">
        <v>3232</v>
      </c>
      <c r="F126" s="18" t="s">
        <v>3233</v>
      </c>
      <c r="G126" s="19">
        <v>12</v>
      </c>
      <c r="H126" s="23">
        <v>45870</v>
      </c>
      <c r="I126" s="23">
        <v>46234</v>
      </c>
      <c r="J126" s="23">
        <v>45607</v>
      </c>
      <c r="K126" s="23">
        <v>45607</v>
      </c>
      <c r="L126" s="20">
        <v>0</v>
      </c>
      <c r="M126" s="20">
        <v>671.25</v>
      </c>
      <c r="N126" s="20">
        <v>690</v>
      </c>
      <c r="O126" s="21">
        <v>0</v>
      </c>
      <c r="Q126" s="20">
        <v>0</v>
      </c>
      <c r="R126" s="20">
        <f t="shared" si="7"/>
        <v>690</v>
      </c>
      <c r="S126" s="20">
        <v>690</v>
      </c>
    </row>
    <row r="127" spans="1:19">
      <c r="A127" s="18" t="s">
        <v>3234</v>
      </c>
      <c r="B127" s="18" t="s">
        <v>3235</v>
      </c>
      <c r="C127" s="18" t="s">
        <v>3236</v>
      </c>
      <c r="D127" s="18" t="s">
        <v>3237</v>
      </c>
      <c r="E127" s="18" t="s">
        <v>3238</v>
      </c>
      <c r="F127" s="18" t="s">
        <v>3239</v>
      </c>
      <c r="G127" s="19">
        <v>12</v>
      </c>
      <c r="H127" s="23">
        <v>45870</v>
      </c>
      <c r="I127" s="23">
        <v>46234</v>
      </c>
      <c r="J127" s="23">
        <v>45604</v>
      </c>
      <c r="K127" s="23">
        <v>45604</v>
      </c>
      <c r="L127" s="20">
        <v>0</v>
      </c>
      <c r="M127" s="20">
        <v>671.25</v>
      </c>
      <c r="N127" s="20">
        <v>675</v>
      </c>
      <c r="O127" s="21">
        <v>0</v>
      </c>
      <c r="Q127" s="20">
        <v>665</v>
      </c>
      <c r="R127" s="20">
        <f t="shared" si="7"/>
        <v>675</v>
      </c>
      <c r="S127" s="20">
        <v>675</v>
      </c>
    </row>
    <row r="128" spans="1:19">
      <c r="A128" s="18" t="s">
        <v>3240</v>
      </c>
      <c r="B128" s="18" t="s">
        <v>3241</v>
      </c>
      <c r="C128" s="18" t="s">
        <v>3242</v>
      </c>
      <c r="D128" s="18" t="s">
        <v>3243</v>
      </c>
      <c r="E128" s="18" t="s">
        <v>3244</v>
      </c>
      <c r="F128" s="18" t="s">
        <v>3245</v>
      </c>
      <c r="G128" s="19">
        <v>12</v>
      </c>
      <c r="H128" s="23">
        <v>45870</v>
      </c>
      <c r="I128" s="23">
        <v>46234</v>
      </c>
      <c r="J128" s="23">
        <v>45579</v>
      </c>
      <c r="K128" s="23">
        <v>45579</v>
      </c>
      <c r="L128" s="20">
        <v>0</v>
      </c>
      <c r="M128" s="20">
        <v>671.25</v>
      </c>
      <c r="N128" s="20">
        <v>675</v>
      </c>
      <c r="O128" s="21">
        <v>0</v>
      </c>
      <c r="Q128" s="20">
        <v>680</v>
      </c>
      <c r="R128" s="20">
        <f t="shared" si="7"/>
        <v>675</v>
      </c>
      <c r="S128" s="20">
        <v>675</v>
      </c>
    </row>
    <row r="129" spans="1:19">
      <c r="A129" s="18" t="s">
        <v>3246</v>
      </c>
      <c r="B129" s="18" t="s">
        <v>3247</v>
      </c>
      <c r="C129" s="18" t="s">
        <v>3248</v>
      </c>
      <c r="D129" s="18" t="s">
        <v>3249</v>
      </c>
      <c r="E129" s="18" t="s">
        <v>3250</v>
      </c>
      <c r="F129" s="18" t="s">
        <v>3251</v>
      </c>
      <c r="G129" s="19">
        <v>12</v>
      </c>
      <c r="H129" s="23">
        <v>45870</v>
      </c>
      <c r="I129" s="23">
        <v>46234</v>
      </c>
      <c r="J129" s="23">
        <v>45601</v>
      </c>
      <c r="K129" s="23">
        <v>45601</v>
      </c>
      <c r="L129" s="20">
        <v>0</v>
      </c>
      <c r="M129" s="20">
        <v>671.25</v>
      </c>
      <c r="N129" s="20">
        <v>730</v>
      </c>
      <c r="O129" s="21">
        <v>0</v>
      </c>
      <c r="Q129" s="20">
        <v>625</v>
      </c>
      <c r="R129" s="20">
        <f t="shared" si="7"/>
        <v>730</v>
      </c>
      <c r="S129" s="20">
        <v>730</v>
      </c>
    </row>
    <row r="130" spans="1:19">
      <c r="A130" s="18" t="s">
        <v>3252</v>
      </c>
      <c r="B130" s="18" t="s">
        <v>3253</v>
      </c>
      <c r="C130" s="18" t="s">
        <v>3254</v>
      </c>
      <c r="D130" s="18" t="s">
        <v>3255</v>
      </c>
      <c r="E130" s="18" t="s">
        <v>3256</v>
      </c>
      <c r="F130" s="18" t="s">
        <v>3257</v>
      </c>
      <c r="G130" s="19">
        <v>12</v>
      </c>
      <c r="H130" s="23">
        <v>45870</v>
      </c>
      <c r="I130" s="23">
        <v>46234</v>
      </c>
      <c r="J130" s="23">
        <v>45579</v>
      </c>
      <c r="K130" s="23">
        <v>45581</v>
      </c>
      <c r="L130" s="20">
        <v>0</v>
      </c>
      <c r="M130" s="20">
        <v>671.25</v>
      </c>
      <c r="N130" s="20">
        <v>705</v>
      </c>
      <c r="O130" s="21">
        <v>0</v>
      </c>
      <c r="Q130" s="20">
        <v>665</v>
      </c>
      <c r="R130" s="20">
        <f t="shared" si="7"/>
        <v>705</v>
      </c>
      <c r="S130" s="20">
        <v>705</v>
      </c>
    </row>
    <row r="131" spans="1:19">
      <c r="A131" s="18" t="s">
        <v>3258</v>
      </c>
      <c r="B131" s="18" t="s">
        <v>3259</v>
      </c>
      <c r="C131" s="18" t="s">
        <v>3260</v>
      </c>
      <c r="D131" s="18" t="s">
        <v>3261</v>
      </c>
      <c r="E131" s="18" t="s">
        <v>3262</v>
      </c>
      <c r="F131" s="18" t="s">
        <v>3263</v>
      </c>
      <c r="G131" s="19">
        <v>12</v>
      </c>
      <c r="H131" s="23">
        <v>45870</v>
      </c>
      <c r="I131" s="23">
        <v>46234</v>
      </c>
      <c r="J131" s="23">
        <v>45603</v>
      </c>
      <c r="K131" s="23">
        <v>45603</v>
      </c>
      <c r="L131" s="20">
        <v>0</v>
      </c>
      <c r="M131" s="20">
        <v>671.25</v>
      </c>
      <c r="N131" s="20">
        <v>675</v>
      </c>
      <c r="O131" s="21">
        <v>0</v>
      </c>
      <c r="Q131" s="20">
        <v>625</v>
      </c>
      <c r="R131" s="20">
        <f t="shared" si="7"/>
        <v>675</v>
      </c>
      <c r="S131" s="20">
        <v>675</v>
      </c>
    </row>
    <row r="132" spans="1:19">
      <c r="A132" s="18" t="s">
        <v>3264</v>
      </c>
      <c r="B132" s="18" t="s">
        <v>3265</v>
      </c>
      <c r="C132" s="18" t="s">
        <v>3266</v>
      </c>
      <c r="D132" s="18" t="s">
        <v>3267</v>
      </c>
      <c r="E132" s="18" t="s">
        <v>3268</v>
      </c>
      <c r="F132" s="18" t="s">
        <v>3269</v>
      </c>
      <c r="G132" s="19">
        <v>12</v>
      </c>
      <c r="H132" s="23">
        <v>45870</v>
      </c>
      <c r="I132" s="23">
        <v>46234</v>
      </c>
      <c r="J132" s="23">
        <v>45602</v>
      </c>
      <c r="K132" s="23">
        <v>45603</v>
      </c>
      <c r="L132" s="20">
        <v>0</v>
      </c>
      <c r="M132" s="20">
        <v>671.25</v>
      </c>
      <c r="N132" s="20">
        <v>675</v>
      </c>
      <c r="O132" s="21">
        <v>0</v>
      </c>
      <c r="Q132" s="20">
        <v>0</v>
      </c>
      <c r="R132" s="20">
        <f t="shared" si="7"/>
        <v>675</v>
      </c>
      <c r="S132" s="20">
        <v>675</v>
      </c>
    </row>
    <row r="133" spans="1:19">
      <c r="A133" s="18" t="s">
        <v>3270</v>
      </c>
      <c r="B133" s="18" t="s">
        <v>3271</v>
      </c>
      <c r="C133" s="18" t="s">
        <v>3272</v>
      </c>
      <c r="D133" s="18" t="s">
        <v>3273</v>
      </c>
      <c r="E133" s="18" t="s">
        <v>3274</v>
      </c>
      <c r="F133" s="18" t="s">
        <v>3275</v>
      </c>
      <c r="G133" s="19">
        <v>12</v>
      </c>
      <c r="H133" s="23">
        <v>45870</v>
      </c>
      <c r="I133" s="23">
        <v>46234</v>
      </c>
      <c r="J133" s="23">
        <v>45596</v>
      </c>
      <c r="K133" s="23">
        <v>45596</v>
      </c>
      <c r="L133" s="20">
        <v>0</v>
      </c>
      <c r="M133" s="20">
        <v>671.25</v>
      </c>
      <c r="N133" s="20">
        <v>675</v>
      </c>
      <c r="O133" s="21">
        <v>0</v>
      </c>
      <c r="Q133" s="20">
        <v>625</v>
      </c>
      <c r="R133" s="20">
        <f t="shared" si="7"/>
        <v>675</v>
      </c>
      <c r="S133" s="20">
        <v>675</v>
      </c>
    </row>
    <row r="134" spans="1:19">
      <c r="A134" s="18" t="s">
        <v>3276</v>
      </c>
      <c r="B134" s="18" t="s">
        <v>3277</v>
      </c>
      <c r="C134" s="18" t="s">
        <v>3278</v>
      </c>
      <c r="D134" s="18" t="s">
        <v>3279</v>
      </c>
      <c r="E134" s="18" t="s">
        <v>3280</v>
      </c>
      <c r="F134" s="18" t="s">
        <v>3281</v>
      </c>
      <c r="G134" s="19">
        <v>12</v>
      </c>
      <c r="H134" s="23">
        <v>45870</v>
      </c>
      <c r="I134" s="23">
        <v>46234</v>
      </c>
      <c r="J134" s="23">
        <v>45604</v>
      </c>
      <c r="K134" s="23">
        <v>45604</v>
      </c>
      <c r="L134" s="20">
        <v>0</v>
      </c>
      <c r="M134" s="20">
        <v>671.25</v>
      </c>
      <c r="N134" s="20">
        <v>675</v>
      </c>
      <c r="O134" s="21">
        <v>0</v>
      </c>
      <c r="Q134" s="20">
        <v>0</v>
      </c>
      <c r="R134" s="20">
        <f t="shared" si="7"/>
        <v>675</v>
      </c>
      <c r="S134" s="20">
        <v>675</v>
      </c>
    </row>
    <row r="135" spans="1:19">
      <c r="A135" s="18" t="s">
        <v>3282</v>
      </c>
      <c r="B135" s="18" t="s">
        <v>3283</v>
      </c>
      <c r="C135" s="18" t="s">
        <v>3284</v>
      </c>
      <c r="D135" s="18" t="s">
        <v>3285</v>
      </c>
      <c r="E135" s="18" t="s">
        <v>3286</v>
      </c>
      <c r="F135" s="18" t="s">
        <v>3287</v>
      </c>
      <c r="G135" s="19">
        <v>12</v>
      </c>
      <c r="H135" s="23">
        <v>45870</v>
      </c>
      <c r="I135" s="23">
        <v>46234</v>
      </c>
      <c r="J135" s="23">
        <v>45602</v>
      </c>
      <c r="K135" s="23">
        <v>45603</v>
      </c>
      <c r="L135" s="20">
        <v>0</v>
      </c>
      <c r="M135" s="20">
        <v>671.25</v>
      </c>
      <c r="N135" s="20">
        <v>705</v>
      </c>
      <c r="O135" s="21">
        <v>0</v>
      </c>
      <c r="Q135" s="20">
        <v>625</v>
      </c>
      <c r="R135" s="20">
        <f t="shared" si="7"/>
        <v>705</v>
      </c>
      <c r="S135" s="20">
        <v>705</v>
      </c>
    </row>
    <row r="136" spans="1:19">
      <c r="A136" s="18" t="s">
        <v>3288</v>
      </c>
      <c r="B136" s="18" t="s">
        <v>3289</v>
      </c>
      <c r="C136" s="18" t="s">
        <v>3290</v>
      </c>
      <c r="D136" s="18" t="s">
        <v>3291</v>
      </c>
      <c r="E136" s="18" t="s">
        <v>3292</v>
      </c>
      <c r="F136" s="18" t="s">
        <v>3293</v>
      </c>
      <c r="G136" s="19">
        <v>12</v>
      </c>
      <c r="H136" s="23">
        <v>45870</v>
      </c>
      <c r="I136" s="23">
        <v>46234</v>
      </c>
      <c r="J136" s="23">
        <v>45572</v>
      </c>
      <c r="K136" s="23">
        <v>45572</v>
      </c>
      <c r="L136" s="20">
        <v>709</v>
      </c>
      <c r="M136" s="20">
        <v>671.25</v>
      </c>
      <c r="N136" s="20">
        <v>675</v>
      </c>
      <c r="O136" s="21">
        <v>0</v>
      </c>
      <c r="Q136" s="20">
        <v>0</v>
      </c>
      <c r="R136" s="20">
        <f t="shared" si="7"/>
        <v>675</v>
      </c>
      <c r="S136" s="20">
        <v>675</v>
      </c>
    </row>
    <row r="137" spans="1:19">
      <c r="A137" s="18" t="s">
        <v>3294</v>
      </c>
      <c r="B137" s="18" t="s">
        <v>3295</v>
      </c>
      <c r="C137" s="18" t="s">
        <v>3296</v>
      </c>
      <c r="D137" s="18" t="s">
        <v>3297</v>
      </c>
      <c r="E137" s="18" t="s">
        <v>3298</v>
      </c>
      <c r="F137" s="18" t="s">
        <v>3299</v>
      </c>
      <c r="G137" s="19">
        <v>12</v>
      </c>
      <c r="H137" s="23">
        <v>45870</v>
      </c>
      <c r="I137" s="23">
        <v>46234</v>
      </c>
      <c r="J137" s="23">
        <v>45588</v>
      </c>
      <c r="K137" s="23">
        <v>45588</v>
      </c>
      <c r="L137" s="20">
        <v>0</v>
      </c>
      <c r="M137" s="20">
        <v>671.25</v>
      </c>
      <c r="N137" s="20">
        <v>730</v>
      </c>
      <c r="O137" s="21">
        <v>0</v>
      </c>
      <c r="Q137" s="20">
        <v>0</v>
      </c>
      <c r="R137" s="20">
        <f t="shared" si="7"/>
        <v>730</v>
      </c>
      <c r="S137" s="20">
        <v>730</v>
      </c>
    </row>
    <row r="138" spans="1:19">
      <c r="A138" s="18" t="s">
        <v>3300</v>
      </c>
      <c r="B138" s="18" t="s">
        <v>3301</v>
      </c>
      <c r="C138" s="18" t="s">
        <v>3302</v>
      </c>
      <c r="D138" s="18" t="s">
        <v>3303</v>
      </c>
      <c r="E138" s="18" t="s">
        <v>3304</v>
      </c>
      <c r="F138" s="18" t="s">
        <v>3305</v>
      </c>
      <c r="G138" s="19">
        <v>12</v>
      </c>
      <c r="H138" s="23">
        <v>45870</v>
      </c>
      <c r="I138" s="23">
        <v>46234</v>
      </c>
      <c r="J138" s="23">
        <v>45589</v>
      </c>
      <c r="K138" s="23">
        <v>45590</v>
      </c>
      <c r="L138" s="20">
        <v>689</v>
      </c>
      <c r="M138" s="20">
        <v>671.25</v>
      </c>
      <c r="N138" s="20">
        <v>730</v>
      </c>
      <c r="O138" s="21">
        <v>0</v>
      </c>
      <c r="Q138" s="20">
        <v>0</v>
      </c>
      <c r="R138" s="20">
        <f t="shared" si="7"/>
        <v>730</v>
      </c>
      <c r="S138" s="20">
        <v>730</v>
      </c>
    </row>
    <row r="139" spans="1:19">
      <c r="A139" s="18" t="s">
        <v>3306</v>
      </c>
      <c r="B139" s="18" t="s">
        <v>3307</v>
      </c>
      <c r="C139" s="18" t="s">
        <v>3308</v>
      </c>
      <c r="D139" s="18" t="s">
        <v>3309</v>
      </c>
      <c r="E139" s="18" t="s">
        <v>3310</v>
      </c>
      <c r="F139" s="18" t="s">
        <v>3311</v>
      </c>
      <c r="G139" s="19">
        <v>12</v>
      </c>
      <c r="H139" s="23">
        <v>45870</v>
      </c>
      <c r="I139" s="23">
        <v>46234</v>
      </c>
      <c r="J139" s="23">
        <v>45607</v>
      </c>
      <c r="K139" s="23">
        <v>45607</v>
      </c>
      <c r="L139" s="20">
        <v>649</v>
      </c>
      <c r="M139" s="20">
        <v>671.25</v>
      </c>
      <c r="N139" s="20">
        <v>745</v>
      </c>
      <c r="O139" s="21">
        <v>0</v>
      </c>
      <c r="Q139" s="20">
        <v>0</v>
      </c>
      <c r="R139" s="20">
        <f t="shared" ref="R139:R170" si="8">N139</f>
        <v>745</v>
      </c>
      <c r="S139" s="20">
        <v>745</v>
      </c>
    </row>
    <row r="140" spans="1:19">
      <c r="A140" s="18" t="s">
        <v>3312</v>
      </c>
      <c r="B140" s="18" t="s">
        <v>3313</v>
      </c>
      <c r="C140" s="18" t="s">
        <v>3314</v>
      </c>
      <c r="D140" s="18" t="s">
        <v>3315</v>
      </c>
      <c r="E140" s="18" t="s">
        <v>3316</v>
      </c>
      <c r="F140" s="18" t="s">
        <v>3317</v>
      </c>
      <c r="G140" s="19">
        <v>12</v>
      </c>
      <c r="H140" s="23">
        <v>45870</v>
      </c>
      <c r="I140" s="23">
        <v>46234</v>
      </c>
      <c r="J140" s="23">
        <v>45604</v>
      </c>
      <c r="K140" s="23">
        <v>45607</v>
      </c>
      <c r="L140" s="20">
        <v>0</v>
      </c>
      <c r="M140" s="20">
        <v>671.25</v>
      </c>
      <c r="N140" s="20">
        <v>700</v>
      </c>
      <c r="O140" s="21">
        <v>0</v>
      </c>
      <c r="Q140" s="20">
        <v>665</v>
      </c>
      <c r="R140" s="20">
        <f t="shared" si="8"/>
        <v>700</v>
      </c>
      <c r="S140" s="20">
        <v>700</v>
      </c>
    </row>
    <row r="141" spans="1:19">
      <c r="A141" s="18" t="s">
        <v>3318</v>
      </c>
      <c r="B141" s="18" t="s">
        <v>3319</v>
      </c>
      <c r="C141" s="18" t="s">
        <v>3320</v>
      </c>
      <c r="D141" s="18" t="s">
        <v>3321</v>
      </c>
      <c r="E141" s="18" t="s">
        <v>3322</v>
      </c>
      <c r="F141" s="18" t="s">
        <v>3323</v>
      </c>
      <c r="G141" s="19">
        <v>12</v>
      </c>
      <c r="H141" s="23">
        <v>45870</v>
      </c>
      <c r="I141" s="23">
        <v>46234</v>
      </c>
      <c r="J141" s="23">
        <v>45604</v>
      </c>
      <c r="K141" s="23">
        <v>45607</v>
      </c>
      <c r="L141" s="20">
        <v>684</v>
      </c>
      <c r="M141" s="20">
        <v>671.25</v>
      </c>
      <c r="N141" s="20">
        <v>730</v>
      </c>
      <c r="O141" s="21">
        <v>0</v>
      </c>
      <c r="Q141" s="20">
        <v>0</v>
      </c>
      <c r="R141" s="20">
        <f t="shared" si="8"/>
        <v>730</v>
      </c>
      <c r="S141" s="20">
        <v>730</v>
      </c>
    </row>
    <row r="142" spans="1:19">
      <c r="A142" s="18" t="s">
        <v>3324</v>
      </c>
      <c r="B142" s="18" t="s">
        <v>3325</v>
      </c>
      <c r="C142" s="18" t="s">
        <v>3326</v>
      </c>
      <c r="D142" s="18" t="s">
        <v>3327</v>
      </c>
      <c r="E142" s="18" t="s">
        <v>3328</v>
      </c>
      <c r="F142" s="18" t="s">
        <v>3329</v>
      </c>
      <c r="G142" s="19">
        <v>12</v>
      </c>
      <c r="H142" s="23">
        <v>45870</v>
      </c>
      <c r="I142" s="23">
        <v>46234</v>
      </c>
      <c r="J142" s="23">
        <v>45604</v>
      </c>
      <c r="K142" s="23">
        <v>45607</v>
      </c>
      <c r="L142" s="20">
        <v>0</v>
      </c>
      <c r="M142" s="20">
        <v>671.25</v>
      </c>
      <c r="N142" s="20">
        <v>700</v>
      </c>
      <c r="O142" s="21">
        <v>0</v>
      </c>
      <c r="Q142" s="20">
        <v>0</v>
      </c>
      <c r="R142" s="20">
        <f t="shared" si="8"/>
        <v>700</v>
      </c>
      <c r="S142" s="20">
        <v>700</v>
      </c>
    </row>
    <row r="143" spans="1:19">
      <c r="A143" s="18" t="s">
        <v>3330</v>
      </c>
      <c r="B143" s="18" t="s">
        <v>3331</v>
      </c>
      <c r="C143" s="18" t="s">
        <v>3332</v>
      </c>
      <c r="D143" s="18" t="s">
        <v>3333</v>
      </c>
      <c r="E143" s="18" t="s">
        <v>3334</v>
      </c>
      <c r="F143" s="18" t="s">
        <v>3335</v>
      </c>
      <c r="G143" s="19">
        <v>12</v>
      </c>
      <c r="H143" s="23">
        <v>45870</v>
      </c>
      <c r="I143" s="23">
        <v>46234</v>
      </c>
      <c r="J143" s="23">
        <v>45604</v>
      </c>
      <c r="K143" s="23">
        <v>45607</v>
      </c>
      <c r="L143" s="20">
        <v>684</v>
      </c>
      <c r="M143" s="20">
        <v>671.25</v>
      </c>
      <c r="N143" s="20">
        <v>700</v>
      </c>
      <c r="O143" s="21">
        <v>0</v>
      </c>
      <c r="Q143" s="20">
        <v>0</v>
      </c>
      <c r="R143" s="20">
        <f t="shared" si="8"/>
        <v>700</v>
      </c>
      <c r="S143" s="20">
        <v>700</v>
      </c>
    </row>
    <row r="144" spans="1:19">
      <c r="A144" s="18" t="s">
        <v>3336</v>
      </c>
      <c r="B144" s="18" t="s">
        <v>3337</v>
      </c>
      <c r="C144" s="18" t="s">
        <v>3338</v>
      </c>
      <c r="D144" s="18" t="s">
        <v>3339</v>
      </c>
      <c r="E144" s="18" t="s">
        <v>3340</v>
      </c>
      <c r="F144" s="18" t="s">
        <v>3341</v>
      </c>
      <c r="G144" s="19">
        <v>12</v>
      </c>
      <c r="H144" s="23">
        <v>45870</v>
      </c>
      <c r="I144" s="23">
        <v>46234</v>
      </c>
      <c r="J144" s="23">
        <v>45587</v>
      </c>
      <c r="K144" s="23">
        <v>45588</v>
      </c>
      <c r="L144" s="20">
        <v>649</v>
      </c>
      <c r="M144" s="20">
        <v>671.25</v>
      </c>
      <c r="N144" s="20">
        <v>675</v>
      </c>
      <c r="O144" s="21">
        <v>0</v>
      </c>
      <c r="Q144" s="20">
        <v>0</v>
      </c>
      <c r="R144" s="20">
        <f t="shared" si="8"/>
        <v>675</v>
      </c>
      <c r="S144" s="20">
        <v>675</v>
      </c>
    </row>
    <row r="145" spans="1:19">
      <c r="A145" s="18" t="s">
        <v>3342</v>
      </c>
      <c r="B145" s="18" t="s">
        <v>3343</v>
      </c>
      <c r="C145" s="18" t="s">
        <v>3344</v>
      </c>
      <c r="D145" s="18" t="s">
        <v>3345</v>
      </c>
      <c r="E145" s="18" t="s">
        <v>3346</v>
      </c>
      <c r="F145" s="18" t="s">
        <v>3347</v>
      </c>
      <c r="G145" s="19">
        <v>12</v>
      </c>
      <c r="H145" s="23">
        <v>45870</v>
      </c>
      <c r="I145" s="23">
        <v>46234</v>
      </c>
      <c r="J145" s="23">
        <v>45586</v>
      </c>
      <c r="K145" s="23">
        <v>45586</v>
      </c>
      <c r="L145" s="20">
        <v>649</v>
      </c>
      <c r="M145" s="20">
        <v>671.25</v>
      </c>
      <c r="N145" s="20">
        <v>675</v>
      </c>
      <c r="O145" s="21">
        <v>0</v>
      </c>
      <c r="Q145" s="20">
        <v>0</v>
      </c>
      <c r="R145" s="20">
        <f t="shared" si="8"/>
        <v>675</v>
      </c>
      <c r="S145" s="20">
        <v>675</v>
      </c>
    </row>
    <row r="146" spans="1:19">
      <c r="A146" s="18" t="s">
        <v>3348</v>
      </c>
      <c r="B146" s="18" t="s">
        <v>3349</v>
      </c>
      <c r="C146" s="18" t="s">
        <v>3350</v>
      </c>
      <c r="D146" s="18" t="s">
        <v>3351</v>
      </c>
      <c r="E146" s="18" t="s">
        <v>3352</v>
      </c>
      <c r="F146" s="18" t="s">
        <v>3353</v>
      </c>
      <c r="G146" s="19">
        <v>12</v>
      </c>
      <c r="H146" s="23">
        <v>45870</v>
      </c>
      <c r="I146" s="23">
        <v>46234</v>
      </c>
      <c r="J146" s="23">
        <v>45595</v>
      </c>
      <c r="K146" s="23">
        <v>45596</v>
      </c>
      <c r="L146" s="20">
        <v>649</v>
      </c>
      <c r="M146" s="20">
        <v>671.25</v>
      </c>
      <c r="N146" s="20">
        <v>675</v>
      </c>
      <c r="O146" s="21">
        <v>0</v>
      </c>
      <c r="Q146" s="20">
        <v>0</v>
      </c>
      <c r="R146" s="20">
        <f t="shared" si="8"/>
        <v>675</v>
      </c>
      <c r="S146" s="20">
        <v>675</v>
      </c>
    </row>
    <row r="147" spans="1:19">
      <c r="A147" s="18" t="s">
        <v>3354</v>
      </c>
      <c r="B147" s="18" t="s">
        <v>3355</v>
      </c>
      <c r="C147" s="18" t="s">
        <v>3356</v>
      </c>
      <c r="D147" s="18" t="s">
        <v>3357</v>
      </c>
      <c r="E147" s="18" t="s">
        <v>3358</v>
      </c>
      <c r="F147" s="18" t="s">
        <v>3359</v>
      </c>
      <c r="G147" s="19">
        <v>12</v>
      </c>
      <c r="H147" s="23">
        <v>45870</v>
      </c>
      <c r="I147" s="23">
        <v>46234</v>
      </c>
      <c r="J147" s="23">
        <v>45597</v>
      </c>
      <c r="K147" s="23">
        <v>45597</v>
      </c>
      <c r="L147" s="20">
        <v>830</v>
      </c>
      <c r="M147" s="20">
        <v>671.25</v>
      </c>
      <c r="N147" s="20">
        <v>675</v>
      </c>
      <c r="O147" s="21">
        <v>0</v>
      </c>
      <c r="Q147" s="20">
        <v>0</v>
      </c>
      <c r="R147" s="20">
        <f t="shared" si="8"/>
        <v>675</v>
      </c>
      <c r="S147" s="20">
        <v>675</v>
      </c>
    </row>
    <row r="148" spans="1:19">
      <c r="A148" s="18" t="s">
        <v>3360</v>
      </c>
      <c r="B148" s="18" t="s">
        <v>3361</v>
      </c>
      <c r="C148" s="18" t="s">
        <v>3362</v>
      </c>
      <c r="D148" s="18" t="s">
        <v>3363</v>
      </c>
      <c r="E148" s="18" t="s">
        <v>3364</v>
      </c>
      <c r="F148" s="18" t="s">
        <v>3365</v>
      </c>
      <c r="G148" s="19">
        <v>12</v>
      </c>
      <c r="H148" s="23">
        <v>45870</v>
      </c>
      <c r="I148" s="23">
        <v>46234</v>
      </c>
      <c r="J148" s="23">
        <v>45611</v>
      </c>
      <c r="K148" s="23">
        <v>45614</v>
      </c>
      <c r="L148" s="20">
        <v>665</v>
      </c>
      <c r="M148" s="20">
        <v>671.25</v>
      </c>
      <c r="N148" s="20">
        <v>690</v>
      </c>
      <c r="O148" s="21">
        <v>0</v>
      </c>
      <c r="Q148" s="20">
        <v>0</v>
      </c>
      <c r="R148" s="20">
        <f t="shared" si="8"/>
        <v>690</v>
      </c>
      <c r="S148" s="20">
        <v>690</v>
      </c>
    </row>
    <row r="149" spans="1:19">
      <c r="A149" s="18" t="s">
        <v>3366</v>
      </c>
      <c r="B149" s="18" t="s">
        <v>3367</v>
      </c>
      <c r="C149" s="18" t="s">
        <v>3368</v>
      </c>
      <c r="D149" s="18" t="s">
        <v>3369</v>
      </c>
      <c r="E149" s="18" t="s">
        <v>3370</v>
      </c>
      <c r="F149" s="18" t="s">
        <v>3371</v>
      </c>
      <c r="G149" s="19">
        <v>12</v>
      </c>
      <c r="H149" s="23">
        <v>45870</v>
      </c>
      <c r="I149" s="23">
        <v>46234</v>
      </c>
      <c r="J149" s="23">
        <v>45575</v>
      </c>
      <c r="K149" s="23">
        <v>45575</v>
      </c>
      <c r="L149" s="20">
        <v>665</v>
      </c>
      <c r="M149" s="20">
        <v>671.25</v>
      </c>
      <c r="N149" s="20">
        <v>675</v>
      </c>
      <c r="O149" s="21">
        <v>0</v>
      </c>
      <c r="Q149" s="20">
        <v>665</v>
      </c>
      <c r="R149" s="20">
        <f t="shared" si="8"/>
        <v>675</v>
      </c>
      <c r="S149" s="20">
        <v>675</v>
      </c>
    </row>
    <row r="150" spans="1:19">
      <c r="A150" s="18" t="s">
        <v>3372</v>
      </c>
      <c r="B150" s="18" t="s">
        <v>3373</v>
      </c>
      <c r="C150" s="18" t="s">
        <v>3374</v>
      </c>
      <c r="D150" s="18" t="s">
        <v>3375</v>
      </c>
      <c r="E150" s="18" t="s">
        <v>3376</v>
      </c>
      <c r="F150" s="18" t="s">
        <v>3377</v>
      </c>
      <c r="G150" s="19">
        <v>12</v>
      </c>
      <c r="H150" s="23">
        <v>45870</v>
      </c>
      <c r="I150" s="23">
        <v>46234</v>
      </c>
      <c r="J150" s="23">
        <v>45581</v>
      </c>
      <c r="K150" s="23">
        <v>45581</v>
      </c>
      <c r="L150" s="20">
        <v>0</v>
      </c>
      <c r="M150" s="20">
        <v>671.25</v>
      </c>
      <c r="N150" s="20">
        <v>755</v>
      </c>
      <c r="O150" s="21">
        <v>0</v>
      </c>
      <c r="Q150" s="20">
        <v>0</v>
      </c>
      <c r="R150" s="20">
        <f t="shared" si="8"/>
        <v>755</v>
      </c>
      <c r="S150" s="20">
        <v>755</v>
      </c>
    </row>
    <row r="151" spans="1:19">
      <c r="A151" s="18" t="s">
        <v>3378</v>
      </c>
      <c r="B151" s="18" t="s">
        <v>3379</v>
      </c>
      <c r="C151" s="18" t="s">
        <v>3380</v>
      </c>
      <c r="D151" s="18" t="s">
        <v>3381</v>
      </c>
      <c r="E151" s="18" t="s">
        <v>3382</v>
      </c>
      <c r="F151" s="18" t="s">
        <v>3383</v>
      </c>
      <c r="G151" s="19">
        <v>12</v>
      </c>
      <c r="H151" s="23">
        <v>45870</v>
      </c>
      <c r="I151" s="23">
        <v>46234</v>
      </c>
      <c r="J151" s="23">
        <v>45582</v>
      </c>
      <c r="K151" s="23">
        <v>45582</v>
      </c>
      <c r="L151" s="20">
        <v>0</v>
      </c>
      <c r="M151" s="20">
        <v>671.25</v>
      </c>
      <c r="N151" s="20">
        <v>755</v>
      </c>
      <c r="O151" s="21">
        <v>0</v>
      </c>
      <c r="Q151" s="20">
        <v>625</v>
      </c>
      <c r="R151" s="20">
        <f t="shared" si="8"/>
        <v>755</v>
      </c>
      <c r="S151" s="20">
        <v>755</v>
      </c>
    </row>
    <row r="152" spans="1:19">
      <c r="A152" s="18" t="s">
        <v>3384</v>
      </c>
      <c r="B152" s="18" t="s">
        <v>3385</v>
      </c>
      <c r="C152" s="18" t="s">
        <v>3386</v>
      </c>
      <c r="D152" s="18" t="s">
        <v>3387</v>
      </c>
      <c r="E152" s="18" t="s">
        <v>3388</v>
      </c>
      <c r="F152" s="18" t="s">
        <v>3389</v>
      </c>
      <c r="G152" s="19">
        <v>12</v>
      </c>
      <c r="H152" s="23">
        <v>45870</v>
      </c>
      <c r="I152" s="23">
        <v>46234</v>
      </c>
      <c r="J152" s="23">
        <v>45581</v>
      </c>
      <c r="K152" s="23">
        <v>45581</v>
      </c>
      <c r="L152" s="20">
        <v>0</v>
      </c>
      <c r="M152" s="20">
        <v>671.25</v>
      </c>
      <c r="N152" s="20">
        <v>755</v>
      </c>
      <c r="O152" s="21">
        <v>0</v>
      </c>
      <c r="Q152" s="20">
        <v>625</v>
      </c>
      <c r="R152" s="20">
        <f t="shared" si="8"/>
        <v>755</v>
      </c>
      <c r="S152" s="20">
        <v>755</v>
      </c>
    </row>
    <row r="153" spans="1:19">
      <c r="A153" s="18" t="s">
        <v>3390</v>
      </c>
      <c r="B153" s="18" t="s">
        <v>3391</v>
      </c>
      <c r="C153" s="18" t="s">
        <v>3392</v>
      </c>
      <c r="D153" s="18" t="s">
        <v>3393</v>
      </c>
      <c r="E153" s="18" t="s">
        <v>3394</v>
      </c>
      <c r="F153" s="18" t="s">
        <v>3395</v>
      </c>
      <c r="G153" s="19">
        <v>12</v>
      </c>
      <c r="H153" s="23">
        <v>45870</v>
      </c>
      <c r="I153" s="23">
        <v>46234</v>
      </c>
      <c r="J153" s="23">
        <v>45603</v>
      </c>
      <c r="K153" s="23">
        <v>45604</v>
      </c>
      <c r="L153" s="20">
        <v>0</v>
      </c>
      <c r="M153" s="20">
        <v>671.25</v>
      </c>
      <c r="N153" s="20">
        <v>730</v>
      </c>
      <c r="O153" s="21">
        <v>0</v>
      </c>
      <c r="Q153" s="20">
        <v>0</v>
      </c>
      <c r="R153" s="20">
        <f t="shared" si="8"/>
        <v>730</v>
      </c>
      <c r="S153" s="20">
        <v>730</v>
      </c>
    </row>
    <row r="154" spans="1:19">
      <c r="A154" s="18" t="s">
        <v>3396</v>
      </c>
      <c r="B154" s="18" t="s">
        <v>3397</v>
      </c>
      <c r="C154" s="18" t="s">
        <v>3398</v>
      </c>
      <c r="D154" s="18" t="s">
        <v>3399</v>
      </c>
      <c r="E154" s="18" t="s">
        <v>3400</v>
      </c>
      <c r="F154" s="18" t="s">
        <v>3401</v>
      </c>
      <c r="G154" s="19">
        <v>12</v>
      </c>
      <c r="H154" s="23">
        <v>45870</v>
      </c>
      <c r="I154" s="23">
        <v>46234</v>
      </c>
      <c r="J154" s="23">
        <v>45601</v>
      </c>
      <c r="K154" s="23">
        <v>45601</v>
      </c>
      <c r="L154" s="20">
        <v>300</v>
      </c>
      <c r="M154" s="20">
        <v>671.25</v>
      </c>
      <c r="N154" s="20">
        <v>710</v>
      </c>
      <c r="O154" s="21">
        <v>0</v>
      </c>
      <c r="Q154" s="20">
        <v>665</v>
      </c>
      <c r="R154" s="20">
        <f t="shared" si="8"/>
        <v>710</v>
      </c>
      <c r="S154" s="20">
        <v>710</v>
      </c>
    </row>
    <row r="155" spans="1:19">
      <c r="A155" s="18" t="s">
        <v>3402</v>
      </c>
      <c r="B155" s="18" t="s">
        <v>3403</v>
      </c>
      <c r="C155" s="18" t="s">
        <v>3404</v>
      </c>
      <c r="D155" s="18" t="s">
        <v>3405</v>
      </c>
      <c r="E155" s="18" t="s">
        <v>3406</v>
      </c>
      <c r="F155" s="18" t="s">
        <v>3407</v>
      </c>
      <c r="G155" s="19">
        <v>12</v>
      </c>
      <c r="H155" s="23">
        <v>45870</v>
      </c>
      <c r="I155" s="23">
        <v>46234</v>
      </c>
      <c r="J155" s="23">
        <v>45589</v>
      </c>
      <c r="K155" s="23">
        <v>45589</v>
      </c>
      <c r="L155" s="20">
        <v>699</v>
      </c>
      <c r="M155" s="20">
        <v>671.25</v>
      </c>
      <c r="N155" s="20">
        <v>675</v>
      </c>
      <c r="O155" s="21">
        <v>0</v>
      </c>
      <c r="Q155" s="20">
        <v>665</v>
      </c>
      <c r="R155" s="20">
        <f t="shared" si="8"/>
        <v>675</v>
      </c>
      <c r="S155" s="20">
        <v>675</v>
      </c>
    </row>
    <row r="156" spans="1:19">
      <c r="A156" s="18" t="s">
        <v>3408</v>
      </c>
      <c r="B156" s="18" t="s">
        <v>3409</v>
      </c>
      <c r="C156" s="18" t="s">
        <v>3410</v>
      </c>
      <c r="D156" s="18" t="s">
        <v>3411</v>
      </c>
      <c r="E156" s="18" t="s">
        <v>3412</v>
      </c>
      <c r="F156" s="18" t="s">
        <v>3413</v>
      </c>
      <c r="G156" s="19">
        <v>12</v>
      </c>
      <c r="H156" s="23">
        <v>45870</v>
      </c>
      <c r="I156" s="23">
        <v>46234</v>
      </c>
      <c r="J156" s="23">
        <v>45586</v>
      </c>
      <c r="K156" s="23">
        <v>45586</v>
      </c>
      <c r="L156" s="20">
        <v>669</v>
      </c>
      <c r="M156" s="20">
        <v>671.25</v>
      </c>
      <c r="N156" s="20">
        <v>705</v>
      </c>
      <c r="O156" s="21">
        <v>0</v>
      </c>
      <c r="Q156" s="20">
        <v>625</v>
      </c>
      <c r="R156" s="20">
        <f t="shared" si="8"/>
        <v>705</v>
      </c>
      <c r="S156" s="20">
        <v>705</v>
      </c>
    </row>
    <row r="157" spans="1:19">
      <c r="A157" s="18" t="s">
        <v>3414</v>
      </c>
      <c r="B157" s="18" t="s">
        <v>3415</v>
      </c>
      <c r="C157" s="18" t="s">
        <v>3416</v>
      </c>
      <c r="D157" s="18" t="s">
        <v>3417</v>
      </c>
      <c r="E157" s="18" t="s">
        <v>3418</v>
      </c>
      <c r="F157" s="18" t="s">
        <v>3419</v>
      </c>
      <c r="G157" s="19">
        <v>12</v>
      </c>
      <c r="H157" s="23">
        <v>45870</v>
      </c>
      <c r="I157" s="23">
        <v>46234</v>
      </c>
      <c r="J157" s="23">
        <v>45601</v>
      </c>
      <c r="K157" s="23">
        <v>45601</v>
      </c>
      <c r="L157" s="20">
        <v>0</v>
      </c>
      <c r="M157" s="20">
        <v>671.25</v>
      </c>
      <c r="N157" s="20">
        <v>730</v>
      </c>
      <c r="O157" s="21">
        <v>0</v>
      </c>
      <c r="Q157" s="20">
        <v>0</v>
      </c>
      <c r="R157" s="20">
        <f t="shared" si="8"/>
        <v>730</v>
      </c>
      <c r="S157" s="20">
        <v>730</v>
      </c>
    </row>
    <row r="158" spans="1:19">
      <c r="A158" s="18" t="s">
        <v>3420</v>
      </c>
      <c r="B158" s="18" t="s">
        <v>3421</v>
      </c>
      <c r="C158" s="18" t="s">
        <v>3422</v>
      </c>
      <c r="D158" s="18" t="s">
        <v>3423</v>
      </c>
      <c r="E158" s="18" t="s">
        <v>3424</v>
      </c>
      <c r="F158" s="18" t="s">
        <v>3425</v>
      </c>
      <c r="G158" s="19">
        <v>12</v>
      </c>
      <c r="H158" s="23">
        <v>45870</v>
      </c>
      <c r="I158" s="23">
        <v>46234</v>
      </c>
      <c r="J158" s="23">
        <v>45610</v>
      </c>
      <c r="K158" s="23">
        <v>45614</v>
      </c>
      <c r="L158" s="20">
        <v>669</v>
      </c>
      <c r="M158" s="20">
        <v>671.25</v>
      </c>
      <c r="N158" s="20">
        <v>745</v>
      </c>
      <c r="O158" s="21">
        <v>0</v>
      </c>
      <c r="Q158" s="20">
        <v>709</v>
      </c>
      <c r="R158" s="20">
        <f t="shared" si="8"/>
        <v>745</v>
      </c>
      <c r="S158" s="20">
        <v>745</v>
      </c>
    </row>
    <row r="159" spans="1:19">
      <c r="A159" s="18" t="s">
        <v>3426</v>
      </c>
      <c r="B159" s="18" t="s">
        <v>3427</v>
      </c>
      <c r="C159" s="18" t="s">
        <v>3428</v>
      </c>
      <c r="D159" s="18" t="s">
        <v>3429</v>
      </c>
      <c r="E159" s="18" t="s">
        <v>3430</v>
      </c>
      <c r="F159" s="18" t="s">
        <v>3431</v>
      </c>
      <c r="G159" s="19">
        <v>12</v>
      </c>
      <c r="H159" s="23">
        <v>45870</v>
      </c>
      <c r="I159" s="23">
        <v>46234</v>
      </c>
      <c r="J159" s="23">
        <v>45589</v>
      </c>
      <c r="K159" s="23">
        <v>45590</v>
      </c>
      <c r="L159" s="20">
        <v>0</v>
      </c>
      <c r="M159" s="20">
        <v>671.25</v>
      </c>
      <c r="N159" s="20">
        <v>730</v>
      </c>
      <c r="O159" s="21">
        <v>0</v>
      </c>
      <c r="Q159" s="20">
        <v>0</v>
      </c>
      <c r="R159" s="20">
        <f t="shared" si="8"/>
        <v>730</v>
      </c>
      <c r="S159" s="20">
        <v>730</v>
      </c>
    </row>
    <row r="160" spans="1:19">
      <c r="A160" s="18" t="s">
        <v>3432</v>
      </c>
      <c r="B160" s="18" t="s">
        <v>3433</v>
      </c>
      <c r="C160" s="18" t="s">
        <v>3434</v>
      </c>
      <c r="D160" s="18" t="s">
        <v>3435</v>
      </c>
      <c r="E160" s="18" t="s">
        <v>3436</v>
      </c>
      <c r="F160" s="18" t="s">
        <v>3437</v>
      </c>
      <c r="G160" s="19">
        <v>12</v>
      </c>
      <c r="H160" s="23">
        <v>45870</v>
      </c>
      <c r="I160" s="23">
        <v>46234</v>
      </c>
      <c r="J160" s="23">
        <v>45597</v>
      </c>
      <c r="K160" s="23">
        <v>45597</v>
      </c>
      <c r="L160" s="20">
        <v>0</v>
      </c>
      <c r="M160" s="20">
        <v>671.25</v>
      </c>
      <c r="N160" s="20">
        <v>730</v>
      </c>
      <c r="O160" s="21">
        <v>0</v>
      </c>
      <c r="Q160" s="20">
        <v>0</v>
      </c>
      <c r="R160" s="20">
        <f t="shared" si="8"/>
        <v>730</v>
      </c>
      <c r="S160" s="20">
        <v>730</v>
      </c>
    </row>
    <row r="161" spans="2:19">
      <c r="B161" s="18" t="s">
        <v>3438</v>
      </c>
      <c r="D161" s="18" t="s">
        <v>3439</v>
      </c>
      <c r="E161" s="18" t="s">
        <v>3440</v>
      </c>
      <c r="F161" s="18" t="s">
        <v>3441</v>
      </c>
      <c r="G161" s="19">
        <v>12</v>
      </c>
      <c r="H161" s="23">
        <v>45885</v>
      </c>
      <c r="I161" s="23">
        <v>46234</v>
      </c>
      <c r="J161" s="23">
        <v>45603</v>
      </c>
      <c r="K161" s="23">
        <v>45603</v>
      </c>
      <c r="L161" s="20">
        <v>0</v>
      </c>
      <c r="M161" s="20">
        <v>0</v>
      </c>
      <c r="N161" s="20">
        <v>690</v>
      </c>
      <c r="O161" s="21">
        <v>0</v>
      </c>
      <c r="Q161" s="20">
        <v>0</v>
      </c>
      <c r="R161" s="20">
        <f t="shared" si="8"/>
        <v>690</v>
      </c>
      <c r="S161" s="20">
        <v>690</v>
      </c>
    </row>
    <row r="162" spans="2:19">
      <c r="B162" s="18" t="s">
        <v>3442</v>
      </c>
      <c r="D162" s="18" t="s">
        <v>3443</v>
      </c>
      <c r="E162" s="18" t="s">
        <v>3444</v>
      </c>
      <c r="F162" s="18" t="s">
        <v>3445</v>
      </c>
      <c r="G162" s="19">
        <v>12</v>
      </c>
      <c r="H162" s="23">
        <v>45885</v>
      </c>
      <c r="I162" s="23">
        <v>46234</v>
      </c>
      <c r="J162" s="23">
        <v>45615</v>
      </c>
      <c r="K162" s="23">
        <v>45615</v>
      </c>
      <c r="L162" s="20">
        <v>715</v>
      </c>
      <c r="M162" s="20">
        <v>0</v>
      </c>
      <c r="N162" s="20">
        <v>715</v>
      </c>
      <c r="O162" s="21">
        <v>0</v>
      </c>
      <c r="Q162" s="20">
        <v>0</v>
      </c>
      <c r="R162" s="20">
        <f t="shared" si="8"/>
        <v>715</v>
      </c>
      <c r="S162" s="20">
        <v>715</v>
      </c>
    </row>
    <row r="163" spans="2:19">
      <c r="B163" s="18" t="s">
        <v>3446</v>
      </c>
      <c r="D163" s="18" t="s">
        <v>3447</v>
      </c>
      <c r="E163" s="18" t="s">
        <v>3448</v>
      </c>
      <c r="F163" s="18" t="s">
        <v>3449</v>
      </c>
      <c r="G163" s="19">
        <v>12</v>
      </c>
      <c r="H163" s="23">
        <v>45885</v>
      </c>
      <c r="I163" s="23">
        <v>46234</v>
      </c>
      <c r="J163" s="23">
        <v>45604</v>
      </c>
      <c r="K163" s="23">
        <v>45604</v>
      </c>
      <c r="L163" s="20">
        <v>690</v>
      </c>
      <c r="M163" s="20">
        <v>0</v>
      </c>
      <c r="N163" s="20">
        <v>745</v>
      </c>
      <c r="O163" s="21">
        <v>0</v>
      </c>
      <c r="Q163" s="20">
        <v>0</v>
      </c>
      <c r="R163" s="20">
        <f t="shared" si="8"/>
        <v>745</v>
      </c>
      <c r="S163" s="20">
        <v>745</v>
      </c>
    </row>
    <row r="164" spans="2:19">
      <c r="B164" s="18" t="s">
        <v>3450</v>
      </c>
      <c r="D164" s="18" t="s">
        <v>3451</v>
      </c>
      <c r="E164" s="18" t="s">
        <v>3452</v>
      </c>
      <c r="F164" s="18" t="s">
        <v>3453</v>
      </c>
      <c r="G164" s="19">
        <v>12</v>
      </c>
      <c r="H164" s="23">
        <v>45885</v>
      </c>
      <c r="I164" s="23">
        <v>46234</v>
      </c>
      <c r="J164" s="23">
        <v>45610</v>
      </c>
      <c r="K164" s="23">
        <v>45614</v>
      </c>
      <c r="L164" s="20">
        <v>0</v>
      </c>
      <c r="M164" s="20">
        <v>0</v>
      </c>
      <c r="N164" s="20">
        <v>745</v>
      </c>
      <c r="O164" s="21">
        <v>0</v>
      </c>
      <c r="Q164" s="20">
        <v>0</v>
      </c>
      <c r="R164" s="20">
        <f t="shared" si="8"/>
        <v>745</v>
      </c>
      <c r="S164" s="20">
        <v>745</v>
      </c>
    </row>
    <row r="165" spans="2:19">
      <c r="B165" s="18" t="s">
        <v>3454</v>
      </c>
      <c r="D165" s="18" t="s">
        <v>3455</v>
      </c>
      <c r="E165" s="18" t="s">
        <v>3456</v>
      </c>
      <c r="F165" s="18" t="s">
        <v>3457</v>
      </c>
      <c r="G165" s="19">
        <v>12</v>
      </c>
      <c r="H165" s="23">
        <v>45885</v>
      </c>
      <c r="I165" s="23">
        <v>46234</v>
      </c>
      <c r="J165" s="23">
        <v>45580</v>
      </c>
      <c r="K165" s="23">
        <v>45581</v>
      </c>
      <c r="L165" s="20">
        <v>0</v>
      </c>
      <c r="M165" s="20">
        <v>0</v>
      </c>
      <c r="N165" s="20">
        <v>705</v>
      </c>
      <c r="O165" s="21">
        <v>0</v>
      </c>
      <c r="Q165" s="20">
        <v>0</v>
      </c>
      <c r="R165" s="20">
        <f t="shared" si="8"/>
        <v>705</v>
      </c>
      <c r="S165" s="20">
        <v>705</v>
      </c>
    </row>
    <row r="166" spans="2:19">
      <c r="B166" s="18" t="s">
        <v>3458</v>
      </c>
      <c r="D166" s="18" t="s">
        <v>3459</v>
      </c>
      <c r="E166" s="18" t="s">
        <v>3460</v>
      </c>
      <c r="F166" s="18" t="s">
        <v>3461</v>
      </c>
      <c r="G166" s="19">
        <v>12</v>
      </c>
      <c r="H166" s="23">
        <v>45885</v>
      </c>
      <c r="I166" s="23">
        <v>46234</v>
      </c>
      <c r="J166" s="23">
        <v>45603</v>
      </c>
      <c r="K166" s="23">
        <v>45603</v>
      </c>
      <c r="L166" s="20">
        <v>690</v>
      </c>
      <c r="M166" s="20">
        <v>0</v>
      </c>
      <c r="N166" s="20">
        <v>690</v>
      </c>
      <c r="O166" s="21">
        <v>0</v>
      </c>
      <c r="Q166" s="20">
        <v>0</v>
      </c>
      <c r="R166" s="20">
        <f t="shared" si="8"/>
        <v>690</v>
      </c>
      <c r="S166" s="20">
        <v>690</v>
      </c>
    </row>
    <row r="167" spans="2:19">
      <c r="B167" s="18" t="s">
        <v>3462</v>
      </c>
      <c r="D167" s="18" t="s">
        <v>3463</v>
      </c>
      <c r="E167" s="18" t="s">
        <v>3464</v>
      </c>
      <c r="F167" s="18" t="s">
        <v>3465</v>
      </c>
      <c r="G167" s="19">
        <v>12</v>
      </c>
      <c r="H167" s="23">
        <v>45885</v>
      </c>
      <c r="I167" s="23">
        <v>46234</v>
      </c>
      <c r="J167" s="23">
        <v>45615</v>
      </c>
      <c r="L167" s="20">
        <v>0</v>
      </c>
      <c r="M167" s="20">
        <v>0</v>
      </c>
      <c r="N167" s="20">
        <v>770</v>
      </c>
      <c r="O167" s="21">
        <v>0</v>
      </c>
      <c r="Q167" s="20">
        <v>0</v>
      </c>
      <c r="R167" s="20">
        <f t="shared" si="8"/>
        <v>770</v>
      </c>
      <c r="S167" s="20">
        <v>770</v>
      </c>
    </row>
    <row r="168" spans="2:19">
      <c r="B168" s="18" t="s">
        <v>3466</v>
      </c>
      <c r="D168" s="18" t="s">
        <v>3467</v>
      </c>
      <c r="E168" s="18" t="s">
        <v>3468</v>
      </c>
      <c r="F168" s="18" t="s">
        <v>3469</v>
      </c>
      <c r="G168" s="19">
        <v>12</v>
      </c>
      <c r="H168" s="23">
        <v>45885</v>
      </c>
      <c r="I168" s="23">
        <v>46234</v>
      </c>
      <c r="J168" s="23">
        <v>45610</v>
      </c>
      <c r="K168" s="23">
        <v>45614</v>
      </c>
      <c r="L168" s="20">
        <v>690</v>
      </c>
      <c r="M168" s="20">
        <v>0</v>
      </c>
      <c r="N168" s="20">
        <v>745</v>
      </c>
      <c r="O168" s="21">
        <v>0</v>
      </c>
      <c r="Q168" s="20">
        <v>0</v>
      </c>
      <c r="R168" s="20">
        <f t="shared" si="8"/>
        <v>745</v>
      </c>
      <c r="S168" s="20">
        <v>745</v>
      </c>
    </row>
    <row r="169" spans="2:19">
      <c r="B169" s="18" t="s">
        <v>3470</v>
      </c>
      <c r="D169" s="18" t="s">
        <v>3471</v>
      </c>
      <c r="E169" s="18" t="s">
        <v>3472</v>
      </c>
      <c r="F169" s="18" t="s">
        <v>3473</v>
      </c>
      <c r="G169" s="19">
        <v>12</v>
      </c>
      <c r="H169" s="23">
        <v>45885</v>
      </c>
      <c r="I169" s="23">
        <v>46234</v>
      </c>
      <c r="J169" s="23">
        <v>45610</v>
      </c>
      <c r="K169" s="23">
        <v>45614</v>
      </c>
      <c r="L169" s="20">
        <v>0</v>
      </c>
      <c r="M169" s="20">
        <v>0</v>
      </c>
      <c r="N169" s="20">
        <v>745</v>
      </c>
      <c r="O169" s="21">
        <v>0</v>
      </c>
      <c r="Q169" s="20">
        <v>0</v>
      </c>
      <c r="R169" s="20">
        <f t="shared" si="8"/>
        <v>745</v>
      </c>
      <c r="S169" s="20">
        <v>745</v>
      </c>
    </row>
    <row r="170" spans="2:19">
      <c r="B170" s="18" t="s">
        <v>3474</v>
      </c>
      <c r="D170" s="18" t="s">
        <v>3475</v>
      </c>
      <c r="E170" s="18" t="s">
        <v>3476</v>
      </c>
      <c r="F170" s="18" t="s">
        <v>3477</v>
      </c>
      <c r="G170" s="19">
        <v>12</v>
      </c>
      <c r="H170" s="23">
        <v>45885</v>
      </c>
      <c r="I170" s="23">
        <v>46234</v>
      </c>
      <c r="J170" s="23">
        <v>45583</v>
      </c>
      <c r="K170" s="23">
        <v>45583</v>
      </c>
      <c r="L170" s="20">
        <v>690</v>
      </c>
      <c r="M170" s="20">
        <v>0</v>
      </c>
      <c r="N170" s="20">
        <v>745</v>
      </c>
      <c r="O170" s="21">
        <v>0</v>
      </c>
      <c r="Q170" s="20">
        <v>0</v>
      </c>
      <c r="R170" s="20">
        <f t="shared" si="8"/>
        <v>745</v>
      </c>
      <c r="S170" s="20">
        <v>745</v>
      </c>
    </row>
    <row r="171" spans="2:19">
      <c r="B171" s="18" t="s">
        <v>3478</v>
      </c>
      <c r="D171" s="18" t="s">
        <v>3479</v>
      </c>
      <c r="E171" s="18" t="s">
        <v>3480</v>
      </c>
      <c r="F171" s="18" t="s">
        <v>3481</v>
      </c>
      <c r="G171" s="19">
        <v>12</v>
      </c>
      <c r="H171" s="23">
        <v>45885</v>
      </c>
      <c r="I171" s="23">
        <v>46234</v>
      </c>
      <c r="J171" s="23">
        <v>45614</v>
      </c>
      <c r="K171" s="23">
        <v>45614</v>
      </c>
      <c r="L171" s="20">
        <v>690</v>
      </c>
      <c r="M171" s="20">
        <v>0</v>
      </c>
      <c r="N171" s="20">
        <v>690</v>
      </c>
      <c r="O171" s="21">
        <v>0</v>
      </c>
      <c r="Q171" s="20">
        <v>0</v>
      </c>
      <c r="R171" s="20">
        <f t="shared" ref="R171:R200" si="9">N171</f>
        <v>690</v>
      </c>
      <c r="S171" s="20">
        <v>690</v>
      </c>
    </row>
    <row r="172" spans="2:19">
      <c r="B172" s="18" t="s">
        <v>3482</v>
      </c>
      <c r="D172" s="18" t="s">
        <v>3483</v>
      </c>
      <c r="E172" s="18" t="s">
        <v>3484</v>
      </c>
      <c r="F172" s="18" t="s">
        <v>3485</v>
      </c>
      <c r="G172" s="19">
        <v>12</v>
      </c>
      <c r="H172" s="23">
        <v>45885</v>
      </c>
      <c r="I172" s="23">
        <v>46234</v>
      </c>
      <c r="J172" s="23">
        <v>45583</v>
      </c>
      <c r="K172" s="23">
        <v>45583</v>
      </c>
      <c r="L172" s="20">
        <v>0</v>
      </c>
      <c r="M172" s="20">
        <v>0</v>
      </c>
      <c r="N172" s="20">
        <v>690</v>
      </c>
      <c r="O172" s="21">
        <v>0</v>
      </c>
      <c r="Q172" s="20">
        <v>0</v>
      </c>
      <c r="R172" s="20">
        <f t="shared" si="9"/>
        <v>690</v>
      </c>
      <c r="S172" s="20">
        <v>690</v>
      </c>
    </row>
    <row r="173" spans="2:19">
      <c r="B173" s="18" t="s">
        <v>3486</v>
      </c>
      <c r="D173" s="18" t="s">
        <v>3487</v>
      </c>
      <c r="E173" s="18" t="s">
        <v>3488</v>
      </c>
      <c r="F173" s="18" t="s">
        <v>3489</v>
      </c>
      <c r="G173" s="19">
        <v>12</v>
      </c>
      <c r="H173" s="23">
        <v>45885</v>
      </c>
      <c r="I173" s="23">
        <v>46234</v>
      </c>
      <c r="J173" s="23">
        <v>45602</v>
      </c>
      <c r="K173" s="23">
        <v>45603</v>
      </c>
      <c r="L173" s="20">
        <v>0</v>
      </c>
      <c r="M173" s="20">
        <v>0</v>
      </c>
      <c r="N173" s="20">
        <v>745</v>
      </c>
      <c r="O173" s="21">
        <v>0</v>
      </c>
      <c r="Q173" s="20">
        <v>0</v>
      </c>
      <c r="R173" s="20">
        <f t="shared" si="9"/>
        <v>745</v>
      </c>
      <c r="S173" s="20">
        <v>745</v>
      </c>
    </row>
    <row r="174" spans="2:19">
      <c r="B174" s="18" t="s">
        <v>3490</v>
      </c>
      <c r="D174" s="18" t="s">
        <v>3491</v>
      </c>
      <c r="E174" s="18" t="s">
        <v>3492</v>
      </c>
      <c r="F174" s="18" t="s">
        <v>3493</v>
      </c>
      <c r="G174" s="19">
        <v>12</v>
      </c>
      <c r="H174" s="23">
        <v>45885</v>
      </c>
      <c r="I174" s="23">
        <v>46234</v>
      </c>
      <c r="J174" s="23">
        <v>45609</v>
      </c>
      <c r="K174" s="23">
        <v>45610</v>
      </c>
      <c r="L174" s="20">
        <v>0</v>
      </c>
      <c r="M174" s="20">
        <v>0</v>
      </c>
      <c r="N174" s="20">
        <v>690</v>
      </c>
      <c r="O174" s="21">
        <v>0</v>
      </c>
      <c r="Q174" s="20">
        <v>0</v>
      </c>
      <c r="R174" s="20">
        <f t="shared" si="9"/>
        <v>690</v>
      </c>
      <c r="S174" s="20">
        <v>690</v>
      </c>
    </row>
    <row r="175" spans="2:19">
      <c r="B175" s="18" t="s">
        <v>3494</v>
      </c>
      <c r="D175" s="18" t="s">
        <v>3495</v>
      </c>
      <c r="E175" s="18" t="s">
        <v>3496</v>
      </c>
      <c r="F175" s="18" t="s">
        <v>3497</v>
      </c>
      <c r="G175" s="19">
        <v>12</v>
      </c>
      <c r="H175" s="23">
        <v>45885</v>
      </c>
      <c r="I175" s="23">
        <v>46234</v>
      </c>
      <c r="L175" s="20">
        <v>0</v>
      </c>
      <c r="M175" s="20">
        <v>0</v>
      </c>
      <c r="N175" s="20">
        <v>690</v>
      </c>
      <c r="O175" s="21">
        <v>0</v>
      </c>
      <c r="Q175" s="20">
        <v>0</v>
      </c>
      <c r="R175" s="20">
        <f t="shared" si="9"/>
        <v>690</v>
      </c>
      <c r="S175" s="20">
        <v>690</v>
      </c>
    </row>
    <row r="176" spans="2:19">
      <c r="B176" s="18" t="s">
        <v>3498</v>
      </c>
      <c r="D176" s="18" t="s">
        <v>3499</v>
      </c>
      <c r="E176" s="18" t="s">
        <v>3500</v>
      </c>
      <c r="F176" s="18" t="s">
        <v>3501</v>
      </c>
      <c r="G176" s="19">
        <v>12</v>
      </c>
      <c r="H176" s="23">
        <v>45885</v>
      </c>
      <c r="I176" s="23">
        <v>46234</v>
      </c>
      <c r="J176" s="23">
        <v>45582</v>
      </c>
      <c r="K176" s="23">
        <v>45583</v>
      </c>
      <c r="L176" s="20">
        <v>0</v>
      </c>
      <c r="M176" s="20">
        <v>0</v>
      </c>
      <c r="N176" s="20">
        <v>690</v>
      </c>
      <c r="O176" s="21">
        <v>0</v>
      </c>
      <c r="Q176" s="20">
        <v>0</v>
      </c>
      <c r="R176" s="20">
        <f t="shared" si="9"/>
        <v>690</v>
      </c>
      <c r="S176" s="20">
        <v>690</v>
      </c>
    </row>
    <row r="177" spans="2:19">
      <c r="B177" s="18" t="s">
        <v>3502</v>
      </c>
      <c r="D177" s="18" t="s">
        <v>3503</v>
      </c>
      <c r="E177" s="18" t="s">
        <v>3504</v>
      </c>
      <c r="F177" s="18" t="s">
        <v>3505</v>
      </c>
      <c r="G177" s="19">
        <v>12</v>
      </c>
      <c r="H177" s="23">
        <v>45885</v>
      </c>
      <c r="I177" s="23">
        <v>46234</v>
      </c>
      <c r="J177" s="23">
        <v>45582</v>
      </c>
      <c r="K177" s="23">
        <v>45582</v>
      </c>
      <c r="L177" s="20">
        <v>0</v>
      </c>
      <c r="M177" s="20">
        <v>0</v>
      </c>
      <c r="N177" s="20">
        <v>690</v>
      </c>
      <c r="O177" s="21">
        <v>0</v>
      </c>
      <c r="Q177" s="20">
        <v>0</v>
      </c>
      <c r="R177" s="20">
        <f t="shared" si="9"/>
        <v>690</v>
      </c>
      <c r="S177" s="20">
        <v>690</v>
      </c>
    </row>
    <row r="178" spans="2:19">
      <c r="B178" s="18" t="s">
        <v>3506</v>
      </c>
      <c r="D178" s="18" t="s">
        <v>3507</v>
      </c>
      <c r="E178" s="18" t="s">
        <v>3508</v>
      </c>
      <c r="F178" s="18" t="s">
        <v>3509</v>
      </c>
      <c r="G178" s="19">
        <v>12</v>
      </c>
      <c r="H178" s="23">
        <v>45885</v>
      </c>
      <c r="I178" s="23">
        <v>46234</v>
      </c>
      <c r="J178" s="23">
        <v>45580</v>
      </c>
      <c r="K178" s="23">
        <v>45581</v>
      </c>
      <c r="L178" s="20">
        <v>0</v>
      </c>
      <c r="M178" s="20">
        <v>0</v>
      </c>
      <c r="N178" s="20">
        <v>730</v>
      </c>
      <c r="O178" s="21">
        <v>0</v>
      </c>
      <c r="Q178" s="20">
        <v>0</v>
      </c>
      <c r="R178" s="20">
        <f t="shared" si="9"/>
        <v>730</v>
      </c>
      <c r="S178" s="20">
        <v>730</v>
      </c>
    </row>
    <row r="179" spans="2:19">
      <c r="B179" s="18" t="s">
        <v>3510</v>
      </c>
      <c r="D179" s="18" t="s">
        <v>3511</v>
      </c>
      <c r="E179" s="18" t="s">
        <v>3512</v>
      </c>
      <c r="F179" s="18" t="s">
        <v>3513</v>
      </c>
      <c r="G179" s="19">
        <v>12</v>
      </c>
      <c r="H179" s="23">
        <v>45885</v>
      </c>
      <c r="I179" s="23">
        <v>46234</v>
      </c>
      <c r="J179" s="23">
        <v>45579</v>
      </c>
      <c r="K179" s="23">
        <v>45579</v>
      </c>
      <c r="L179" s="20">
        <v>0</v>
      </c>
      <c r="M179" s="20">
        <v>0</v>
      </c>
      <c r="N179" s="20">
        <v>730</v>
      </c>
      <c r="O179" s="21">
        <v>0</v>
      </c>
      <c r="Q179" s="20">
        <v>0</v>
      </c>
      <c r="R179" s="20">
        <f t="shared" si="9"/>
        <v>730</v>
      </c>
      <c r="S179" s="20">
        <v>730</v>
      </c>
    </row>
    <row r="180" spans="2:19">
      <c r="B180" s="18" t="s">
        <v>3514</v>
      </c>
      <c r="D180" s="18" t="s">
        <v>3515</v>
      </c>
      <c r="E180" s="18" t="s">
        <v>3516</v>
      </c>
      <c r="F180" s="18" t="s">
        <v>3517</v>
      </c>
      <c r="G180" s="19">
        <v>12</v>
      </c>
      <c r="H180" s="23">
        <v>45885</v>
      </c>
      <c r="I180" s="23">
        <v>46234</v>
      </c>
      <c r="J180" s="23">
        <v>45615</v>
      </c>
      <c r="K180" s="23">
        <v>45615</v>
      </c>
      <c r="L180" s="20">
        <v>0</v>
      </c>
      <c r="M180" s="20">
        <v>0</v>
      </c>
      <c r="N180" s="20">
        <v>720</v>
      </c>
      <c r="O180" s="21">
        <v>0</v>
      </c>
      <c r="Q180" s="20">
        <v>0</v>
      </c>
      <c r="R180" s="20">
        <f t="shared" si="9"/>
        <v>720</v>
      </c>
      <c r="S180" s="20">
        <v>720</v>
      </c>
    </row>
    <row r="181" spans="2:19">
      <c r="B181" s="18" t="s">
        <v>3518</v>
      </c>
      <c r="D181" s="18" t="s">
        <v>3519</v>
      </c>
      <c r="E181" s="18" t="s">
        <v>3520</v>
      </c>
      <c r="F181" s="18" t="s">
        <v>3521</v>
      </c>
      <c r="G181" s="19">
        <v>12</v>
      </c>
      <c r="H181" s="23">
        <v>45885</v>
      </c>
      <c r="I181" s="23">
        <v>46234</v>
      </c>
      <c r="J181" s="23">
        <v>45587</v>
      </c>
      <c r="K181" s="23">
        <v>45587</v>
      </c>
      <c r="L181" s="20">
        <v>0</v>
      </c>
      <c r="M181" s="20">
        <v>0</v>
      </c>
      <c r="N181" s="20">
        <v>745</v>
      </c>
      <c r="O181" s="21">
        <v>0</v>
      </c>
      <c r="Q181" s="20">
        <v>0</v>
      </c>
      <c r="R181" s="20">
        <f t="shared" si="9"/>
        <v>745</v>
      </c>
      <c r="S181" s="20">
        <v>745</v>
      </c>
    </row>
    <row r="182" spans="2:19">
      <c r="B182" s="18" t="s">
        <v>3522</v>
      </c>
      <c r="D182" s="18" t="s">
        <v>3523</v>
      </c>
      <c r="E182" s="18" t="s">
        <v>3524</v>
      </c>
      <c r="F182" s="18" t="s">
        <v>3525</v>
      </c>
      <c r="G182" s="19">
        <v>12</v>
      </c>
      <c r="H182" s="23">
        <v>45885</v>
      </c>
      <c r="I182" s="23">
        <v>46234</v>
      </c>
      <c r="J182" s="23">
        <v>45607</v>
      </c>
      <c r="K182" s="23">
        <v>45607</v>
      </c>
      <c r="L182" s="20">
        <v>0</v>
      </c>
      <c r="M182" s="20">
        <v>0</v>
      </c>
      <c r="N182" s="20">
        <v>710</v>
      </c>
      <c r="O182" s="21">
        <v>0</v>
      </c>
      <c r="Q182" s="20">
        <v>0</v>
      </c>
      <c r="R182" s="20">
        <f t="shared" si="9"/>
        <v>710</v>
      </c>
      <c r="S182" s="20">
        <v>710</v>
      </c>
    </row>
    <row r="183" spans="2:19">
      <c r="B183" s="18" t="s">
        <v>3526</v>
      </c>
      <c r="D183" s="18" t="s">
        <v>3527</v>
      </c>
      <c r="E183" s="18" t="s">
        <v>3528</v>
      </c>
      <c r="F183" s="18" t="s">
        <v>3529</v>
      </c>
      <c r="G183" s="19">
        <v>12</v>
      </c>
      <c r="H183" s="23">
        <v>45885</v>
      </c>
      <c r="I183" s="23">
        <v>46234</v>
      </c>
      <c r="J183" s="23">
        <v>45608</v>
      </c>
      <c r="K183" s="23">
        <v>45608</v>
      </c>
      <c r="L183" s="20">
        <v>0</v>
      </c>
      <c r="M183" s="20">
        <v>0</v>
      </c>
      <c r="N183" s="20">
        <v>745</v>
      </c>
      <c r="O183" s="21">
        <v>0</v>
      </c>
      <c r="Q183" s="20">
        <v>0</v>
      </c>
      <c r="R183" s="20">
        <f t="shared" si="9"/>
        <v>745</v>
      </c>
      <c r="S183" s="20">
        <v>745</v>
      </c>
    </row>
    <row r="184" spans="2:19">
      <c r="B184" s="18" t="s">
        <v>3530</v>
      </c>
      <c r="D184" s="18" t="s">
        <v>3531</v>
      </c>
      <c r="E184" s="18" t="s">
        <v>3532</v>
      </c>
      <c r="F184" s="18" t="s">
        <v>3533</v>
      </c>
      <c r="G184" s="19">
        <v>12</v>
      </c>
      <c r="H184" s="23">
        <v>45885</v>
      </c>
      <c r="I184" s="23">
        <v>46234</v>
      </c>
      <c r="J184" s="23">
        <v>45602</v>
      </c>
      <c r="K184" s="23">
        <v>45603</v>
      </c>
      <c r="L184" s="20">
        <v>0</v>
      </c>
      <c r="M184" s="20">
        <v>0</v>
      </c>
      <c r="N184" s="20">
        <v>745</v>
      </c>
      <c r="O184" s="21">
        <v>0</v>
      </c>
      <c r="Q184" s="20">
        <v>0</v>
      </c>
      <c r="R184" s="20">
        <f t="shared" si="9"/>
        <v>745</v>
      </c>
      <c r="S184" s="20">
        <v>745</v>
      </c>
    </row>
    <row r="185" spans="2:19">
      <c r="B185" s="18" t="s">
        <v>3534</v>
      </c>
      <c r="D185" s="18" t="s">
        <v>3535</v>
      </c>
      <c r="E185" s="18" t="s">
        <v>3536</v>
      </c>
      <c r="F185" s="18" t="s">
        <v>3537</v>
      </c>
      <c r="G185" s="19">
        <v>12</v>
      </c>
      <c r="H185" s="23">
        <v>45885</v>
      </c>
      <c r="I185" s="23">
        <v>46234</v>
      </c>
      <c r="J185" s="23">
        <v>45604</v>
      </c>
      <c r="K185" s="23">
        <v>45604</v>
      </c>
      <c r="L185" s="20">
        <v>690</v>
      </c>
      <c r="M185" s="20">
        <v>0</v>
      </c>
      <c r="N185" s="20">
        <v>745</v>
      </c>
      <c r="O185" s="21">
        <v>0</v>
      </c>
      <c r="Q185" s="20">
        <v>0</v>
      </c>
      <c r="R185" s="20">
        <f t="shared" si="9"/>
        <v>745</v>
      </c>
      <c r="S185" s="20">
        <v>745</v>
      </c>
    </row>
    <row r="186" spans="2:19">
      <c r="B186" s="18" t="s">
        <v>3538</v>
      </c>
      <c r="D186" s="18" t="s">
        <v>3539</v>
      </c>
      <c r="E186" s="18" t="s">
        <v>3540</v>
      </c>
      <c r="F186" s="18" t="s">
        <v>3541</v>
      </c>
      <c r="G186" s="19">
        <v>12</v>
      </c>
      <c r="H186" s="23">
        <v>45885</v>
      </c>
      <c r="I186" s="23">
        <v>46234</v>
      </c>
      <c r="J186" s="23">
        <v>45611</v>
      </c>
      <c r="K186" s="23">
        <v>45614</v>
      </c>
      <c r="L186" s="20">
        <v>0</v>
      </c>
      <c r="M186" s="20">
        <v>0</v>
      </c>
      <c r="N186" s="20">
        <v>720</v>
      </c>
      <c r="O186" s="21">
        <v>0</v>
      </c>
      <c r="Q186" s="20">
        <v>0</v>
      </c>
      <c r="R186" s="20">
        <f t="shared" si="9"/>
        <v>720</v>
      </c>
      <c r="S186" s="20">
        <v>720</v>
      </c>
    </row>
    <row r="187" spans="2:19">
      <c r="B187" s="18" t="s">
        <v>3542</v>
      </c>
      <c r="D187" s="18" t="s">
        <v>3543</v>
      </c>
      <c r="E187" s="18" t="s">
        <v>3544</v>
      </c>
      <c r="F187" s="18" t="s">
        <v>3545</v>
      </c>
      <c r="G187" s="19">
        <v>12</v>
      </c>
      <c r="H187" s="23">
        <v>45885</v>
      </c>
      <c r="I187" s="23">
        <v>46234</v>
      </c>
      <c r="J187" s="23">
        <v>45603</v>
      </c>
      <c r="K187" s="23">
        <v>45604</v>
      </c>
      <c r="L187" s="20">
        <v>0</v>
      </c>
      <c r="M187" s="20">
        <v>0</v>
      </c>
      <c r="N187" s="20">
        <v>745</v>
      </c>
      <c r="O187" s="21">
        <v>0</v>
      </c>
      <c r="Q187" s="20">
        <v>0</v>
      </c>
      <c r="R187" s="20">
        <f t="shared" si="9"/>
        <v>745</v>
      </c>
      <c r="S187" s="20">
        <v>745</v>
      </c>
    </row>
    <row r="188" spans="2:19">
      <c r="B188" s="18" t="s">
        <v>3546</v>
      </c>
      <c r="D188" s="18" t="s">
        <v>3547</v>
      </c>
      <c r="E188" s="18" t="s">
        <v>3548</v>
      </c>
      <c r="F188" s="18" t="s">
        <v>3549</v>
      </c>
      <c r="G188" s="19">
        <v>12</v>
      </c>
      <c r="H188" s="23">
        <v>45885</v>
      </c>
      <c r="I188" s="23">
        <v>46234</v>
      </c>
      <c r="J188" s="23">
        <v>45609</v>
      </c>
      <c r="K188" s="23">
        <v>45610</v>
      </c>
      <c r="L188" s="20">
        <v>690</v>
      </c>
      <c r="M188" s="20">
        <v>0</v>
      </c>
      <c r="N188" s="20">
        <v>720</v>
      </c>
      <c r="O188" s="21">
        <v>0</v>
      </c>
      <c r="Q188" s="20">
        <v>0</v>
      </c>
      <c r="R188" s="20">
        <f t="shared" si="9"/>
        <v>720</v>
      </c>
      <c r="S188" s="20">
        <v>720</v>
      </c>
    </row>
    <row r="189" spans="2:19">
      <c r="B189" s="18" t="s">
        <v>3550</v>
      </c>
      <c r="D189" s="18" t="s">
        <v>3551</v>
      </c>
      <c r="E189" s="18" t="s">
        <v>3552</v>
      </c>
      <c r="F189" s="18" t="s">
        <v>3553</v>
      </c>
      <c r="G189" s="19">
        <v>12</v>
      </c>
      <c r="H189" s="23">
        <v>45885</v>
      </c>
      <c r="I189" s="23">
        <v>46234</v>
      </c>
      <c r="J189" s="23">
        <v>45597</v>
      </c>
      <c r="K189" s="23">
        <v>45597</v>
      </c>
      <c r="L189" s="20">
        <v>0</v>
      </c>
      <c r="M189" s="20">
        <v>0</v>
      </c>
      <c r="N189" s="20">
        <v>690</v>
      </c>
      <c r="O189" s="21">
        <v>0</v>
      </c>
      <c r="Q189" s="20">
        <v>0</v>
      </c>
      <c r="R189" s="20">
        <f t="shared" si="9"/>
        <v>690</v>
      </c>
      <c r="S189" s="20">
        <v>690</v>
      </c>
    </row>
    <row r="190" spans="2:19">
      <c r="B190" s="18" t="s">
        <v>3554</v>
      </c>
      <c r="D190" s="18" t="s">
        <v>3555</v>
      </c>
      <c r="E190" s="18" t="s">
        <v>3556</v>
      </c>
      <c r="F190" s="18" t="s">
        <v>3557</v>
      </c>
      <c r="G190" s="19">
        <v>12</v>
      </c>
      <c r="H190" s="23">
        <v>45885</v>
      </c>
      <c r="I190" s="23">
        <v>46234</v>
      </c>
      <c r="J190" s="23">
        <v>45583</v>
      </c>
      <c r="K190" s="23">
        <v>45583</v>
      </c>
      <c r="L190" s="20">
        <v>0</v>
      </c>
      <c r="M190" s="20">
        <v>0</v>
      </c>
      <c r="N190" s="20">
        <v>690</v>
      </c>
      <c r="O190" s="21">
        <v>0</v>
      </c>
      <c r="Q190" s="20">
        <v>0</v>
      </c>
      <c r="R190" s="20">
        <f t="shared" si="9"/>
        <v>690</v>
      </c>
      <c r="S190" s="20">
        <v>690</v>
      </c>
    </row>
    <row r="191" spans="2:19">
      <c r="B191" s="18" t="s">
        <v>3558</v>
      </c>
      <c r="D191" s="18" t="s">
        <v>3559</v>
      </c>
      <c r="E191" s="18" t="s">
        <v>3560</v>
      </c>
      <c r="F191" s="18" t="s">
        <v>3561</v>
      </c>
      <c r="G191" s="19">
        <v>12</v>
      </c>
      <c r="H191" s="23">
        <v>45885</v>
      </c>
      <c r="I191" s="23">
        <v>46234</v>
      </c>
      <c r="J191" s="23">
        <v>45610</v>
      </c>
      <c r="K191" s="23">
        <v>45614</v>
      </c>
      <c r="L191" s="20">
        <v>0</v>
      </c>
      <c r="M191" s="20">
        <v>0</v>
      </c>
      <c r="N191" s="20">
        <v>720</v>
      </c>
      <c r="O191" s="21">
        <v>0</v>
      </c>
      <c r="Q191" s="20">
        <v>0</v>
      </c>
      <c r="R191" s="20">
        <f t="shared" si="9"/>
        <v>720</v>
      </c>
      <c r="S191" s="20">
        <v>720</v>
      </c>
    </row>
    <row r="192" spans="2:19">
      <c r="B192" s="18" t="s">
        <v>3562</v>
      </c>
      <c r="D192" s="18" t="s">
        <v>3563</v>
      </c>
      <c r="E192" s="18" t="s">
        <v>3564</v>
      </c>
      <c r="F192" s="18" t="s">
        <v>3565</v>
      </c>
      <c r="G192" s="19">
        <v>12</v>
      </c>
      <c r="H192" s="23">
        <v>45885</v>
      </c>
      <c r="I192" s="23">
        <v>46234</v>
      </c>
      <c r="J192" s="23">
        <v>45602</v>
      </c>
      <c r="K192" s="23">
        <v>45603</v>
      </c>
      <c r="L192" s="20">
        <v>0</v>
      </c>
      <c r="M192" s="20">
        <v>0</v>
      </c>
      <c r="N192" s="20">
        <v>745</v>
      </c>
      <c r="O192" s="21">
        <v>0</v>
      </c>
      <c r="Q192" s="20">
        <v>0</v>
      </c>
      <c r="R192" s="20">
        <f t="shared" si="9"/>
        <v>745</v>
      </c>
      <c r="S192" s="20">
        <v>745</v>
      </c>
    </row>
    <row r="193" spans="1:19">
      <c r="B193" s="18" t="s">
        <v>3566</v>
      </c>
      <c r="D193" s="18" t="s">
        <v>3567</v>
      </c>
      <c r="E193" s="18" t="s">
        <v>3568</v>
      </c>
      <c r="F193" s="18" t="s">
        <v>3569</v>
      </c>
      <c r="G193" s="19">
        <v>12</v>
      </c>
      <c r="H193" s="23">
        <v>45885</v>
      </c>
      <c r="I193" s="23">
        <v>46234</v>
      </c>
      <c r="J193" s="23">
        <v>45610</v>
      </c>
      <c r="K193" s="23">
        <v>45614</v>
      </c>
      <c r="L193" s="20">
        <v>0</v>
      </c>
      <c r="M193" s="20">
        <v>0</v>
      </c>
      <c r="N193" s="20">
        <v>690</v>
      </c>
      <c r="O193" s="21">
        <v>0</v>
      </c>
      <c r="Q193" s="20">
        <v>0</v>
      </c>
      <c r="R193" s="20">
        <f t="shared" si="9"/>
        <v>690</v>
      </c>
      <c r="S193" s="20">
        <v>690</v>
      </c>
    </row>
    <row r="194" spans="1:19">
      <c r="B194" s="18" t="s">
        <v>3570</v>
      </c>
      <c r="D194" s="18" t="s">
        <v>3571</v>
      </c>
      <c r="E194" s="18" t="s">
        <v>3572</v>
      </c>
      <c r="F194" s="18" t="s">
        <v>3573</v>
      </c>
      <c r="G194" s="19">
        <v>12</v>
      </c>
      <c r="H194" s="23">
        <v>45885</v>
      </c>
      <c r="I194" s="23">
        <v>46234</v>
      </c>
      <c r="J194" s="23">
        <v>45593</v>
      </c>
      <c r="K194" s="23">
        <v>45593</v>
      </c>
      <c r="L194" s="20">
        <v>0</v>
      </c>
      <c r="M194" s="20">
        <v>0</v>
      </c>
      <c r="N194" s="20">
        <v>690</v>
      </c>
      <c r="O194" s="21">
        <v>0</v>
      </c>
      <c r="Q194" s="20">
        <v>0</v>
      </c>
      <c r="R194" s="20">
        <f t="shared" si="9"/>
        <v>690</v>
      </c>
      <c r="S194" s="20">
        <v>690</v>
      </c>
    </row>
    <row r="195" spans="1:19">
      <c r="B195" s="18" t="s">
        <v>3574</v>
      </c>
      <c r="D195" s="18" t="s">
        <v>3575</v>
      </c>
      <c r="E195" s="18" t="s">
        <v>3576</v>
      </c>
      <c r="F195" s="18" t="s">
        <v>3577</v>
      </c>
      <c r="G195" s="19">
        <v>12</v>
      </c>
      <c r="H195" s="23">
        <v>45885</v>
      </c>
      <c r="I195" s="23">
        <v>46234</v>
      </c>
      <c r="J195" s="23">
        <v>45603</v>
      </c>
      <c r="K195" s="23">
        <v>45603</v>
      </c>
      <c r="L195" s="20">
        <v>0</v>
      </c>
      <c r="M195" s="20">
        <v>0</v>
      </c>
      <c r="N195" s="20">
        <v>690</v>
      </c>
      <c r="O195" s="21">
        <v>0</v>
      </c>
      <c r="Q195" s="20">
        <v>0</v>
      </c>
      <c r="R195" s="20">
        <f t="shared" si="9"/>
        <v>690</v>
      </c>
      <c r="S195" s="20">
        <v>690</v>
      </c>
    </row>
    <row r="196" spans="1:19">
      <c r="B196" s="18" t="s">
        <v>3578</v>
      </c>
      <c r="D196" s="18" t="s">
        <v>3579</v>
      </c>
      <c r="E196" s="18" t="s">
        <v>3580</v>
      </c>
      <c r="F196" s="18" t="s">
        <v>3581</v>
      </c>
      <c r="G196" s="19">
        <v>12</v>
      </c>
      <c r="H196" s="23">
        <v>45885</v>
      </c>
      <c r="I196" s="23">
        <v>46234</v>
      </c>
      <c r="J196" s="23">
        <v>45610</v>
      </c>
      <c r="K196" s="23">
        <v>45614</v>
      </c>
      <c r="L196" s="20">
        <v>0</v>
      </c>
      <c r="M196" s="20">
        <v>0</v>
      </c>
      <c r="N196" s="20">
        <v>745</v>
      </c>
      <c r="O196" s="21">
        <v>0</v>
      </c>
      <c r="Q196" s="20">
        <v>0</v>
      </c>
      <c r="R196" s="20">
        <f t="shared" si="9"/>
        <v>745</v>
      </c>
      <c r="S196" s="20">
        <v>745</v>
      </c>
    </row>
    <row r="197" spans="1:19">
      <c r="B197" s="18" t="s">
        <v>3582</v>
      </c>
      <c r="D197" s="18" t="s">
        <v>3583</v>
      </c>
      <c r="E197" s="18" t="s">
        <v>3584</v>
      </c>
      <c r="F197" s="18" t="s">
        <v>3585</v>
      </c>
      <c r="G197" s="19">
        <v>12</v>
      </c>
      <c r="H197" s="23">
        <v>45885</v>
      </c>
      <c r="I197" s="23">
        <v>46234</v>
      </c>
      <c r="J197" s="23">
        <v>45611</v>
      </c>
      <c r="K197" s="23">
        <v>45614</v>
      </c>
      <c r="L197" s="20">
        <v>0</v>
      </c>
      <c r="M197" s="20">
        <v>0</v>
      </c>
      <c r="N197" s="20">
        <v>720</v>
      </c>
      <c r="O197" s="21">
        <v>0</v>
      </c>
      <c r="Q197" s="20">
        <v>0</v>
      </c>
      <c r="R197" s="20">
        <f t="shared" si="9"/>
        <v>720</v>
      </c>
      <c r="S197" s="20">
        <v>720</v>
      </c>
    </row>
    <row r="198" spans="1:19">
      <c r="B198" s="18" t="s">
        <v>3586</v>
      </c>
      <c r="D198" s="18" t="s">
        <v>3587</v>
      </c>
      <c r="E198" s="18" t="s">
        <v>3588</v>
      </c>
      <c r="F198" s="18" t="s">
        <v>3589</v>
      </c>
      <c r="G198" s="19">
        <v>12</v>
      </c>
      <c r="H198" s="23">
        <v>45885</v>
      </c>
      <c r="I198" s="23">
        <v>46234</v>
      </c>
      <c r="J198" s="23">
        <v>45583</v>
      </c>
      <c r="K198" s="23">
        <v>45583</v>
      </c>
      <c r="L198" s="20">
        <v>0</v>
      </c>
      <c r="M198" s="20">
        <v>0</v>
      </c>
      <c r="N198" s="20">
        <v>690</v>
      </c>
      <c r="O198" s="21">
        <v>0</v>
      </c>
      <c r="Q198" s="20">
        <v>0</v>
      </c>
      <c r="R198" s="20">
        <f t="shared" si="9"/>
        <v>690</v>
      </c>
      <c r="S198" s="20">
        <v>690</v>
      </c>
    </row>
    <row r="199" spans="1:19">
      <c r="B199" s="18" t="s">
        <v>3590</v>
      </c>
      <c r="D199" s="18" t="s">
        <v>3591</v>
      </c>
      <c r="E199" s="18" t="s">
        <v>3592</v>
      </c>
      <c r="F199" s="18" t="s">
        <v>3593</v>
      </c>
      <c r="G199" s="19">
        <v>12</v>
      </c>
      <c r="H199" s="23">
        <v>45885</v>
      </c>
      <c r="I199" s="23">
        <v>46234</v>
      </c>
      <c r="J199" s="23">
        <v>45583</v>
      </c>
      <c r="K199" s="23">
        <v>45583</v>
      </c>
      <c r="L199" s="20">
        <v>0</v>
      </c>
      <c r="M199" s="20">
        <v>0</v>
      </c>
      <c r="N199" s="20">
        <v>690</v>
      </c>
      <c r="O199" s="21">
        <v>0</v>
      </c>
      <c r="Q199" s="20">
        <v>0</v>
      </c>
      <c r="R199" s="20">
        <f t="shared" si="9"/>
        <v>690</v>
      </c>
      <c r="S199" s="20">
        <v>690</v>
      </c>
    </row>
    <row r="200" spans="1:19">
      <c r="B200" s="18" t="s">
        <v>3594</v>
      </c>
      <c r="D200" s="18" t="s">
        <v>3595</v>
      </c>
      <c r="E200" s="18" t="s">
        <v>3596</v>
      </c>
      <c r="F200" s="18" t="s">
        <v>3597</v>
      </c>
      <c r="G200" s="19">
        <v>12</v>
      </c>
      <c r="H200" s="23">
        <v>45885</v>
      </c>
      <c r="I200" s="23">
        <v>46234</v>
      </c>
      <c r="J200" s="23">
        <v>45588</v>
      </c>
      <c r="K200" s="23">
        <v>45588</v>
      </c>
      <c r="L200" s="20">
        <v>0</v>
      </c>
      <c r="M200" s="20">
        <v>0</v>
      </c>
      <c r="N200" s="20">
        <v>690</v>
      </c>
      <c r="O200" s="21">
        <v>0</v>
      </c>
      <c r="Q200" s="20">
        <v>0</v>
      </c>
      <c r="R200" s="20">
        <f t="shared" si="9"/>
        <v>690</v>
      </c>
      <c r="S200" s="20">
        <v>690</v>
      </c>
    </row>
    <row r="201" spans="1:19">
      <c r="A201" s="17" t="s">
        <v>3598</v>
      </c>
    </row>
    <row r="202" spans="1:19">
      <c r="A202" s="18" t="s">
        <v>3599</v>
      </c>
      <c r="B202" s="18" t="s">
        <v>3600</v>
      </c>
      <c r="C202" s="18" t="s">
        <v>3601</v>
      </c>
      <c r="D202" s="18" t="s">
        <v>3602</v>
      </c>
      <c r="E202" s="18" t="s">
        <v>3603</v>
      </c>
      <c r="F202" s="18" t="s">
        <v>3604</v>
      </c>
      <c r="G202" s="19">
        <v>12</v>
      </c>
      <c r="H202" s="23">
        <v>45870</v>
      </c>
      <c r="I202" s="23">
        <v>46234</v>
      </c>
      <c r="J202" s="23">
        <v>45610</v>
      </c>
      <c r="K202" s="23">
        <v>45614</v>
      </c>
      <c r="L202" s="20">
        <v>725</v>
      </c>
      <c r="M202" s="20">
        <v>711.11</v>
      </c>
      <c r="N202" s="20">
        <v>800</v>
      </c>
      <c r="O202" s="21">
        <v>0</v>
      </c>
      <c r="Q202" s="20">
        <v>775</v>
      </c>
      <c r="R202" s="20">
        <f t="shared" ref="R202:R234" si="10">N202</f>
        <v>800</v>
      </c>
      <c r="S202" s="20">
        <v>800</v>
      </c>
    </row>
    <row r="203" spans="1:19">
      <c r="A203" s="18" t="s">
        <v>3605</v>
      </c>
      <c r="B203" s="18" t="s">
        <v>3606</v>
      </c>
      <c r="C203" s="18" t="s">
        <v>3607</v>
      </c>
      <c r="D203" s="18" t="s">
        <v>3608</v>
      </c>
      <c r="E203" s="18" t="s">
        <v>3609</v>
      </c>
      <c r="F203" s="18" t="s">
        <v>3610</v>
      </c>
      <c r="G203" s="19">
        <v>12</v>
      </c>
      <c r="H203" s="23">
        <v>45870</v>
      </c>
      <c r="I203" s="23">
        <v>46234</v>
      </c>
      <c r="J203" s="23">
        <v>45610</v>
      </c>
      <c r="K203" s="23">
        <v>45614</v>
      </c>
      <c r="L203" s="20">
        <v>0</v>
      </c>
      <c r="M203" s="20">
        <v>711.11</v>
      </c>
      <c r="N203" s="20">
        <v>800</v>
      </c>
      <c r="O203" s="21">
        <v>0</v>
      </c>
      <c r="Q203" s="20">
        <v>0</v>
      </c>
      <c r="R203" s="20">
        <f t="shared" si="10"/>
        <v>800</v>
      </c>
      <c r="S203" s="20">
        <v>800</v>
      </c>
    </row>
    <row r="204" spans="1:19">
      <c r="A204" s="18" t="s">
        <v>3611</v>
      </c>
      <c r="B204" s="18" t="s">
        <v>3612</v>
      </c>
      <c r="C204" s="18" t="s">
        <v>3613</v>
      </c>
      <c r="D204" s="18" t="s">
        <v>3614</v>
      </c>
      <c r="E204" s="18" t="s">
        <v>3615</v>
      </c>
      <c r="F204" s="18" t="s">
        <v>3616</v>
      </c>
      <c r="G204" s="19">
        <v>12</v>
      </c>
      <c r="H204" s="23">
        <v>45870</v>
      </c>
      <c r="I204" s="23">
        <v>46234</v>
      </c>
      <c r="J204" s="23">
        <v>45607</v>
      </c>
      <c r="K204" s="23">
        <v>45607</v>
      </c>
      <c r="L204" s="20">
        <v>725</v>
      </c>
      <c r="M204" s="20">
        <v>711.11</v>
      </c>
      <c r="N204" s="20">
        <v>730</v>
      </c>
      <c r="O204" s="21">
        <v>0</v>
      </c>
      <c r="Q204" s="20">
        <v>775</v>
      </c>
      <c r="R204" s="20">
        <f t="shared" si="10"/>
        <v>730</v>
      </c>
      <c r="S204" s="20">
        <v>730</v>
      </c>
    </row>
    <row r="205" spans="1:19">
      <c r="A205" s="18" t="s">
        <v>3617</v>
      </c>
      <c r="B205" s="18" t="s">
        <v>3618</v>
      </c>
      <c r="C205" s="18" t="s">
        <v>3619</v>
      </c>
      <c r="D205" s="18" t="s">
        <v>3620</v>
      </c>
      <c r="E205" s="18" t="s">
        <v>3621</v>
      </c>
      <c r="F205" s="18" t="s">
        <v>3622</v>
      </c>
      <c r="G205" s="19">
        <v>12</v>
      </c>
      <c r="H205" s="23">
        <v>45870</v>
      </c>
      <c r="I205" s="23">
        <v>46234</v>
      </c>
      <c r="J205" s="23">
        <v>45582</v>
      </c>
      <c r="K205" s="23">
        <v>45583</v>
      </c>
      <c r="L205" s="20">
        <v>0</v>
      </c>
      <c r="M205" s="20">
        <v>711.11</v>
      </c>
      <c r="N205" s="20">
        <v>715</v>
      </c>
      <c r="O205" s="21">
        <v>0</v>
      </c>
      <c r="Q205" s="20">
        <v>0</v>
      </c>
      <c r="R205" s="20">
        <f t="shared" si="10"/>
        <v>715</v>
      </c>
      <c r="S205" s="20">
        <v>715</v>
      </c>
    </row>
    <row r="206" spans="1:19">
      <c r="A206" s="18" t="s">
        <v>3623</v>
      </c>
      <c r="B206" s="18" t="s">
        <v>3624</v>
      </c>
      <c r="C206" s="18" t="s">
        <v>3625</v>
      </c>
      <c r="D206" s="18" t="s">
        <v>3626</v>
      </c>
      <c r="E206" s="18" t="s">
        <v>3627</v>
      </c>
      <c r="F206" s="18" t="s">
        <v>3628</v>
      </c>
      <c r="G206" s="19">
        <v>12</v>
      </c>
      <c r="H206" s="23">
        <v>45870</v>
      </c>
      <c r="I206" s="23">
        <v>46234</v>
      </c>
      <c r="J206" s="23">
        <v>45581</v>
      </c>
      <c r="K206" s="23">
        <v>45582</v>
      </c>
      <c r="L206" s="20">
        <v>0</v>
      </c>
      <c r="M206" s="20">
        <v>711.11</v>
      </c>
      <c r="N206" s="20">
        <v>770</v>
      </c>
      <c r="O206" s="21">
        <v>0</v>
      </c>
      <c r="Q206" s="20">
        <v>0</v>
      </c>
      <c r="R206" s="20">
        <f t="shared" si="10"/>
        <v>770</v>
      </c>
      <c r="S206" s="20">
        <v>770</v>
      </c>
    </row>
    <row r="207" spans="1:19">
      <c r="A207" s="18" t="s">
        <v>3629</v>
      </c>
      <c r="B207" s="18" t="s">
        <v>3630</v>
      </c>
      <c r="C207" s="18" t="s">
        <v>3631</v>
      </c>
      <c r="D207" s="18" t="s">
        <v>3632</v>
      </c>
      <c r="E207" s="18" t="s">
        <v>3633</v>
      </c>
      <c r="F207" s="18" t="s">
        <v>3634</v>
      </c>
      <c r="G207" s="19">
        <v>12</v>
      </c>
      <c r="H207" s="23">
        <v>45870</v>
      </c>
      <c r="I207" s="23">
        <v>46234</v>
      </c>
      <c r="J207" s="23">
        <v>45581</v>
      </c>
      <c r="K207" s="23">
        <v>45582</v>
      </c>
      <c r="L207" s="20">
        <v>0</v>
      </c>
      <c r="M207" s="20">
        <v>711.11</v>
      </c>
      <c r="N207" s="20">
        <v>770</v>
      </c>
      <c r="O207" s="21">
        <v>0</v>
      </c>
      <c r="Q207" s="20">
        <v>0</v>
      </c>
      <c r="R207" s="20">
        <f t="shared" si="10"/>
        <v>770</v>
      </c>
      <c r="S207" s="20">
        <v>770</v>
      </c>
    </row>
    <row r="208" spans="1:19">
      <c r="A208" s="18" t="s">
        <v>3635</v>
      </c>
      <c r="B208" s="18" t="s">
        <v>3636</v>
      </c>
      <c r="C208" s="18" t="s">
        <v>3637</v>
      </c>
      <c r="D208" s="18" t="s">
        <v>3638</v>
      </c>
      <c r="E208" s="18" t="s">
        <v>3639</v>
      </c>
      <c r="F208" s="18" t="s">
        <v>3640</v>
      </c>
      <c r="G208" s="19">
        <v>12</v>
      </c>
      <c r="H208" s="23">
        <v>45870</v>
      </c>
      <c r="I208" s="23">
        <v>46234</v>
      </c>
      <c r="J208" s="23">
        <v>45581</v>
      </c>
      <c r="K208" s="23">
        <v>45582</v>
      </c>
      <c r="L208" s="20">
        <v>0</v>
      </c>
      <c r="M208" s="20">
        <v>711.11</v>
      </c>
      <c r="N208" s="20">
        <v>745</v>
      </c>
      <c r="O208" s="21">
        <v>0</v>
      </c>
      <c r="Q208" s="20">
        <v>0</v>
      </c>
      <c r="R208" s="20">
        <f t="shared" si="10"/>
        <v>745</v>
      </c>
      <c r="S208" s="20">
        <v>745</v>
      </c>
    </row>
    <row r="209" spans="1:19">
      <c r="A209" s="18" t="s">
        <v>3641</v>
      </c>
      <c r="B209" s="18" t="s">
        <v>3642</v>
      </c>
      <c r="C209" s="18" t="s">
        <v>3643</v>
      </c>
      <c r="D209" s="18" t="s">
        <v>3644</v>
      </c>
      <c r="E209" s="18" t="s">
        <v>3645</v>
      </c>
      <c r="F209" s="18" t="s">
        <v>3646</v>
      </c>
      <c r="G209" s="19">
        <v>12</v>
      </c>
      <c r="H209" s="23">
        <v>45870</v>
      </c>
      <c r="I209" s="23">
        <v>46234</v>
      </c>
      <c r="J209" s="23">
        <v>45581</v>
      </c>
      <c r="K209" s="23">
        <v>45582</v>
      </c>
      <c r="L209" s="20">
        <v>0</v>
      </c>
      <c r="M209" s="20">
        <v>711.11</v>
      </c>
      <c r="N209" s="20">
        <v>770</v>
      </c>
      <c r="O209" s="21">
        <v>0</v>
      </c>
      <c r="Q209" s="20">
        <v>0</v>
      </c>
      <c r="R209" s="20">
        <f t="shared" si="10"/>
        <v>770</v>
      </c>
      <c r="S209" s="20">
        <v>770</v>
      </c>
    </row>
    <row r="210" spans="1:19">
      <c r="B210" s="18" t="s">
        <v>3647</v>
      </c>
      <c r="D210" s="18" t="s">
        <v>3648</v>
      </c>
      <c r="E210" s="18" t="s">
        <v>3649</v>
      </c>
      <c r="F210" s="18" t="s">
        <v>3650</v>
      </c>
      <c r="G210" s="19">
        <v>12</v>
      </c>
      <c r="H210" s="23">
        <v>45885</v>
      </c>
      <c r="I210" s="23">
        <v>46234</v>
      </c>
      <c r="J210" s="23">
        <v>45586</v>
      </c>
      <c r="K210" s="23">
        <v>45587</v>
      </c>
      <c r="L210" s="20">
        <v>0</v>
      </c>
      <c r="M210" s="20">
        <v>0</v>
      </c>
      <c r="N210" s="20">
        <v>785</v>
      </c>
      <c r="O210" s="21">
        <v>0</v>
      </c>
      <c r="Q210" s="20">
        <v>0</v>
      </c>
      <c r="R210" s="20">
        <f t="shared" si="10"/>
        <v>785</v>
      </c>
      <c r="S210" s="20">
        <v>785</v>
      </c>
    </row>
    <row r="211" spans="1:19">
      <c r="B211" s="18" t="s">
        <v>3651</v>
      </c>
      <c r="D211" s="18" t="s">
        <v>3652</v>
      </c>
      <c r="E211" s="18" t="s">
        <v>3653</v>
      </c>
      <c r="F211" s="18" t="s">
        <v>3654</v>
      </c>
      <c r="G211" s="19">
        <v>12</v>
      </c>
      <c r="H211" s="23">
        <v>45885</v>
      </c>
      <c r="I211" s="23">
        <v>46234</v>
      </c>
      <c r="J211" s="23">
        <v>45604</v>
      </c>
      <c r="K211" s="23">
        <v>45607</v>
      </c>
      <c r="L211" s="20">
        <v>730</v>
      </c>
      <c r="M211" s="20">
        <v>0</v>
      </c>
      <c r="N211" s="20">
        <v>730</v>
      </c>
      <c r="O211" s="21">
        <v>0</v>
      </c>
      <c r="Q211" s="20">
        <v>0</v>
      </c>
      <c r="R211" s="20">
        <f t="shared" si="10"/>
        <v>730</v>
      </c>
      <c r="S211" s="20">
        <v>730</v>
      </c>
    </row>
    <row r="212" spans="1:19">
      <c r="B212" s="18" t="s">
        <v>3655</v>
      </c>
      <c r="D212" s="18" t="s">
        <v>3656</v>
      </c>
      <c r="E212" s="18" t="s">
        <v>3657</v>
      </c>
      <c r="F212" s="18" t="s">
        <v>3658</v>
      </c>
      <c r="G212" s="19">
        <v>12</v>
      </c>
      <c r="H212" s="23">
        <v>45885</v>
      </c>
      <c r="I212" s="23">
        <v>46234</v>
      </c>
      <c r="J212" s="23">
        <v>45607</v>
      </c>
      <c r="K212" s="23">
        <v>45607</v>
      </c>
      <c r="L212" s="20">
        <v>0</v>
      </c>
      <c r="M212" s="20">
        <v>0</v>
      </c>
      <c r="N212" s="20">
        <v>770</v>
      </c>
      <c r="O212" s="21">
        <v>0</v>
      </c>
      <c r="Q212" s="20">
        <v>0</v>
      </c>
      <c r="R212" s="20">
        <f t="shared" si="10"/>
        <v>770</v>
      </c>
      <c r="S212" s="20">
        <v>770</v>
      </c>
    </row>
    <row r="213" spans="1:19">
      <c r="B213" s="18" t="s">
        <v>3659</v>
      </c>
      <c r="D213" s="18" t="s">
        <v>3660</v>
      </c>
      <c r="E213" s="18" t="s">
        <v>3661</v>
      </c>
      <c r="F213" s="18" t="s">
        <v>3662</v>
      </c>
      <c r="G213" s="19">
        <v>12</v>
      </c>
      <c r="H213" s="23">
        <v>45885</v>
      </c>
      <c r="I213" s="23">
        <v>46234</v>
      </c>
      <c r="J213" s="23">
        <v>45583</v>
      </c>
      <c r="K213" s="23">
        <v>45583</v>
      </c>
      <c r="L213" s="20">
        <v>0</v>
      </c>
      <c r="M213" s="20">
        <v>0</v>
      </c>
      <c r="N213" s="20">
        <v>760</v>
      </c>
      <c r="O213" s="21">
        <v>0</v>
      </c>
      <c r="Q213" s="20">
        <v>0</v>
      </c>
      <c r="R213" s="20">
        <f t="shared" si="10"/>
        <v>760</v>
      </c>
      <c r="S213" s="20">
        <v>760</v>
      </c>
    </row>
    <row r="214" spans="1:19">
      <c r="B214" s="18" t="s">
        <v>3663</v>
      </c>
      <c r="D214" s="18" t="s">
        <v>3664</v>
      </c>
      <c r="E214" s="18" t="s">
        <v>3665</v>
      </c>
      <c r="F214" s="18" t="s">
        <v>3666</v>
      </c>
      <c r="G214" s="19">
        <v>12</v>
      </c>
      <c r="H214" s="23">
        <v>45885</v>
      </c>
      <c r="I214" s="23">
        <v>46234</v>
      </c>
      <c r="J214" s="23">
        <v>45582</v>
      </c>
      <c r="K214" s="23">
        <v>45582</v>
      </c>
      <c r="L214" s="20">
        <v>0</v>
      </c>
      <c r="M214" s="20">
        <v>0</v>
      </c>
      <c r="N214" s="20">
        <v>760</v>
      </c>
      <c r="O214" s="21">
        <v>0</v>
      </c>
      <c r="Q214" s="20">
        <v>0</v>
      </c>
      <c r="R214" s="20">
        <f t="shared" si="10"/>
        <v>760</v>
      </c>
      <c r="S214" s="20">
        <v>760</v>
      </c>
    </row>
    <row r="215" spans="1:19">
      <c r="B215" s="18" t="s">
        <v>3667</v>
      </c>
      <c r="D215" s="18" t="s">
        <v>3668</v>
      </c>
      <c r="E215" s="18" t="s">
        <v>3669</v>
      </c>
      <c r="F215" s="18" t="s">
        <v>3670</v>
      </c>
      <c r="G215" s="19">
        <v>12</v>
      </c>
      <c r="H215" s="23">
        <v>45885</v>
      </c>
      <c r="I215" s="23">
        <v>46234</v>
      </c>
      <c r="J215" s="23">
        <v>45608</v>
      </c>
      <c r="K215" s="23">
        <v>45608</v>
      </c>
      <c r="L215" s="20">
        <v>0</v>
      </c>
      <c r="M215" s="20">
        <v>0</v>
      </c>
      <c r="N215" s="20">
        <v>785</v>
      </c>
      <c r="O215" s="21">
        <v>0</v>
      </c>
      <c r="Q215" s="20">
        <v>0</v>
      </c>
      <c r="R215" s="20">
        <f t="shared" si="10"/>
        <v>785</v>
      </c>
      <c r="S215" s="20">
        <v>785</v>
      </c>
    </row>
    <row r="216" spans="1:19">
      <c r="B216" s="18" t="s">
        <v>3671</v>
      </c>
      <c r="D216" s="18" t="s">
        <v>3672</v>
      </c>
      <c r="E216" s="18" t="s">
        <v>3673</v>
      </c>
      <c r="F216" s="18" t="s">
        <v>3674</v>
      </c>
      <c r="G216" s="19">
        <v>12</v>
      </c>
      <c r="H216" s="23">
        <v>45885</v>
      </c>
      <c r="I216" s="23">
        <v>46234</v>
      </c>
      <c r="J216" s="23">
        <v>45610</v>
      </c>
      <c r="K216" s="23">
        <v>45614</v>
      </c>
      <c r="L216" s="20">
        <v>0</v>
      </c>
      <c r="M216" s="20">
        <v>0</v>
      </c>
      <c r="N216" s="20">
        <v>800</v>
      </c>
      <c r="O216" s="21">
        <v>0</v>
      </c>
      <c r="Q216" s="20">
        <v>0</v>
      </c>
      <c r="R216" s="20">
        <f t="shared" si="10"/>
        <v>800</v>
      </c>
      <c r="S216" s="20">
        <v>800</v>
      </c>
    </row>
    <row r="217" spans="1:19">
      <c r="B217" s="18" t="s">
        <v>3675</v>
      </c>
      <c r="D217" s="18" t="s">
        <v>3676</v>
      </c>
      <c r="E217" s="18" t="s">
        <v>3677</v>
      </c>
      <c r="F217" s="18" t="s">
        <v>3678</v>
      </c>
      <c r="G217" s="19">
        <v>12</v>
      </c>
      <c r="H217" s="23">
        <v>45885</v>
      </c>
      <c r="I217" s="23">
        <v>46234</v>
      </c>
      <c r="J217" s="23">
        <v>45582</v>
      </c>
      <c r="K217" s="23">
        <v>45582</v>
      </c>
      <c r="L217" s="20">
        <v>0</v>
      </c>
      <c r="M217" s="20">
        <v>0</v>
      </c>
      <c r="N217" s="20">
        <v>800</v>
      </c>
      <c r="O217" s="21">
        <v>0</v>
      </c>
      <c r="Q217" s="20">
        <v>0</v>
      </c>
      <c r="R217" s="20">
        <f t="shared" si="10"/>
        <v>800</v>
      </c>
      <c r="S217" s="20">
        <v>800</v>
      </c>
    </row>
    <row r="218" spans="1:19">
      <c r="B218" s="18" t="s">
        <v>3679</v>
      </c>
      <c r="D218" s="18" t="s">
        <v>3680</v>
      </c>
      <c r="E218" s="18" t="s">
        <v>3681</v>
      </c>
      <c r="F218" s="18" t="s">
        <v>3682</v>
      </c>
      <c r="G218" s="19">
        <v>12</v>
      </c>
      <c r="H218" s="23">
        <v>45885</v>
      </c>
      <c r="I218" s="23">
        <v>46234</v>
      </c>
      <c r="J218" s="23">
        <v>45602</v>
      </c>
      <c r="K218" s="23">
        <v>45603</v>
      </c>
      <c r="L218" s="20">
        <v>0</v>
      </c>
      <c r="M218" s="20">
        <v>0</v>
      </c>
      <c r="N218" s="20">
        <v>715</v>
      </c>
      <c r="O218" s="21">
        <v>0</v>
      </c>
      <c r="Q218" s="20">
        <v>0</v>
      </c>
      <c r="R218" s="20">
        <f t="shared" si="10"/>
        <v>715</v>
      </c>
      <c r="S218" s="20">
        <v>715</v>
      </c>
    </row>
    <row r="219" spans="1:19">
      <c r="B219" s="18" t="s">
        <v>3683</v>
      </c>
      <c r="D219" s="18" t="s">
        <v>3684</v>
      </c>
      <c r="E219" s="18" t="s">
        <v>3685</v>
      </c>
      <c r="F219" s="18" t="s">
        <v>3686</v>
      </c>
      <c r="G219" s="19">
        <v>12</v>
      </c>
      <c r="H219" s="23">
        <v>45885</v>
      </c>
      <c r="I219" s="23">
        <v>46234</v>
      </c>
      <c r="J219" s="23">
        <v>45588</v>
      </c>
      <c r="K219" s="23">
        <v>45588</v>
      </c>
      <c r="L219" s="20">
        <v>0</v>
      </c>
      <c r="M219" s="20">
        <v>0</v>
      </c>
      <c r="N219" s="20">
        <v>785</v>
      </c>
      <c r="O219" s="21">
        <v>0</v>
      </c>
      <c r="Q219" s="20">
        <v>0</v>
      </c>
      <c r="R219" s="20">
        <f t="shared" si="10"/>
        <v>785</v>
      </c>
      <c r="S219" s="20">
        <v>785</v>
      </c>
    </row>
    <row r="220" spans="1:19">
      <c r="B220" s="18" t="s">
        <v>3687</v>
      </c>
      <c r="D220" s="18" t="s">
        <v>3688</v>
      </c>
      <c r="E220" s="18" t="s">
        <v>3689</v>
      </c>
      <c r="F220" s="18" t="s">
        <v>3690</v>
      </c>
      <c r="G220" s="19">
        <v>12</v>
      </c>
      <c r="H220" s="23">
        <v>45885</v>
      </c>
      <c r="I220" s="23">
        <v>46234</v>
      </c>
      <c r="J220" s="23">
        <v>45610</v>
      </c>
      <c r="K220" s="23">
        <v>45614</v>
      </c>
      <c r="L220" s="20">
        <v>0</v>
      </c>
      <c r="M220" s="20">
        <v>0</v>
      </c>
      <c r="N220" s="20">
        <v>800</v>
      </c>
      <c r="O220" s="21">
        <v>0</v>
      </c>
      <c r="Q220" s="20">
        <v>0</v>
      </c>
      <c r="R220" s="20">
        <f t="shared" si="10"/>
        <v>800</v>
      </c>
      <c r="S220" s="20">
        <v>800</v>
      </c>
    </row>
    <row r="221" spans="1:19">
      <c r="B221" s="18" t="s">
        <v>3691</v>
      </c>
      <c r="D221" s="18" t="s">
        <v>3692</v>
      </c>
      <c r="E221" s="18" t="s">
        <v>3693</v>
      </c>
      <c r="F221" s="18" t="s">
        <v>3694</v>
      </c>
      <c r="G221" s="19">
        <v>12</v>
      </c>
      <c r="H221" s="23">
        <v>45885</v>
      </c>
      <c r="I221" s="23">
        <v>46234</v>
      </c>
      <c r="J221" s="23">
        <v>45588</v>
      </c>
      <c r="K221" s="23">
        <v>45588</v>
      </c>
      <c r="L221" s="20">
        <v>0</v>
      </c>
      <c r="M221" s="20">
        <v>0</v>
      </c>
      <c r="N221" s="20">
        <v>730</v>
      </c>
      <c r="O221" s="21">
        <v>0</v>
      </c>
      <c r="Q221" s="20">
        <v>0</v>
      </c>
      <c r="R221" s="20">
        <f t="shared" si="10"/>
        <v>730</v>
      </c>
      <c r="S221" s="20">
        <v>730</v>
      </c>
    </row>
    <row r="222" spans="1:19">
      <c r="B222" s="18" t="s">
        <v>3695</v>
      </c>
      <c r="D222" s="18" t="s">
        <v>3696</v>
      </c>
      <c r="E222" s="18" t="s">
        <v>3697</v>
      </c>
      <c r="F222" s="18" t="s">
        <v>3698</v>
      </c>
      <c r="G222" s="19">
        <v>12</v>
      </c>
      <c r="H222" s="23">
        <v>45870</v>
      </c>
      <c r="I222" s="23">
        <v>46234</v>
      </c>
      <c r="J222" s="23">
        <v>45575</v>
      </c>
      <c r="K222" s="23">
        <v>45575</v>
      </c>
      <c r="L222" s="20">
        <v>0</v>
      </c>
      <c r="M222" s="20">
        <v>0</v>
      </c>
      <c r="N222" s="20">
        <v>715</v>
      </c>
      <c r="O222" s="21">
        <v>0</v>
      </c>
      <c r="Q222" s="20">
        <v>0</v>
      </c>
      <c r="R222" s="20">
        <f t="shared" si="10"/>
        <v>715</v>
      </c>
      <c r="S222" s="20">
        <v>715</v>
      </c>
    </row>
    <row r="223" spans="1:19">
      <c r="B223" s="18" t="s">
        <v>3699</v>
      </c>
      <c r="D223" s="18" t="s">
        <v>3700</v>
      </c>
      <c r="E223" s="18" t="s">
        <v>3701</v>
      </c>
      <c r="F223" s="18" t="s">
        <v>3702</v>
      </c>
      <c r="G223" s="19">
        <v>12</v>
      </c>
      <c r="H223" s="23">
        <v>45885</v>
      </c>
      <c r="I223" s="23">
        <v>46234</v>
      </c>
      <c r="J223" s="23">
        <v>45611</v>
      </c>
      <c r="K223" s="23">
        <v>45614</v>
      </c>
      <c r="L223" s="20">
        <v>0</v>
      </c>
      <c r="M223" s="20">
        <v>0</v>
      </c>
      <c r="N223" s="20">
        <v>800</v>
      </c>
      <c r="O223" s="21">
        <v>0</v>
      </c>
      <c r="Q223" s="20">
        <v>0</v>
      </c>
      <c r="R223" s="20">
        <f t="shared" si="10"/>
        <v>800</v>
      </c>
      <c r="S223" s="20">
        <v>800</v>
      </c>
    </row>
    <row r="224" spans="1:19">
      <c r="B224" s="18" t="s">
        <v>3703</v>
      </c>
      <c r="D224" s="18" t="s">
        <v>3704</v>
      </c>
      <c r="E224" s="18" t="s">
        <v>3705</v>
      </c>
      <c r="F224" s="18" t="s">
        <v>3706</v>
      </c>
      <c r="G224" s="19">
        <v>12</v>
      </c>
      <c r="H224" s="23">
        <v>45885</v>
      </c>
      <c r="I224" s="23">
        <v>46234</v>
      </c>
      <c r="J224" s="23">
        <v>45583</v>
      </c>
      <c r="K224" s="23">
        <v>45583</v>
      </c>
      <c r="L224" s="20">
        <v>730</v>
      </c>
      <c r="M224" s="20">
        <v>0</v>
      </c>
      <c r="N224" s="20">
        <v>760</v>
      </c>
      <c r="O224" s="21">
        <v>0</v>
      </c>
      <c r="Q224" s="20">
        <v>0</v>
      </c>
      <c r="R224" s="20">
        <f t="shared" si="10"/>
        <v>760</v>
      </c>
      <c r="S224" s="20">
        <v>760</v>
      </c>
    </row>
    <row r="225" spans="1:19">
      <c r="B225" s="18" t="s">
        <v>3707</v>
      </c>
      <c r="D225" s="18" t="s">
        <v>3708</v>
      </c>
      <c r="E225" s="18" t="s">
        <v>3709</v>
      </c>
      <c r="F225" s="18" t="s">
        <v>3710</v>
      </c>
      <c r="G225" s="19">
        <v>12</v>
      </c>
      <c r="H225" s="23">
        <v>45885</v>
      </c>
      <c r="I225" s="23">
        <v>46234</v>
      </c>
      <c r="J225" s="23">
        <v>45607</v>
      </c>
      <c r="K225" s="23">
        <v>45607</v>
      </c>
      <c r="L225" s="20">
        <v>0</v>
      </c>
      <c r="M225" s="20">
        <v>0</v>
      </c>
      <c r="N225" s="20">
        <v>770</v>
      </c>
      <c r="O225" s="21">
        <v>0</v>
      </c>
      <c r="Q225" s="20">
        <v>0</v>
      </c>
      <c r="R225" s="20">
        <f t="shared" si="10"/>
        <v>770</v>
      </c>
      <c r="S225" s="20">
        <v>770</v>
      </c>
    </row>
    <row r="226" spans="1:19">
      <c r="B226" s="18" t="s">
        <v>3711</v>
      </c>
      <c r="D226" s="18" t="s">
        <v>3712</v>
      </c>
      <c r="E226" s="18" t="s">
        <v>3713</v>
      </c>
      <c r="F226" s="18" t="s">
        <v>3714</v>
      </c>
      <c r="G226" s="19">
        <v>12</v>
      </c>
      <c r="H226" s="23">
        <v>45885</v>
      </c>
      <c r="I226" s="23">
        <v>46234</v>
      </c>
      <c r="J226" s="23">
        <v>45581</v>
      </c>
      <c r="K226" s="23">
        <v>45582</v>
      </c>
      <c r="L226" s="20">
        <v>730</v>
      </c>
      <c r="M226" s="20">
        <v>0</v>
      </c>
      <c r="N226" s="20">
        <v>785</v>
      </c>
      <c r="O226" s="21">
        <v>0</v>
      </c>
      <c r="Q226" s="20">
        <v>0</v>
      </c>
      <c r="R226" s="20">
        <f t="shared" si="10"/>
        <v>785</v>
      </c>
      <c r="S226" s="20">
        <v>785</v>
      </c>
    </row>
    <row r="227" spans="1:19">
      <c r="B227" s="18" t="s">
        <v>3715</v>
      </c>
      <c r="D227" s="18" t="s">
        <v>3716</v>
      </c>
      <c r="E227" s="18" t="s">
        <v>3717</v>
      </c>
      <c r="F227" s="18" t="s">
        <v>3718</v>
      </c>
      <c r="G227" s="19">
        <v>12</v>
      </c>
      <c r="H227" s="23">
        <v>45885</v>
      </c>
      <c r="I227" s="23">
        <v>46234</v>
      </c>
      <c r="J227" s="23">
        <v>45613</v>
      </c>
      <c r="K227" s="23">
        <v>45614</v>
      </c>
      <c r="L227" s="20">
        <v>0</v>
      </c>
      <c r="M227" s="20">
        <v>0</v>
      </c>
      <c r="N227" s="20">
        <v>800</v>
      </c>
      <c r="O227" s="21">
        <v>0</v>
      </c>
      <c r="Q227" s="20">
        <v>0</v>
      </c>
      <c r="R227" s="20">
        <f t="shared" si="10"/>
        <v>800</v>
      </c>
      <c r="S227" s="20">
        <v>800</v>
      </c>
    </row>
    <row r="228" spans="1:19">
      <c r="B228" s="18" t="s">
        <v>3719</v>
      </c>
      <c r="D228" s="18" t="s">
        <v>3720</v>
      </c>
      <c r="E228" s="18" t="s">
        <v>3721</v>
      </c>
      <c r="F228" s="18" t="s">
        <v>3722</v>
      </c>
      <c r="G228" s="19">
        <v>12</v>
      </c>
      <c r="H228" s="23">
        <v>45870</v>
      </c>
      <c r="I228" s="23">
        <v>46234</v>
      </c>
      <c r="J228" s="23">
        <v>45574</v>
      </c>
      <c r="K228" s="23">
        <v>45575</v>
      </c>
      <c r="L228" s="20">
        <v>0</v>
      </c>
      <c r="M228" s="20">
        <v>0</v>
      </c>
      <c r="N228" s="20">
        <v>745</v>
      </c>
      <c r="O228" s="21">
        <v>0</v>
      </c>
      <c r="Q228" s="20">
        <v>0</v>
      </c>
      <c r="R228" s="20">
        <f t="shared" si="10"/>
        <v>745</v>
      </c>
      <c r="S228" s="20">
        <v>745</v>
      </c>
    </row>
    <row r="229" spans="1:19">
      <c r="B229" s="18" t="s">
        <v>3723</v>
      </c>
      <c r="D229" s="18" t="s">
        <v>3724</v>
      </c>
      <c r="E229" s="18" t="s">
        <v>3725</v>
      </c>
      <c r="F229" s="18" t="s">
        <v>3726</v>
      </c>
      <c r="G229" s="19">
        <v>12</v>
      </c>
      <c r="H229" s="23">
        <v>45870</v>
      </c>
      <c r="I229" s="23">
        <v>46234</v>
      </c>
      <c r="J229" s="23">
        <v>45590</v>
      </c>
      <c r="K229" s="23">
        <v>45593</v>
      </c>
      <c r="L229" s="20">
        <v>0</v>
      </c>
      <c r="M229" s="20">
        <v>0</v>
      </c>
      <c r="N229" s="20">
        <v>770</v>
      </c>
      <c r="O229" s="21">
        <v>0</v>
      </c>
      <c r="Q229" s="20">
        <v>0</v>
      </c>
      <c r="R229" s="20">
        <f t="shared" si="10"/>
        <v>770</v>
      </c>
      <c r="S229" s="20">
        <v>770</v>
      </c>
    </row>
    <row r="230" spans="1:19">
      <c r="B230" s="18" t="s">
        <v>3727</v>
      </c>
      <c r="D230" s="18" t="s">
        <v>3728</v>
      </c>
      <c r="E230" s="18" t="s">
        <v>3729</v>
      </c>
      <c r="F230" s="18" t="s">
        <v>3730</v>
      </c>
      <c r="G230" s="19">
        <v>12</v>
      </c>
      <c r="H230" s="23">
        <v>45885</v>
      </c>
      <c r="I230" s="23">
        <v>46234</v>
      </c>
      <c r="J230" s="23">
        <v>45610</v>
      </c>
      <c r="K230" s="23">
        <v>45614</v>
      </c>
      <c r="L230" s="20">
        <v>0</v>
      </c>
      <c r="M230" s="20">
        <v>0</v>
      </c>
      <c r="N230" s="20">
        <v>745</v>
      </c>
      <c r="O230" s="21">
        <v>0</v>
      </c>
      <c r="Q230" s="20">
        <v>0</v>
      </c>
      <c r="R230" s="20">
        <f t="shared" si="10"/>
        <v>745</v>
      </c>
      <c r="S230" s="20">
        <v>745</v>
      </c>
    </row>
    <row r="231" spans="1:19">
      <c r="B231" s="18" t="s">
        <v>3731</v>
      </c>
      <c r="D231" s="18" t="s">
        <v>3732</v>
      </c>
      <c r="E231" s="18" t="s">
        <v>3733</v>
      </c>
      <c r="F231" s="18" t="s">
        <v>3734</v>
      </c>
      <c r="G231" s="19">
        <v>12</v>
      </c>
      <c r="H231" s="23">
        <v>45885</v>
      </c>
      <c r="I231" s="23">
        <v>46234</v>
      </c>
      <c r="J231" s="23">
        <v>45593</v>
      </c>
      <c r="K231" s="23">
        <v>45594</v>
      </c>
      <c r="L231" s="20">
        <v>745</v>
      </c>
      <c r="M231" s="20">
        <v>0</v>
      </c>
      <c r="N231" s="20">
        <v>745</v>
      </c>
      <c r="O231" s="21">
        <v>0</v>
      </c>
      <c r="Q231" s="20">
        <v>0</v>
      </c>
      <c r="R231" s="20">
        <f t="shared" si="10"/>
        <v>745</v>
      </c>
      <c r="S231" s="20">
        <v>745</v>
      </c>
    </row>
    <row r="232" spans="1:19">
      <c r="B232" s="18" t="s">
        <v>3735</v>
      </c>
      <c r="D232" s="18" t="s">
        <v>3736</v>
      </c>
      <c r="E232" s="18" t="s">
        <v>3737</v>
      </c>
      <c r="F232" s="18" t="s">
        <v>3738</v>
      </c>
      <c r="G232" s="19">
        <v>12</v>
      </c>
      <c r="H232" s="23">
        <v>45885</v>
      </c>
      <c r="I232" s="23">
        <v>46234</v>
      </c>
      <c r="J232" s="23">
        <v>45582</v>
      </c>
      <c r="K232" s="23">
        <v>45582</v>
      </c>
      <c r="L232" s="20">
        <v>730</v>
      </c>
      <c r="M232" s="20">
        <v>0</v>
      </c>
      <c r="N232" s="20">
        <v>730</v>
      </c>
      <c r="O232" s="21">
        <v>0</v>
      </c>
      <c r="Q232" s="20">
        <v>0</v>
      </c>
      <c r="R232" s="20">
        <f t="shared" si="10"/>
        <v>730</v>
      </c>
      <c r="S232" s="20">
        <v>730</v>
      </c>
    </row>
    <row r="233" spans="1:19">
      <c r="B233" s="18" t="s">
        <v>3739</v>
      </c>
      <c r="D233" s="18" t="s">
        <v>3740</v>
      </c>
      <c r="E233" s="18" t="s">
        <v>3741</v>
      </c>
      <c r="F233" s="18" t="s">
        <v>3742</v>
      </c>
      <c r="G233" s="19">
        <v>12</v>
      </c>
      <c r="H233" s="23">
        <v>45870</v>
      </c>
      <c r="I233" s="23">
        <v>46234</v>
      </c>
      <c r="J233" s="23">
        <v>45607</v>
      </c>
      <c r="K233" s="23">
        <v>45607</v>
      </c>
      <c r="L233" s="20">
        <v>0</v>
      </c>
      <c r="M233" s="20">
        <v>0</v>
      </c>
      <c r="N233" s="20">
        <v>785</v>
      </c>
      <c r="O233" s="21">
        <v>0</v>
      </c>
      <c r="Q233" s="20">
        <v>0</v>
      </c>
      <c r="R233" s="20">
        <f t="shared" si="10"/>
        <v>785</v>
      </c>
      <c r="S233" s="20">
        <v>785</v>
      </c>
    </row>
    <row r="234" spans="1:19">
      <c r="B234" s="18" t="s">
        <v>3743</v>
      </c>
      <c r="D234" s="18" t="s">
        <v>3744</v>
      </c>
      <c r="E234" s="18" t="s">
        <v>3745</v>
      </c>
      <c r="F234" s="18" t="s">
        <v>3746</v>
      </c>
      <c r="G234" s="19">
        <v>12</v>
      </c>
      <c r="H234" s="23">
        <v>45870</v>
      </c>
      <c r="I234" s="23">
        <v>46234</v>
      </c>
      <c r="J234" s="23">
        <v>45574</v>
      </c>
      <c r="K234" s="23">
        <v>45575</v>
      </c>
      <c r="L234" s="20">
        <v>0</v>
      </c>
      <c r="M234" s="20">
        <v>0</v>
      </c>
      <c r="N234" s="20">
        <v>745</v>
      </c>
      <c r="O234" s="21">
        <v>0</v>
      </c>
      <c r="Q234" s="20">
        <v>0</v>
      </c>
      <c r="R234" s="20">
        <f t="shared" si="10"/>
        <v>745</v>
      </c>
      <c r="S234" s="20">
        <v>745</v>
      </c>
    </row>
    <row r="235" spans="1:19">
      <c r="A235" s="16" t="s">
        <v>3747</v>
      </c>
      <c r="B235" s="12">
        <f>COUNTA(B22:B37)+COUNTA(B39:B44)+COUNTA(B46:B51)+COUNTA(B53:B73)+COUNTA(B75:B200)+COUNTA(B202:B234)</f>
        <v>208</v>
      </c>
      <c r="G235" s="13">
        <f>IF((COUNTA(G22:G37)+COUNTA(G39:G44)+COUNTA(G46:G51)+COUNTA(G53:G73)+COUNTA(G75:G200)+COUNTA(G202:G234))=0,0,(SUM(G22:G37)+SUM(G39:G44)+SUM(G46:G51)+SUM(G53:G73)+SUM(G75:G200)+SUM(G202:G234))/(COUNTA(G22:G37)+COUNTA(G39:G44)+COUNTA(G46:G51)+COUNTA(G53:G73)+COUNTA(G75:G200)+COUNTA(G202:G234)))</f>
        <v>12</v>
      </c>
      <c r="L235" s="14">
        <f>IF((COUNTA(L22:L37)+COUNTA(L39:L44)+COUNTA(L46:L51)+COUNTA(L53:L73)+COUNTA(L75:L200)+COUNTA(L202:L234))=0,0,(SUM(L22:L37)+SUM(L39:L44)+SUM(L46:L51)+SUM(L53:L73)+SUM(L75:L200)+SUM(L202:L234))/(COUNTA(L22:L37)+COUNTA(L39:L44)+COUNTA(L46:L51)+COUNTA(L53:L73)+COUNTA(L75:L200)+COUNTA(L202:L234)))</f>
        <v>173.50961538461539</v>
      </c>
      <c r="M235" s="14">
        <f>IF((COUNTA(M22:M37)+COUNTA(M39:M44)+COUNTA(M46:M51)+COUNTA(M53:M73)+COUNTA(M75:M200)+COUNTA(M202:M234))=0,0,(SUM(M22:M37)+SUM(M39:M44)+SUM(M46:M51)+SUM(M53:M73)+SUM(M75:M200)+SUM(M202:M234))/(COUNTA(M22:M37)+COUNTA(M39:M44)+COUNTA(M46:M51)+COUNTA(M53:M73)+COUNTA(M75:M200)+COUNTA(M202:M234)))</f>
        <v>412.18504807692312</v>
      </c>
      <c r="N235" s="14">
        <f>IF(B235 &gt; 0, R235 / B235, 0)</f>
        <v>745.04807692307691</v>
      </c>
      <c r="Q235" s="14">
        <f>IF((COUNTA(Q22:Q37)+COUNTA(Q39:Q44)+COUNTA(Q46:Q51)+COUNTA(Q53:Q73)+COUNTA(Q75:Q200)+COUNTA(Q202:Q234))=0,0,(SUM(Q22:Q37)+SUM(Q39:Q44)+SUM(Q46:Q51)+SUM(Q53:Q73)+SUM(Q75:Q200)+SUM(Q202:Q234))/(COUNTA(Q22:Q37)+COUNTA(Q39:Q44)+COUNTA(Q46:Q51)+COUNTA(Q53:Q73)+COUNTA(Q75:Q200)+COUNTA(Q202:Q234)))</f>
        <v>82.927884615384613</v>
      </c>
      <c r="R235" s="14">
        <f>SUM(R22:R37)+SUM(R39:R44)+SUM(R46:R51)+SUM(R53:R73)+SUM(R75:R200)+SUM(R202:R234)</f>
        <v>154970</v>
      </c>
    </row>
  </sheetData>
  <mergeCells count="6">
    <mergeCell ref="A7:E7"/>
    <mergeCell ref="F7:N7"/>
    <mergeCell ref="O7"/>
    <mergeCell ref="A19:I19"/>
    <mergeCell ref="J19:K19"/>
    <mergeCell ref="L19:O19"/>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Y9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3748</v>
      </c>
    </row>
    <row r="3" spans="1:25">
      <c r="A3" s="2" t="s">
        <v>3749</v>
      </c>
    </row>
    <row r="4" spans="1:25">
      <c r="A4" s="2" t="s">
        <v>3750</v>
      </c>
    </row>
    <row r="6" spans="1:25" ht="15.75">
      <c r="A6" s="3" t="s">
        <v>3751</v>
      </c>
    </row>
    <row r="7" spans="1:25">
      <c r="A7" s="26"/>
      <c r="B7" s="26"/>
      <c r="C7" s="26"/>
      <c r="D7" s="26"/>
      <c r="E7" s="26"/>
      <c r="F7" s="27" t="s">
        <v>3752</v>
      </c>
      <c r="G7" s="27"/>
      <c r="H7" s="27"/>
      <c r="I7" s="27"/>
      <c r="J7" s="27"/>
      <c r="K7" s="27"/>
      <c r="L7" s="27"/>
      <c r="M7" s="27"/>
      <c r="N7" s="27"/>
      <c r="O7" s="26"/>
    </row>
    <row r="8" spans="1:25" ht="25.5">
      <c r="A8" s="4" t="s">
        <v>3753</v>
      </c>
      <c r="B8" s="5" t="s">
        <v>3754</v>
      </c>
      <c r="C8" s="5" t="s">
        <v>3755</v>
      </c>
      <c r="D8" s="6" t="s">
        <v>3756</v>
      </c>
      <c r="E8" s="5" t="s">
        <v>3757</v>
      </c>
      <c r="F8" s="5" t="s">
        <v>3759</v>
      </c>
      <c r="G8" s="5" t="s">
        <v>3760</v>
      </c>
      <c r="H8" s="5" t="s">
        <v>3761</v>
      </c>
      <c r="I8" s="5" t="s">
        <v>3762</v>
      </c>
      <c r="J8" s="5" t="s">
        <v>3763</v>
      </c>
      <c r="K8" s="5" t="s">
        <v>3764</v>
      </c>
      <c r="L8" s="8" t="s">
        <v>3765</v>
      </c>
      <c r="M8" s="8" t="s">
        <v>3766</v>
      </c>
      <c r="N8" s="8" t="s">
        <v>3767</v>
      </c>
      <c r="O8" s="5" t="s">
        <v>3768</v>
      </c>
      <c r="Q8" s="10" t="s">
        <v>3758</v>
      </c>
      <c r="R8" s="10" t="s">
        <v>3758</v>
      </c>
      <c r="S8" s="10" t="s">
        <v>3758</v>
      </c>
      <c r="T8" s="10" t="s">
        <v>3758</v>
      </c>
      <c r="U8" s="11" t="s">
        <v>3769</v>
      </c>
      <c r="V8" s="11" t="s">
        <v>3770</v>
      </c>
      <c r="W8" s="11" t="s">
        <v>3771</v>
      </c>
      <c r="X8" s="11" t="s">
        <v>3772</v>
      </c>
      <c r="Y8" s="11" t="s">
        <v>3773</v>
      </c>
    </row>
    <row r="9" spans="1:25">
      <c r="A9" s="18" t="s">
        <v>3774</v>
      </c>
      <c r="B9" s="19">
        <v>0</v>
      </c>
      <c r="C9" s="19">
        <v>6</v>
      </c>
      <c r="D9" s="20">
        <v>0</v>
      </c>
      <c r="E9" s="19">
        <v>6</v>
      </c>
      <c r="F9" s="19">
        <v>0</v>
      </c>
      <c r="G9" s="19">
        <v>0</v>
      </c>
      <c r="H9" s="19">
        <v>0</v>
      </c>
      <c r="I9" s="19">
        <v>0</v>
      </c>
      <c r="J9" s="19">
        <v>0</v>
      </c>
      <c r="K9" s="19">
        <v>0</v>
      </c>
      <c r="L9" s="22">
        <v>0</v>
      </c>
      <c r="M9" s="22">
        <v>0</v>
      </c>
      <c r="N9" s="22">
        <v>0</v>
      </c>
      <c r="O9" s="19">
        <v>6</v>
      </c>
      <c r="Q9" s="19">
        <v>0</v>
      </c>
      <c r="R9" s="19">
        <v>0</v>
      </c>
      <c r="S9" s="19">
        <v>0</v>
      </c>
      <c r="T9" s="19">
        <v>0</v>
      </c>
      <c r="U9" s="20">
        <v>0</v>
      </c>
      <c r="V9" s="20">
        <v>0</v>
      </c>
      <c r="W9" s="20">
        <v>2742</v>
      </c>
      <c r="X9" s="20">
        <v>0</v>
      </c>
      <c r="Y9" s="20">
        <v>0</v>
      </c>
    </row>
    <row r="10" spans="1:25">
      <c r="A10" s="18" t="s">
        <v>3775</v>
      </c>
      <c r="B10" s="19">
        <v>0</v>
      </c>
      <c r="C10" s="19">
        <v>17</v>
      </c>
      <c r="D10" s="20">
        <v>2094.5</v>
      </c>
      <c r="E10" s="19">
        <v>15</v>
      </c>
      <c r="F10" s="19">
        <v>2</v>
      </c>
      <c r="G10" s="19">
        <v>1</v>
      </c>
      <c r="H10" s="19">
        <v>0</v>
      </c>
      <c r="I10" s="19">
        <v>1</v>
      </c>
      <c r="J10" s="19">
        <v>2</v>
      </c>
      <c r="K10" s="19">
        <v>2</v>
      </c>
      <c r="L10" s="22">
        <v>0.11764705882352941</v>
      </c>
      <c r="M10" s="22">
        <v>0.11764705882352941</v>
      </c>
      <c r="N10" s="22">
        <v>0</v>
      </c>
      <c r="O10" s="19">
        <v>15</v>
      </c>
      <c r="Q10" s="19">
        <v>0</v>
      </c>
      <c r="R10" s="19">
        <v>0</v>
      </c>
      <c r="S10" s="19">
        <v>0</v>
      </c>
      <c r="T10" s="19">
        <v>2</v>
      </c>
      <c r="U10" s="20">
        <v>4189</v>
      </c>
      <c r="V10" s="20">
        <v>0</v>
      </c>
      <c r="W10" s="20">
        <v>8126</v>
      </c>
      <c r="X10" s="20">
        <v>1</v>
      </c>
      <c r="Y10" s="20">
        <v>2</v>
      </c>
    </row>
    <row r="11" spans="1:25">
      <c r="A11" s="18" t="s">
        <v>3776</v>
      </c>
      <c r="B11" s="19">
        <v>0</v>
      </c>
      <c r="C11" s="19">
        <v>10</v>
      </c>
      <c r="D11" s="20">
        <v>2139</v>
      </c>
      <c r="E11" s="19">
        <v>10</v>
      </c>
      <c r="F11" s="19">
        <v>2</v>
      </c>
      <c r="G11" s="19">
        <v>2</v>
      </c>
      <c r="H11" s="19">
        <v>1</v>
      </c>
      <c r="I11" s="19">
        <v>1</v>
      </c>
      <c r="J11" s="19">
        <v>3</v>
      </c>
      <c r="K11" s="19">
        <v>3</v>
      </c>
      <c r="L11" s="22">
        <v>0.3</v>
      </c>
      <c r="M11" s="22">
        <v>0.3</v>
      </c>
      <c r="N11" s="22">
        <v>0</v>
      </c>
      <c r="O11" s="19">
        <v>7</v>
      </c>
      <c r="Q11" s="19">
        <v>0</v>
      </c>
      <c r="R11" s="19">
        <v>0</v>
      </c>
      <c r="S11" s="19">
        <v>0</v>
      </c>
      <c r="T11" s="19">
        <v>3</v>
      </c>
      <c r="U11" s="20">
        <v>6417</v>
      </c>
      <c r="V11" s="20">
        <v>0</v>
      </c>
      <c r="W11" s="20">
        <v>4990</v>
      </c>
      <c r="X11" s="20">
        <v>1</v>
      </c>
      <c r="Y11" s="20">
        <v>3</v>
      </c>
    </row>
    <row r="12" spans="1:25">
      <c r="A12" s="18" t="s">
        <v>3777</v>
      </c>
      <c r="B12" s="19">
        <v>0</v>
      </c>
      <c r="C12" s="19">
        <v>20</v>
      </c>
      <c r="D12" s="20">
        <v>1717.3333333333333</v>
      </c>
      <c r="E12" s="19">
        <v>20</v>
      </c>
      <c r="F12" s="19">
        <v>0</v>
      </c>
      <c r="G12" s="19">
        <v>1</v>
      </c>
      <c r="H12" s="19">
        <v>1</v>
      </c>
      <c r="I12" s="19">
        <v>2</v>
      </c>
      <c r="J12" s="19">
        <v>1</v>
      </c>
      <c r="K12" s="19">
        <v>3</v>
      </c>
      <c r="L12" s="22">
        <v>0.05</v>
      </c>
      <c r="M12" s="22">
        <v>0.15</v>
      </c>
      <c r="N12" s="22">
        <v>9.9999999999999992E-2</v>
      </c>
      <c r="O12" s="19">
        <v>17</v>
      </c>
      <c r="Q12" s="19">
        <v>0</v>
      </c>
      <c r="R12" s="19">
        <v>0</v>
      </c>
      <c r="S12" s="19">
        <v>0</v>
      </c>
      <c r="T12" s="19">
        <v>3</v>
      </c>
      <c r="U12" s="20">
        <v>5152</v>
      </c>
      <c r="V12" s="20">
        <v>0</v>
      </c>
      <c r="W12" s="20">
        <v>9440</v>
      </c>
      <c r="X12" s="20">
        <v>2</v>
      </c>
      <c r="Y12" s="20">
        <v>3</v>
      </c>
    </row>
    <row r="13" spans="1:25">
      <c r="A13" s="18" t="s">
        <v>3778</v>
      </c>
      <c r="B13" s="19">
        <v>0</v>
      </c>
      <c r="C13" s="19">
        <v>6</v>
      </c>
      <c r="D13" s="20">
        <v>0</v>
      </c>
      <c r="E13" s="19">
        <v>5</v>
      </c>
      <c r="F13" s="19">
        <v>0</v>
      </c>
      <c r="G13" s="19">
        <v>0</v>
      </c>
      <c r="H13" s="19">
        <v>0</v>
      </c>
      <c r="I13" s="19">
        <v>0</v>
      </c>
      <c r="J13" s="19">
        <v>0</v>
      </c>
      <c r="K13" s="19">
        <v>0</v>
      </c>
      <c r="L13" s="22">
        <v>0</v>
      </c>
      <c r="M13" s="22">
        <v>0</v>
      </c>
      <c r="N13" s="22">
        <v>0</v>
      </c>
      <c r="O13" s="19">
        <v>6</v>
      </c>
      <c r="Q13" s="19">
        <v>0</v>
      </c>
      <c r="R13" s="19">
        <v>0</v>
      </c>
      <c r="S13" s="19">
        <v>0</v>
      </c>
      <c r="T13" s="19">
        <v>0</v>
      </c>
      <c r="U13" s="20">
        <v>0</v>
      </c>
      <c r="V13" s="20">
        <v>0</v>
      </c>
      <c r="W13" s="20">
        <v>2646</v>
      </c>
      <c r="X13" s="20">
        <v>0</v>
      </c>
      <c r="Y13" s="20">
        <v>0</v>
      </c>
    </row>
    <row r="14" spans="1:25">
      <c r="A14" s="18" t="s">
        <v>3779</v>
      </c>
      <c r="B14" s="19">
        <v>0</v>
      </c>
      <c r="C14" s="19">
        <v>5</v>
      </c>
      <c r="D14" s="20">
        <v>0</v>
      </c>
      <c r="E14" s="19">
        <v>5</v>
      </c>
      <c r="F14" s="19">
        <v>1</v>
      </c>
      <c r="G14" s="19">
        <v>0</v>
      </c>
      <c r="H14" s="19">
        <v>0</v>
      </c>
      <c r="I14" s="19">
        <v>0</v>
      </c>
      <c r="J14" s="19">
        <v>1</v>
      </c>
      <c r="K14" s="19">
        <v>0</v>
      </c>
      <c r="L14" s="22">
        <v>0.2</v>
      </c>
      <c r="M14" s="22">
        <v>0</v>
      </c>
      <c r="N14" s="22">
        <v>-0.2</v>
      </c>
      <c r="O14" s="19">
        <v>5</v>
      </c>
      <c r="Q14" s="19">
        <v>0</v>
      </c>
      <c r="R14" s="19">
        <v>0</v>
      </c>
      <c r="S14" s="19">
        <v>0</v>
      </c>
      <c r="T14" s="19">
        <v>0</v>
      </c>
      <c r="U14" s="20">
        <v>0</v>
      </c>
      <c r="V14" s="20">
        <v>0</v>
      </c>
      <c r="W14" s="20">
        <v>2560</v>
      </c>
      <c r="X14" s="20">
        <v>0</v>
      </c>
      <c r="Y14" s="20">
        <v>0</v>
      </c>
    </row>
    <row r="15" spans="1:25">
      <c r="A15" s="18" t="s">
        <v>3780</v>
      </c>
      <c r="B15" s="19">
        <v>0</v>
      </c>
      <c r="C15" s="19">
        <v>5</v>
      </c>
      <c r="D15" s="20">
        <v>0</v>
      </c>
      <c r="E15" s="19">
        <v>4</v>
      </c>
      <c r="F15" s="19">
        <v>0</v>
      </c>
      <c r="G15" s="19">
        <v>0</v>
      </c>
      <c r="H15" s="19">
        <v>1</v>
      </c>
      <c r="I15" s="19">
        <v>0</v>
      </c>
      <c r="J15" s="19">
        <v>1</v>
      </c>
      <c r="K15" s="19">
        <v>0</v>
      </c>
      <c r="L15" s="22">
        <v>0.2</v>
      </c>
      <c r="M15" s="22">
        <v>0</v>
      </c>
      <c r="N15" s="22">
        <v>-0.2</v>
      </c>
      <c r="O15" s="19">
        <v>5</v>
      </c>
      <c r="Q15" s="19">
        <v>0</v>
      </c>
      <c r="R15" s="19">
        <v>0</v>
      </c>
      <c r="S15" s="19">
        <v>0</v>
      </c>
      <c r="T15" s="19">
        <v>0</v>
      </c>
      <c r="U15" s="20">
        <v>0</v>
      </c>
      <c r="V15" s="20">
        <v>0</v>
      </c>
      <c r="W15" s="20">
        <v>2945</v>
      </c>
      <c r="X15" s="20">
        <v>0</v>
      </c>
      <c r="Y15" s="20">
        <v>0</v>
      </c>
    </row>
    <row r="16" spans="1:25">
      <c r="A16" s="18" t="s">
        <v>3781</v>
      </c>
      <c r="B16" s="19">
        <v>0</v>
      </c>
      <c r="C16" s="19">
        <v>186</v>
      </c>
      <c r="D16" s="20">
        <v>2448.6666666666665</v>
      </c>
      <c r="E16" s="19">
        <v>177</v>
      </c>
      <c r="F16" s="19">
        <v>16</v>
      </c>
      <c r="G16" s="19">
        <v>19</v>
      </c>
      <c r="H16" s="19">
        <v>4</v>
      </c>
      <c r="I16" s="19">
        <v>8</v>
      </c>
      <c r="J16" s="19">
        <v>20</v>
      </c>
      <c r="K16" s="19">
        <v>27</v>
      </c>
      <c r="L16" s="22">
        <v>0.10752688172043011</v>
      </c>
      <c r="M16" s="22">
        <v>0.14516129032258066</v>
      </c>
      <c r="N16" s="22">
        <v>3.7634408602150546E-2</v>
      </c>
      <c r="O16" s="19">
        <v>159</v>
      </c>
      <c r="Q16" s="19">
        <v>0</v>
      </c>
      <c r="R16" s="19">
        <v>0</v>
      </c>
      <c r="S16" s="19">
        <v>0</v>
      </c>
      <c r="T16" s="19">
        <v>27</v>
      </c>
      <c r="U16" s="20">
        <v>66114</v>
      </c>
      <c r="V16" s="20">
        <v>0</v>
      </c>
      <c r="W16" s="20">
        <v>122207</v>
      </c>
      <c r="X16" s="20">
        <v>9</v>
      </c>
      <c r="Y16" s="20">
        <v>27</v>
      </c>
    </row>
    <row r="17" spans="1:25">
      <c r="A17" s="18" t="s">
        <v>3782</v>
      </c>
      <c r="B17" s="19">
        <v>0</v>
      </c>
      <c r="C17" s="19">
        <v>11</v>
      </c>
      <c r="D17" s="20">
        <v>3363</v>
      </c>
      <c r="E17" s="19">
        <v>11</v>
      </c>
      <c r="F17" s="19">
        <v>1</v>
      </c>
      <c r="G17" s="19">
        <v>1</v>
      </c>
      <c r="H17" s="19">
        <v>1</v>
      </c>
      <c r="I17" s="19">
        <v>0</v>
      </c>
      <c r="J17" s="19">
        <v>2</v>
      </c>
      <c r="K17" s="19">
        <v>1</v>
      </c>
      <c r="L17" s="22">
        <v>0.18181818181818182</v>
      </c>
      <c r="M17" s="22">
        <v>9.0909090909090912E-2</v>
      </c>
      <c r="N17" s="22">
        <v>-9.0909090909090912E-2</v>
      </c>
      <c r="O17" s="19">
        <v>10</v>
      </c>
      <c r="Q17" s="19">
        <v>0</v>
      </c>
      <c r="R17" s="19">
        <v>0</v>
      </c>
      <c r="S17" s="19">
        <v>0</v>
      </c>
      <c r="T17" s="19">
        <v>1</v>
      </c>
      <c r="U17" s="20">
        <v>3363</v>
      </c>
      <c r="V17" s="20">
        <v>0</v>
      </c>
      <c r="W17" s="20">
        <v>10714</v>
      </c>
      <c r="X17" s="20">
        <v>0</v>
      </c>
      <c r="Y17" s="20">
        <v>1</v>
      </c>
    </row>
    <row r="18" spans="1:25">
      <c r="A18" s="18" t="s">
        <v>3783</v>
      </c>
      <c r="B18" s="19">
        <v>0</v>
      </c>
      <c r="C18" s="19">
        <v>22</v>
      </c>
      <c r="D18" s="20">
        <v>3769.4</v>
      </c>
      <c r="E18" s="19">
        <v>22</v>
      </c>
      <c r="F18" s="19">
        <v>3</v>
      </c>
      <c r="G18" s="19">
        <v>2</v>
      </c>
      <c r="H18" s="19">
        <v>1</v>
      </c>
      <c r="I18" s="19">
        <v>3</v>
      </c>
      <c r="J18" s="19">
        <v>4</v>
      </c>
      <c r="K18" s="19">
        <v>5</v>
      </c>
      <c r="L18" s="22">
        <v>0.18181818181818182</v>
      </c>
      <c r="M18" s="22">
        <v>0.22727272727272727</v>
      </c>
      <c r="N18" s="22">
        <v>4.5454545454545442E-2</v>
      </c>
      <c r="O18" s="19">
        <v>17</v>
      </c>
      <c r="Q18" s="19">
        <v>0</v>
      </c>
      <c r="R18" s="19">
        <v>0</v>
      </c>
      <c r="S18" s="19">
        <v>0</v>
      </c>
      <c r="T18" s="19">
        <v>5</v>
      </c>
      <c r="U18" s="20">
        <v>18847</v>
      </c>
      <c r="V18" s="20">
        <v>0</v>
      </c>
      <c r="W18" s="20">
        <v>22176</v>
      </c>
      <c r="X18" s="20">
        <v>3</v>
      </c>
      <c r="Y18" s="20">
        <v>5</v>
      </c>
    </row>
    <row r="19" spans="1:25">
      <c r="A19" s="18" t="s">
        <v>3784</v>
      </c>
      <c r="B19" s="19">
        <v>0</v>
      </c>
      <c r="C19" s="19">
        <v>5</v>
      </c>
      <c r="D19" s="20">
        <v>0</v>
      </c>
      <c r="E19" s="19">
        <v>5</v>
      </c>
      <c r="F19" s="19">
        <v>2</v>
      </c>
      <c r="G19" s="19">
        <v>0</v>
      </c>
      <c r="H19" s="19">
        <v>1</v>
      </c>
      <c r="I19" s="19">
        <v>0</v>
      </c>
      <c r="J19" s="19">
        <v>3</v>
      </c>
      <c r="K19" s="19">
        <v>0</v>
      </c>
      <c r="L19" s="22">
        <v>0.6</v>
      </c>
      <c r="M19" s="22">
        <v>0</v>
      </c>
      <c r="N19" s="22">
        <v>-0.6</v>
      </c>
      <c r="O19" s="19">
        <v>5</v>
      </c>
      <c r="Q19" s="19">
        <v>0</v>
      </c>
      <c r="R19" s="19">
        <v>0</v>
      </c>
      <c r="S19" s="19">
        <v>0</v>
      </c>
      <c r="T19" s="19">
        <v>0</v>
      </c>
      <c r="U19" s="20">
        <v>0</v>
      </c>
      <c r="V19" s="20">
        <v>0</v>
      </c>
      <c r="W19" s="20">
        <v>6860</v>
      </c>
      <c r="X19" s="20">
        <v>0</v>
      </c>
      <c r="Y19" s="20">
        <v>0</v>
      </c>
    </row>
    <row r="20" spans="1:25">
      <c r="A20" s="18" t="s">
        <v>3785</v>
      </c>
      <c r="B20" s="19">
        <v>0</v>
      </c>
      <c r="C20" s="19">
        <v>0</v>
      </c>
      <c r="D20" s="20">
        <v>0</v>
      </c>
      <c r="E20" s="19">
        <v>0</v>
      </c>
      <c r="F20" s="19">
        <v>0</v>
      </c>
      <c r="G20" s="19">
        <v>0</v>
      </c>
      <c r="H20" s="19">
        <v>0</v>
      </c>
      <c r="I20" s="19">
        <v>0</v>
      </c>
      <c r="J20" s="19">
        <v>0</v>
      </c>
      <c r="K20" s="19">
        <v>0</v>
      </c>
      <c r="L20" s="22">
        <v>0</v>
      </c>
      <c r="M20" s="22">
        <v>0</v>
      </c>
      <c r="N20" s="22">
        <v>0</v>
      </c>
      <c r="O20" s="19">
        <v>0</v>
      </c>
      <c r="Q20" s="19">
        <v>0</v>
      </c>
      <c r="R20" s="19">
        <v>0</v>
      </c>
      <c r="S20" s="19">
        <v>0</v>
      </c>
      <c r="T20" s="19">
        <v>0</v>
      </c>
      <c r="U20" s="20">
        <v>0</v>
      </c>
      <c r="V20" s="20">
        <v>0</v>
      </c>
      <c r="W20" s="20">
        <v>0</v>
      </c>
      <c r="X20" s="20">
        <v>0</v>
      </c>
      <c r="Y20" s="20">
        <v>0</v>
      </c>
    </row>
    <row r="21" spans="1:25">
      <c r="A21" s="18" t="s">
        <v>3786</v>
      </c>
      <c r="B21" s="19">
        <v>0</v>
      </c>
      <c r="C21" s="19">
        <v>168</v>
      </c>
      <c r="D21" s="20">
        <v>1686.75</v>
      </c>
      <c r="E21" s="19">
        <v>161</v>
      </c>
      <c r="F21" s="19">
        <v>9</v>
      </c>
      <c r="G21" s="19">
        <v>15</v>
      </c>
      <c r="H21" s="19">
        <v>2</v>
      </c>
      <c r="I21" s="19">
        <v>5</v>
      </c>
      <c r="J21" s="19">
        <v>11</v>
      </c>
      <c r="K21" s="19">
        <v>20</v>
      </c>
      <c r="L21" s="22">
        <v>6.5476190476190479E-2</v>
      </c>
      <c r="M21" s="22">
        <v>0.11904761904761904</v>
      </c>
      <c r="N21" s="22">
        <v>5.3571428571428562E-2</v>
      </c>
      <c r="O21" s="19">
        <v>148</v>
      </c>
      <c r="Q21" s="19">
        <v>0</v>
      </c>
      <c r="R21" s="19">
        <v>0</v>
      </c>
      <c r="S21" s="19">
        <v>0</v>
      </c>
      <c r="T21" s="19">
        <v>20</v>
      </c>
      <c r="U21" s="20">
        <v>33735</v>
      </c>
      <c r="V21" s="20">
        <v>0</v>
      </c>
      <c r="W21" s="20">
        <v>60480</v>
      </c>
      <c r="X21" s="20">
        <v>6</v>
      </c>
      <c r="Y21" s="20">
        <v>20</v>
      </c>
    </row>
    <row r="22" spans="1:25">
      <c r="A22" s="16" t="s">
        <v>3787</v>
      </c>
      <c r="B22" s="13">
        <f>SUM(B9:B21)</f>
        <v>0</v>
      </c>
      <c r="C22" s="13">
        <f>SUM(C9:C21)</f>
        <v>461</v>
      </c>
      <c r="D22" s="14">
        <f>IF(K22 &gt; 0, U22 / K22, 0)</f>
        <v>2259.2950819672133</v>
      </c>
      <c r="E22" s="13">
        <f t="shared" ref="E22:K22" si="0">SUM(E9:E21)</f>
        <v>441</v>
      </c>
      <c r="F22" s="13">
        <f t="shared" si="0"/>
        <v>36</v>
      </c>
      <c r="G22" s="13">
        <f t="shared" si="0"/>
        <v>41</v>
      </c>
      <c r="H22" s="13">
        <f t="shared" si="0"/>
        <v>12</v>
      </c>
      <c r="I22" s="13">
        <f t="shared" si="0"/>
        <v>20</v>
      </c>
      <c r="J22" s="13">
        <f t="shared" si="0"/>
        <v>48</v>
      </c>
      <c r="K22" s="13">
        <f t="shared" si="0"/>
        <v>61</v>
      </c>
      <c r="L22" s="15">
        <f>IF(C22 &gt; 0, J22 / C22, 0)</f>
        <v>0.10412147505422993</v>
      </c>
      <c r="M22" s="15">
        <f>IF(C22 &gt; 0, K22 / (C22), 0)</f>
        <v>0.13232104121475055</v>
      </c>
      <c r="N22" s="15">
        <f>M22 - L22</f>
        <v>2.819956616052062E-2</v>
      </c>
      <c r="O22" s="13">
        <f>SUM(O9:O21)</f>
        <v>400</v>
      </c>
      <c r="Q22" s="13">
        <f t="shared" ref="Q22:Y22" si="1">SUM(Q9:Q21)</f>
        <v>0</v>
      </c>
      <c r="R22" s="13">
        <f t="shared" si="1"/>
        <v>0</v>
      </c>
      <c r="S22" s="13">
        <f t="shared" si="1"/>
        <v>0</v>
      </c>
      <c r="T22" s="13">
        <f t="shared" si="1"/>
        <v>61</v>
      </c>
      <c r="U22" s="14">
        <f t="shared" si="1"/>
        <v>137817</v>
      </c>
      <c r="V22" s="14">
        <f t="shared" si="1"/>
        <v>0</v>
      </c>
      <c r="W22" s="14">
        <f t="shared" si="1"/>
        <v>255886</v>
      </c>
      <c r="X22" s="14">
        <f t="shared" si="1"/>
        <v>22</v>
      </c>
      <c r="Y22" s="14">
        <f t="shared" si="1"/>
        <v>61</v>
      </c>
    </row>
    <row r="24" spans="1:25" ht="15.75">
      <c r="A24" s="3" t="s">
        <v>3788</v>
      </c>
    </row>
    <row r="25" spans="1:25">
      <c r="A25" s="26"/>
      <c r="B25" s="26"/>
      <c r="C25" s="26"/>
      <c r="D25" s="26"/>
      <c r="E25" s="26"/>
      <c r="F25" s="26"/>
      <c r="G25" s="26"/>
      <c r="H25" s="26"/>
      <c r="I25" s="26"/>
      <c r="J25" s="27" t="s">
        <v>3789</v>
      </c>
      <c r="K25" s="27"/>
      <c r="L25" s="26"/>
      <c r="M25" s="26"/>
      <c r="N25" s="26"/>
      <c r="O25" s="26"/>
    </row>
    <row r="26" spans="1:25" ht="25.5">
      <c r="A26" s="4" t="s">
        <v>3790</v>
      </c>
      <c r="B26" s="4" t="s">
        <v>3791</v>
      </c>
      <c r="C26" s="4" t="s">
        <v>3792</v>
      </c>
      <c r="D26" s="4" t="s">
        <v>3793</v>
      </c>
      <c r="E26" s="4" t="s">
        <v>3794</v>
      </c>
      <c r="F26" s="4" t="s">
        <v>3795</v>
      </c>
      <c r="G26" s="5" t="s">
        <v>3796</v>
      </c>
      <c r="H26" s="9" t="s">
        <v>3797</v>
      </c>
      <c r="I26" s="9" t="s">
        <v>3798</v>
      </c>
      <c r="J26" s="9" t="s">
        <v>3799</v>
      </c>
      <c r="K26" s="9" t="s">
        <v>3800</v>
      </c>
      <c r="L26" s="6" t="s">
        <v>3801</v>
      </c>
      <c r="M26" s="6" t="s">
        <v>3803</v>
      </c>
      <c r="N26" s="6" t="s">
        <v>3804</v>
      </c>
      <c r="O26" s="7" t="s">
        <v>3805</v>
      </c>
      <c r="Q26" s="11" t="s">
        <v>3802</v>
      </c>
      <c r="R26" s="11" t="s">
        <v>3806</v>
      </c>
      <c r="S26" s="11" t="s">
        <v>3807</v>
      </c>
    </row>
    <row r="27" spans="1:25">
      <c r="A27" s="17" t="s">
        <v>3808</v>
      </c>
    </row>
    <row r="28" spans="1:25">
      <c r="A28" s="18" t="s">
        <v>3809</v>
      </c>
      <c r="B28" s="18" t="s">
        <v>3810</v>
      </c>
      <c r="C28" s="18" t="s">
        <v>3811</v>
      </c>
      <c r="D28" s="18" t="s">
        <v>3812</v>
      </c>
      <c r="E28" s="18" t="s">
        <v>3813</v>
      </c>
      <c r="F28" s="18" t="s">
        <v>3814</v>
      </c>
      <c r="G28" s="19">
        <v>18</v>
      </c>
      <c r="H28" s="23">
        <v>45688</v>
      </c>
      <c r="I28" s="23">
        <v>46233</v>
      </c>
      <c r="J28" s="23">
        <v>45587</v>
      </c>
      <c r="K28" s="23">
        <v>45588</v>
      </c>
      <c r="L28" s="20">
        <v>1745</v>
      </c>
      <c r="M28" s="20">
        <v>2040</v>
      </c>
      <c r="N28" s="20">
        <v>1970</v>
      </c>
      <c r="O28" s="21">
        <v>0</v>
      </c>
      <c r="Q28" s="20">
        <v>0</v>
      </c>
      <c r="R28" s="20">
        <f>N28</f>
        <v>1970</v>
      </c>
      <c r="S28" s="20">
        <v>1970</v>
      </c>
    </row>
    <row r="29" spans="1:25">
      <c r="A29" s="18" t="s">
        <v>3815</v>
      </c>
      <c r="B29" s="18" t="s">
        <v>3816</v>
      </c>
      <c r="C29" s="18" t="s">
        <v>3817</v>
      </c>
      <c r="D29" s="18" t="s">
        <v>3818</v>
      </c>
      <c r="E29" s="18" t="s">
        <v>3819</v>
      </c>
      <c r="F29" s="18" t="s">
        <v>3820</v>
      </c>
      <c r="G29" s="19">
        <v>12</v>
      </c>
      <c r="H29" s="23">
        <v>45554</v>
      </c>
      <c r="I29" s="23">
        <v>45918</v>
      </c>
      <c r="J29" s="23">
        <v>45525</v>
      </c>
      <c r="K29" s="23">
        <v>45526</v>
      </c>
      <c r="L29" s="20">
        <v>1000</v>
      </c>
      <c r="M29" s="20">
        <v>2070</v>
      </c>
      <c r="N29" s="20">
        <v>2219</v>
      </c>
      <c r="O29" s="21">
        <v>5360.6</v>
      </c>
      <c r="Q29" s="20">
        <v>2219</v>
      </c>
      <c r="R29" s="20">
        <f>N29</f>
        <v>2219</v>
      </c>
      <c r="S29" s="20">
        <v>2219</v>
      </c>
    </row>
    <row r="30" spans="1:25">
      <c r="A30" s="17" t="s">
        <v>3821</v>
      </c>
    </row>
    <row r="31" spans="1:25">
      <c r="A31" s="18" t="s">
        <v>3822</v>
      </c>
      <c r="B31" s="18" t="s">
        <v>3823</v>
      </c>
      <c r="C31" s="18" t="s">
        <v>3824</v>
      </c>
      <c r="D31" s="18" t="s">
        <v>3825</v>
      </c>
      <c r="E31" s="18" t="s">
        <v>3826</v>
      </c>
      <c r="F31" s="18" t="s">
        <v>3827</v>
      </c>
      <c r="G31" s="19">
        <v>18</v>
      </c>
      <c r="H31" s="23">
        <v>45356</v>
      </c>
      <c r="I31" s="23">
        <v>45904</v>
      </c>
      <c r="J31" s="23">
        <v>45318</v>
      </c>
      <c r="K31" s="23">
        <v>45320</v>
      </c>
      <c r="L31" s="20">
        <v>1974</v>
      </c>
      <c r="M31" s="20">
        <v>2098</v>
      </c>
      <c r="N31" s="20">
        <v>1884</v>
      </c>
      <c r="O31" s="21">
        <v>16930.099999999999</v>
      </c>
      <c r="Q31" s="20">
        <v>1915</v>
      </c>
      <c r="R31" s="20">
        <f>N31</f>
        <v>1884</v>
      </c>
      <c r="S31" s="20">
        <v>1884</v>
      </c>
    </row>
    <row r="32" spans="1:25">
      <c r="A32" s="18" t="s">
        <v>3828</v>
      </c>
      <c r="B32" s="18" t="s">
        <v>3829</v>
      </c>
      <c r="C32" s="18" t="s">
        <v>3830</v>
      </c>
      <c r="D32" s="18" t="s">
        <v>3831</v>
      </c>
      <c r="E32" s="18" t="s">
        <v>3832</v>
      </c>
      <c r="F32" s="18" t="s">
        <v>3833</v>
      </c>
      <c r="G32" s="19">
        <v>12</v>
      </c>
      <c r="H32" s="23">
        <v>45546</v>
      </c>
      <c r="I32" s="23">
        <v>45910</v>
      </c>
      <c r="J32" s="23">
        <v>45496</v>
      </c>
      <c r="K32" s="23">
        <v>45498</v>
      </c>
      <c r="L32" s="20">
        <v>1000</v>
      </c>
      <c r="M32" s="20">
        <v>2098</v>
      </c>
      <c r="N32" s="20">
        <v>2337</v>
      </c>
      <c r="O32" s="21">
        <v>6270.33</v>
      </c>
      <c r="Q32" s="20">
        <v>2087</v>
      </c>
      <c r="R32" s="20">
        <f>N32</f>
        <v>2337</v>
      </c>
      <c r="S32" s="20">
        <v>2337</v>
      </c>
    </row>
    <row r="33" spans="1:19">
      <c r="A33" s="18" t="s">
        <v>3834</v>
      </c>
      <c r="B33" s="18" t="s">
        <v>3835</v>
      </c>
      <c r="C33" s="18" t="s">
        <v>3836</v>
      </c>
      <c r="D33" s="18" t="s">
        <v>3837</v>
      </c>
      <c r="E33" s="18" t="s">
        <v>3838</v>
      </c>
      <c r="F33" s="18" t="s">
        <v>3839</v>
      </c>
      <c r="G33" s="19">
        <v>15</v>
      </c>
      <c r="H33" s="23">
        <v>45649</v>
      </c>
      <c r="I33" s="23">
        <v>46103</v>
      </c>
      <c r="J33" s="23">
        <v>45548</v>
      </c>
      <c r="K33" s="23">
        <v>45566</v>
      </c>
      <c r="L33" s="20">
        <v>1000</v>
      </c>
      <c r="M33" s="20">
        <v>2098</v>
      </c>
      <c r="N33" s="20">
        <v>2196</v>
      </c>
      <c r="O33" s="21">
        <v>0</v>
      </c>
      <c r="Q33" s="20">
        <v>2030</v>
      </c>
      <c r="R33" s="20">
        <f>N33</f>
        <v>2196</v>
      </c>
      <c r="S33" s="20">
        <v>2196</v>
      </c>
    </row>
    <row r="34" spans="1:19">
      <c r="A34" s="17" t="s">
        <v>3840</v>
      </c>
    </row>
    <row r="35" spans="1:19">
      <c r="A35" s="18" t="s">
        <v>3841</v>
      </c>
      <c r="B35" s="18" t="s">
        <v>3842</v>
      </c>
      <c r="C35" s="18" t="s">
        <v>3843</v>
      </c>
      <c r="D35" s="18" t="s">
        <v>3844</v>
      </c>
      <c r="E35" s="18" t="s">
        <v>3845</v>
      </c>
      <c r="F35" s="18" t="s">
        <v>3846</v>
      </c>
      <c r="G35" s="19">
        <v>12</v>
      </c>
      <c r="H35" s="23">
        <v>45627</v>
      </c>
      <c r="I35" s="23">
        <v>45991</v>
      </c>
      <c r="J35" s="23">
        <v>45548</v>
      </c>
      <c r="K35" s="23">
        <v>45548</v>
      </c>
      <c r="L35" s="20">
        <v>0</v>
      </c>
      <c r="M35" s="20">
        <v>1981</v>
      </c>
      <c r="N35" s="20">
        <v>979</v>
      </c>
      <c r="O35" s="21">
        <v>0</v>
      </c>
      <c r="Q35" s="20">
        <v>0</v>
      </c>
      <c r="R35" s="20">
        <f>N35</f>
        <v>979</v>
      </c>
      <c r="S35" s="20">
        <v>979</v>
      </c>
    </row>
    <row r="36" spans="1:19">
      <c r="A36" s="18" t="s">
        <v>3847</v>
      </c>
      <c r="B36" s="18" t="s">
        <v>3848</v>
      </c>
      <c r="C36" s="18" t="s">
        <v>3849</v>
      </c>
      <c r="D36" s="18" t="s">
        <v>3850</v>
      </c>
      <c r="E36" s="18" t="s">
        <v>3851</v>
      </c>
      <c r="F36" s="18" t="s">
        <v>3852</v>
      </c>
      <c r="G36" s="19">
        <v>12</v>
      </c>
      <c r="H36" s="23">
        <v>45664</v>
      </c>
      <c r="I36" s="23">
        <v>46028</v>
      </c>
      <c r="J36" s="23">
        <v>45589</v>
      </c>
      <c r="K36" s="23">
        <v>45600</v>
      </c>
      <c r="L36" s="20">
        <v>1000</v>
      </c>
      <c r="M36" s="20">
        <v>1981</v>
      </c>
      <c r="N36" s="20">
        <v>2231</v>
      </c>
      <c r="O36" s="21">
        <v>0</v>
      </c>
      <c r="Q36" s="20">
        <v>0</v>
      </c>
      <c r="R36" s="20">
        <f>N36</f>
        <v>2231</v>
      </c>
      <c r="S36" s="20">
        <v>2231</v>
      </c>
    </row>
    <row r="37" spans="1:19">
      <c r="A37" s="18" t="s">
        <v>3853</v>
      </c>
      <c r="B37" s="18" t="s">
        <v>3854</v>
      </c>
      <c r="C37" s="18" t="s">
        <v>3855</v>
      </c>
      <c r="D37" s="18" t="s">
        <v>3856</v>
      </c>
      <c r="E37" s="18" t="s">
        <v>3857</v>
      </c>
      <c r="F37" s="18" t="s">
        <v>3858</v>
      </c>
      <c r="G37" s="19">
        <v>18</v>
      </c>
      <c r="H37" s="23">
        <v>45519</v>
      </c>
      <c r="I37" s="23">
        <v>46067</v>
      </c>
      <c r="J37" s="23">
        <v>45470</v>
      </c>
      <c r="K37" s="23">
        <v>45471</v>
      </c>
      <c r="L37" s="20">
        <v>1000</v>
      </c>
      <c r="M37" s="20">
        <v>2021</v>
      </c>
      <c r="N37" s="20">
        <v>1942</v>
      </c>
      <c r="O37" s="21">
        <v>6939.68</v>
      </c>
      <c r="Q37" s="20">
        <v>1973</v>
      </c>
      <c r="R37" s="20">
        <f>N37</f>
        <v>1942</v>
      </c>
      <c r="S37" s="20">
        <v>1942</v>
      </c>
    </row>
    <row r="38" spans="1:19">
      <c r="A38" s="17" t="s">
        <v>3859</v>
      </c>
    </row>
    <row r="39" spans="1:19">
      <c r="A39" s="18" t="s">
        <v>3860</v>
      </c>
      <c r="B39" s="18" t="s">
        <v>3861</v>
      </c>
      <c r="C39" s="18" t="s">
        <v>3862</v>
      </c>
      <c r="D39" s="18" t="s">
        <v>3863</v>
      </c>
      <c r="E39" s="18" t="s">
        <v>3864</v>
      </c>
      <c r="F39" s="18" t="s">
        <v>3865</v>
      </c>
      <c r="G39" s="19">
        <v>12</v>
      </c>
      <c r="H39" s="23">
        <v>45567</v>
      </c>
      <c r="I39" s="23">
        <v>45931</v>
      </c>
      <c r="J39" s="23">
        <v>45565</v>
      </c>
      <c r="K39" s="23">
        <v>45566</v>
      </c>
      <c r="L39" s="20">
        <v>1000</v>
      </c>
      <c r="M39" s="20">
        <v>2596</v>
      </c>
      <c r="N39" s="20">
        <v>2449</v>
      </c>
      <c r="O39" s="21">
        <v>2398.5500000000002</v>
      </c>
      <c r="Q39" s="20">
        <v>2449</v>
      </c>
      <c r="R39" s="20">
        <f t="shared" ref="R39:R65" si="2">N39</f>
        <v>2449</v>
      </c>
      <c r="S39" s="20">
        <v>2449</v>
      </c>
    </row>
    <row r="40" spans="1:19">
      <c r="A40" s="18" t="s">
        <v>3866</v>
      </c>
      <c r="B40" s="18" t="s">
        <v>3867</v>
      </c>
      <c r="C40" s="18" t="s">
        <v>3868</v>
      </c>
      <c r="D40" s="18" t="s">
        <v>3869</v>
      </c>
      <c r="E40" s="18" t="s">
        <v>3870</v>
      </c>
      <c r="F40" s="18" t="s">
        <v>3871</v>
      </c>
      <c r="G40" s="19">
        <v>18</v>
      </c>
      <c r="H40" s="23">
        <v>45565</v>
      </c>
      <c r="I40" s="23">
        <v>46110</v>
      </c>
      <c r="J40" s="23">
        <v>45562</v>
      </c>
      <c r="K40" s="23">
        <v>45562</v>
      </c>
      <c r="L40" s="20">
        <v>1000</v>
      </c>
      <c r="M40" s="20">
        <v>2596</v>
      </c>
      <c r="N40" s="20">
        <v>2359</v>
      </c>
      <c r="O40" s="21">
        <v>2467.4699999999998</v>
      </c>
      <c r="Q40" s="20">
        <v>2449</v>
      </c>
      <c r="R40" s="20">
        <f t="shared" si="2"/>
        <v>2359</v>
      </c>
      <c r="S40" s="20">
        <v>2359</v>
      </c>
    </row>
    <row r="41" spans="1:19">
      <c r="A41" s="18" t="s">
        <v>3872</v>
      </c>
      <c r="B41" s="18" t="s">
        <v>3873</v>
      </c>
      <c r="C41" s="18" t="s">
        <v>3874</v>
      </c>
      <c r="D41" s="18" t="s">
        <v>3875</v>
      </c>
      <c r="E41" s="18" t="s">
        <v>3876</v>
      </c>
      <c r="F41" s="18" t="s">
        <v>3877</v>
      </c>
      <c r="G41" s="19">
        <v>8</v>
      </c>
      <c r="H41" s="23">
        <v>45670</v>
      </c>
      <c r="I41" s="23">
        <v>45912</v>
      </c>
      <c r="J41" s="23">
        <v>45588</v>
      </c>
      <c r="K41" s="23">
        <v>45600</v>
      </c>
      <c r="L41" s="20">
        <v>1000</v>
      </c>
      <c r="M41" s="20">
        <v>2596</v>
      </c>
      <c r="N41" s="20">
        <v>2225</v>
      </c>
      <c r="O41" s="21">
        <v>0</v>
      </c>
      <c r="Q41" s="20">
        <v>2138</v>
      </c>
      <c r="R41" s="20">
        <f t="shared" si="2"/>
        <v>2225</v>
      </c>
      <c r="S41" s="20">
        <v>2225</v>
      </c>
    </row>
    <row r="42" spans="1:19">
      <c r="A42" s="18" t="s">
        <v>3878</v>
      </c>
      <c r="B42" s="18" t="s">
        <v>3879</v>
      </c>
      <c r="C42" s="18" t="s">
        <v>3880</v>
      </c>
      <c r="D42" s="18" t="s">
        <v>3881</v>
      </c>
      <c r="E42" s="18" t="s">
        <v>3882</v>
      </c>
      <c r="F42" s="18" t="s">
        <v>3883</v>
      </c>
      <c r="G42" s="19">
        <v>12</v>
      </c>
      <c r="H42" s="23">
        <v>45684</v>
      </c>
      <c r="I42" s="23">
        <v>46048</v>
      </c>
      <c r="J42" s="23">
        <v>45595</v>
      </c>
      <c r="K42" s="23">
        <v>45600</v>
      </c>
      <c r="L42" s="20">
        <v>1000</v>
      </c>
      <c r="M42" s="20">
        <v>2391</v>
      </c>
      <c r="N42" s="20">
        <v>2378</v>
      </c>
      <c r="O42" s="21">
        <v>0</v>
      </c>
      <c r="Q42" s="20">
        <v>2295</v>
      </c>
      <c r="R42" s="20">
        <f t="shared" si="2"/>
        <v>2378</v>
      </c>
      <c r="S42" s="20">
        <v>2378</v>
      </c>
    </row>
    <row r="43" spans="1:19">
      <c r="A43" s="18" t="s">
        <v>3884</v>
      </c>
      <c r="B43" s="18" t="s">
        <v>3885</v>
      </c>
      <c r="C43" s="18" t="s">
        <v>3886</v>
      </c>
      <c r="D43" s="18" t="s">
        <v>3887</v>
      </c>
      <c r="E43" s="18" t="s">
        <v>3888</v>
      </c>
      <c r="F43" s="18" t="s">
        <v>3889</v>
      </c>
      <c r="G43" s="19">
        <v>13</v>
      </c>
      <c r="H43" s="23">
        <v>45564</v>
      </c>
      <c r="I43" s="23">
        <v>45958</v>
      </c>
      <c r="J43" s="23">
        <v>45561</v>
      </c>
      <c r="K43" s="23">
        <v>45562</v>
      </c>
      <c r="L43" s="20">
        <v>1000</v>
      </c>
      <c r="M43" s="20">
        <v>2391</v>
      </c>
      <c r="N43" s="20">
        <v>2665</v>
      </c>
      <c r="O43" s="21">
        <v>5411.93</v>
      </c>
      <c r="Q43" s="20">
        <v>2867</v>
      </c>
      <c r="R43" s="20">
        <f t="shared" si="2"/>
        <v>2665</v>
      </c>
      <c r="S43" s="20">
        <v>2665</v>
      </c>
    </row>
    <row r="44" spans="1:19">
      <c r="A44" s="18" t="s">
        <v>3890</v>
      </c>
      <c r="B44" s="18" t="s">
        <v>3891</v>
      </c>
      <c r="C44" s="18" t="s">
        <v>3892</v>
      </c>
      <c r="D44" s="18" t="s">
        <v>3893</v>
      </c>
      <c r="E44" s="18" t="s">
        <v>3894</v>
      </c>
      <c r="F44" s="18" t="s">
        <v>3895</v>
      </c>
      <c r="G44" s="19">
        <v>18</v>
      </c>
      <c r="H44" s="23">
        <v>45387</v>
      </c>
      <c r="I44" s="23">
        <v>45934</v>
      </c>
      <c r="J44" s="23">
        <v>45380</v>
      </c>
      <c r="K44" s="23">
        <v>45380</v>
      </c>
      <c r="L44" s="20">
        <v>1000</v>
      </c>
      <c r="M44" s="20">
        <v>2391</v>
      </c>
      <c r="N44" s="20">
        <v>2613</v>
      </c>
      <c r="O44" s="21">
        <v>20643.13</v>
      </c>
      <c r="Q44" s="20">
        <v>2394</v>
      </c>
      <c r="R44" s="20">
        <f t="shared" si="2"/>
        <v>2613</v>
      </c>
      <c r="S44" s="20">
        <v>2613</v>
      </c>
    </row>
    <row r="45" spans="1:19">
      <c r="A45" s="18" t="s">
        <v>3896</v>
      </c>
      <c r="B45" s="18" t="s">
        <v>3897</v>
      </c>
      <c r="C45" s="18" t="s">
        <v>3898</v>
      </c>
      <c r="D45" s="18" t="s">
        <v>3899</v>
      </c>
      <c r="E45" s="18" t="s">
        <v>3900</v>
      </c>
      <c r="F45" s="18" t="s">
        <v>3901</v>
      </c>
      <c r="G45" s="19">
        <v>11</v>
      </c>
      <c r="H45" s="23">
        <v>45587</v>
      </c>
      <c r="I45" s="23">
        <v>45921</v>
      </c>
      <c r="J45" s="23">
        <v>45587</v>
      </c>
      <c r="K45" s="23">
        <v>45587</v>
      </c>
      <c r="L45" s="20">
        <v>1000</v>
      </c>
      <c r="M45" s="20">
        <v>2391</v>
      </c>
      <c r="N45" s="20">
        <v>2260</v>
      </c>
      <c r="O45" s="21">
        <v>3008.52</v>
      </c>
      <c r="Q45" s="20">
        <v>2904</v>
      </c>
      <c r="R45" s="20">
        <f t="shared" si="2"/>
        <v>2260</v>
      </c>
      <c r="S45" s="20">
        <v>2260</v>
      </c>
    </row>
    <row r="46" spans="1:19">
      <c r="A46" s="18" t="s">
        <v>3902</v>
      </c>
      <c r="B46" s="18" t="s">
        <v>3903</v>
      </c>
      <c r="C46" s="18" t="s">
        <v>3904</v>
      </c>
      <c r="D46" s="18" t="s">
        <v>3905</v>
      </c>
      <c r="E46" s="18" t="s">
        <v>3906</v>
      </c>
      <c r="F46" s="18" t="s">
        <v>3907</v>
      </c>
      <c r="G46" s="19">
        <v>12</v>
      </c>
      <c r="H46" s="23">
        <v>45590</v>
      </c>
      <c r="I46" s="23">
        <v>45954</v>
      </c>
      <c r="J46" s="23">
        <v>45517</v>
      </c>
      <c r="K46" s="23">
        <v>45524</v>
      </c>
      <c r="L46" s="20">
        <v>3655</v>
      </c>
      <c r="M46" s="20">
        <v>2479</v>
      </c>
      <c r="N46" s="20">
        <v>2217</v>
      </c>
      <c r="O46" s="21">
        <v>2732</v>
      </c>
      <c r="Q46" s="20">
        <v>2090</v>
      </c>
      <c r="R46" s="20">
        <f t="shared" si="2"/>
        <v>2217</v>
      </c>
      <c r="S46" s="20">
        <v>2217</v>
      </c>
    </row>
    <row r="47" spans="1:19">
      <c r="A47" s="18" t="s">
        <v>3908</v>
      </c>
      <c r="B47" s="18" t="s">
        <v>3909</v>
      </c>
      <c r="C47" s="18" t="s">
        <v>3910</v>
      </c>
      <c r="D47" s="18" t="s">
        <v>3911</v>
      </c>
      <c r="E47" s="18" t="s">
        <v>3912</v>
      </c>
      <c r="F47" s="18" t="s">
        <v>3913</v>
      </c>
      <c r="G47" s="19">
        <v>18</v>
      </c>
      <c r="H47" s="23">
        <v>45478</v>
      </c>
      <c r="I47" s="23">
        <v>46026</v>
      </c>
      <c r="J47" s="23">
        <v>45478</v>
      </c>
      <c r="K47" s="23">
        <v>45478</v>
      </c>
      <c r="L47" s="20">
        <v>1000</v>
      </c>
      <c r="M47" s="20">
        <v>2479</v>
      </c>
      <c r="N47" s="20">
        <v>2620</v>
      </c>
      <c r="O47" s="21">
        <v>10694.71</v>
      </c>
      <c r="Q47" s="20">
        <v>2401</v>
      </c>
      <c r="R47" s="20">
        <f t="shared" si="2"/>
        <v>2620</v>
      </c>
      <c r="S47" s="20">
        <v>2620</v>
      </c>
    </row>
    <row r="48" spans="1:19">
      <c r="A48" s="18" t="s">
        <v>3914</v>
      </c>
      <c r="B48" s="18" t="s">
        <v>3915</v>
      </c>
      <c r="C48" s="18" t="s">
        <v>3916</v>
      </c>
      <c r="D48" s="18" t="s">
        <v>3917</v>
      </c>
      <c r="E48" s="18" t="s">
        <v>3918</v>
      </c>
      <c r="F48" s="18" t="s">
        <v>3919</v>
      </c>
      <c r="G48" s="19">
        <v>15</v>
      </c>
      <c r="H48" s="23">
        <v>45590</v>
      </c>
      <c r="I48" s="23">
        <v>46046</v>
      </c>
      <c r="J48" s="23">
        <v>45585</v>
      </c>
      <c r="K48" s="23">
        <v>45587</v>
      </c>
      <c r="L48" s="20">
        <v>1000</v>
      </c>
      <c r="M48" s="20">
        <v>2391</v>
      </c>
      <c r="N48" s="20">
        <v>2304</v>
      </c>
      <c r="O48" s="21">
        <v>2842.16</v>
      </c>
      <c r="Q48" s="20">
        <v>2904</v>
      </c>
      <c r="R48" s="20">
        <f t="shared" si="2"/>
        <v>2304</v>
      </c>
      <c r="S48" s="20">
        <v>2304</v>
      </c>
    </row>
    <row r="49" spans="1:19">
      <c r="A49" s="18" t="s">
        <v>3920</v>
      </c>
      <c r="B49" s="18" t="s">
        <v>3921</v>
      </c>
      <c r="C49" s="18" t="s">
        <v>3922</v>
      </c>
      <c r="D49" s="18" t="s">
        <v>3923</v>
      </c>
      <c r="E49" s="18" t="s">
        <v>3924</v>
      </c>
      <c r="F49" s="18" t="s">
        <v>3925</v>
      </c>
      <c r="G49" s="19">
        <v>12</v>
      </c>
      <c r="H49" s="23">
        <v>45541</v>
      </c>
      <c r="I49" s="23">
        <v>45905</v>
      </c>
      <c r="J49" s="23">
        <v>45520</v>
      </c>
      <c r="K49" s="23">
        <v>45526</v>
      </c>
      <c r="L49" s="20">
        <v>1000</v>
      </c>
      <c r="M49" s="20">
        <v>2391</v>
      </c>
      <c r="N49" s="20">
        <v>2644</v>
      </c>
      <c r="O49" s="21">
        <v>6348.17</v>
      </c>
      <c r="Q49" s="20">
        <v>2318</v>
      </c>
      <c r="R49" s="20">
        <f t="shared" si="2"/>
        <v>2644</v>
      </c>
      <c r="S49" s="20">
        <v>2644</v>
      </c>
    </row>
    <row r="50" spans="1:19">
      <c r="A50" s="18" t="s">
        <v>3926</v>
      </c>
      <c r="B50" s="18" t="s">
        <v>3927</v>
      </c>
      <c r="C50" s="18" t="s">
        <v>3928</v>
      </c>
      <c r="D50" s="18" t="s">
        <v>3929</v>
      </c>
      <c r="E50" s="18" t="s">
        <v>3930</v>
      </c>
      <c r="F50" s="18" t="s">
        <v>3931</v>
      </c>
      <c r="G50" s="19">
        <v>13</v>
      </c>
      <c r="H50" s="23">
        <v>45531</v>
      </c>
      <c r="I50" s="23">
        <v>45926</v>
      </c>
      <c r="J50" s="23">
        <v>45442</v>
      </c>
      <c r="K50" s="23">
        <v>45443</v>
      </c>
      <c r="L50" s="20">
        <v>1000</v>
      </c>
      <c r="M50" s="20">
        <v>2420</v>
      </c>
      <c r="N50" s="20">
        <v>2577</v>
      </c>
      <c r="O50" s="21">
        <v>8106.66</v>
      </c>
      <c r="Q50" s="20">
        <v>2309</v>
      </c>
      <c r="R50" s="20">
        <f t="shared" si="2"/>
        <v>2577</v>
      </c>
      <c r="S50" s="20">
        <v>2577</v>
      </c>
    </row>
    <row r="51" spans="1:19">
      <c r="A51" s="18" t="s">
        <v>3932</v>
      </c>
      <c r="B51" s="18" t="s">
        <v>3933</v>
      </c>
      <c r="C51" s="18" t="s">
        <v>3934</v>
      </c>
      <c r="D51" s="18" t="s">
        <v>3935</v>
      </c>
      <c r="E51" s="18" t="s">
        <v>3936</v>
      </c>
      <c r="F51" s="18" t="s">
        <v>3937</v>
      </c>
      <c r="G51" s="19">
        <v>11</v>
      </c>
      <c r="H51" s="23">
        <v>45638</v>
      </c>
      <c r="I51" s="23">
        <v>45972</v>
      </c>
      <c r="J51" s="23">
        <v>45548</v>
      </c>
      <c r="K51" s="23">
        <v>45551</v>
      </c>
      <c r="L51" s="20">
        <v>1000</v>
      </c>
      <c r="M51" s="20">
        <v>2450</v>
      </c>
      <c r="N51" s="20">
        <v>2682</v>
      </c>
      <c r="O51" s="21">
        <v>0</v>
      </c>
      <c r="Q51" s="20">
        <v>2516</v>
      </c>
      <c r="R51" s="20">
        <f t="shared" si="2"/>
        <v>2682</v>
      </c>
      <c r="S51" s="20">
        <v>2682</v>
      </c>
    </row>
    <row r="52" spans="1:19">
      <c r="A52" s="18" t="s">
        <v>3938</v>
      </c>
      <c r="B52" s="18" t="s">
        <v>3939</v>
      </c>
      <c r="C52" s="18" t="s">
        <v>3940</v>
      </c>
      <c r="D52" s="18" t="s">
        <v>3941</v>
      </c>
      <c r="E52" s="18" t="s">
        <v>3942</v>
      </c>
      <c r="F52" s="18" t="s">
        <v>3943</v>
      </c>
      <c r="G52" s="19">
        <v>18</v>
      </c>
      <c r="H52" s="23">
        <v>45499</v>
      </c>
      <c r="I52" s="23">
        <v>46047</v>
      </c>
      <c r="J52" s="23">
        <v>45489</v>
      </c>
      <c r="K52" s="23">
        <v>45490</v>
      </c>
      <c r="L52" s="20">
        <v>1000</v>
      </c>
      <c r="M52" s="20">
        <v>2479</v>
      </c>
      <c r="N52" s="20">
        <v>2756</v>
      </c>
      <c r="O52" s="21">
        <v>11232.71</v>
      </c>
      <c r="Q52" s="20">
        <v>2401</v>
      </c>
      <c r="R52" s="20">
        <f t="shared" si="2"/>
        <v>2756</v>
      </c>
      <c r="S52" s="20">
        <v>2756</v>
      </c>
    </row>
    <row r="53" spans="1:19">
      <c r="A53" s="18" t="s">
        <v>3944</v>
      </c>
      <c r="B53" s="18" t="s">
        <v>3945</v>
      </c>
      <c r="C53" s="18" t="s">
        <v>3946</v>
      </c>
      <c r="D53" s="18" t="s">
        <v>3947</v>
      </c>
      <c r="E53" s="18" t="s">
        <v>3948</v>
      </c>
      <c r="F53" s="18" t="s">
        <v>3949</v>
      </c>
      <c r="G53" s="19">
        <v>12</v>
      </c>
      <c r="H53" s="23">
        <v>45682</v>
      </c>
      <c r="I53" s="23">
        <v>46046</v>
      </c>
      <c r="J53" s="23">
        <v>45589</v>
      </c>
      <c r="K53" s="23">
        <v>45600</v>
      </c>
      <c r="L53" s="20">
        <v>1000</v>
      </c>
      <c r="M53" s="20">
        <v>2479</v>
      </c>
      <c r="N53" s="20">
        <v>2362</v>
      </c>
      <c r="O53" s="21">
        <v>0</v>
      </c>
      <c r="Q53" s="20">
        <v>2548</v>
      </c>
      <c r="R53" s="20">
        <f t="shared" si="2"/>
        <v>2362</v>
      </c>
      <c r="S53" s="20">
        <v>2362</v>
      </c>
    </row>
    <row r="54" spans="1:19">
      <c r="A54" s="18" t="s">
        <v>3950</v>
      </c>
      <c r="B54" s="18" t="s">
        <v>3951</v>
      </c>
      <c r="C54" s="18" t="s">
        <v>3952</v>
      </c>
      <c r="D54" s="18" t="s">
        <v>3953</v>
      </c>
      <c r="E54" s="18" t="s">
        <v>3954</v>
      </c>
      <c r="F54" s="18" t="s">
        <v>3955</v>
      </c>
      <c r="G54" s="19">
        <v>15</v>
      </c>
      <c r="H54" s="23">
        <v>45548</v>
      </c>
      <c r="I54" s="23">
        <v>46003</v>
      </c>
      <c r="J54" s="23">
        <v>45532</v>
      </c>
      <c r="K54" s="23">
        <v>45534</v>
      </c>
      <c r="L54" s="20">
        <v>1000</v>
      </c>
      <c r="M54" s="20">
        <v>2391</v>
      </c>
      <c r="N54" s="20">
        <v>2588</v>
      </c>
      <c r="O54" s="21">
        <v>5571.4</v>
      </c>
      <c r="Q54" s="20">
        <v>2607</v>
      </c>
      <c r="R54" s="20">
        <f t="shared" si="2"/>
        <v>2588</v>
      </c>
      <c r="S54" s="20">
        <v>2588</v>
      </c>
    </row>
    <row r="55" spans="1:19">
      <c r="A55" s="18" t="s">
        <v>3956</v>
      </c>
      <c r="B55" s="18" t="s">
        <v>3957</v>
      </c>
      <c r="C55" s="18" t="s">
        <v>3958</v>
      </c>
      <c r="D55" s="18" t="s">
        <v>3959</v>
      </c>
      <c r="E55" s="18" t="s">
        <v>3960</v>
      </c>
      <c r="F55" s="18" t="s">
        <v>3961</v>
      </c>
      <c r="G55" s="19">
        <v>18</v>
      </c>
      <c r="H55" s="23">
        <v>45688</v>
      </c>
      <c r="I55" s="23">
        <v>46233</v>
      </c>
      <c r="J55" s="23">
        <v>45591</v>
      </c>
      <c r="K55" s="23">
        <v>45600</v>
      </c>
      <c r="L55" s="20">
        <v>1000</v>
      </c>
      <c r="M55" s="20">
        <v>2391</v>
      </c>
      <c r="N55" s="20">
        <v>2250</v>
      </c>
      <c r="O55" s="21">
        <v>0</v>
      </c>
      <c r="Q55" s="20">
        <v>0</v>
      </c>
      <c r="R55" s="20">
        <f t="shared" si="2"/>
        <v>2250</v>
      </c>
      <c r="S55" s="20">
        <v>2250</v>
      </c>
    </row>
    <row r="56" spans="1:19">
      <c r="A56" s="18" t="s">
        <v>3962</v>
      </c>
      <c r="B56" s="18" t="s">
        <v>3963</v>
      </c>
      <c r="C56" s="18" t="s">
        <v>3964</v>
      </c>
      <c r="D56" s="18" t="s">
        <v>3965</v>
      </c>
      <c r="E56" s="18" t="s">
        <v>3966</v>
      </c>
      <c r="F56" s="18" t="s">
        <v>3967</v>
      </c>
      <c r="G56" s="19">
        <v>18</v>
      </c>
      <c r="H56" s="23">
        <v>45506</v>
      </c>
      <c r="I56" s="23">
        <v>46054</v>
      </c>
      <c r="J56" s="23">
        <v>45499</v>
      </c>
      <c r="K56" s="23">
        <v>45502</v>
      </c>
      <c r="L56" s="20">
        <v>2281</v>
      </c>
      <c r="M56" s="20">
        <v>2391</v>
      </c>
      <c r="N56" s="20">
        <v>2281</v>
      </c>
      <c r="O56" s="21">
        <v>9106.5499999999993</v>
      </c>
      <c r="Q56" s="20">
        <v>2306</v>
      </c>
      <c r="R56" s="20">
        <f t="shared" si="2"/>
        <v>2281</v>
      </c>
      <c r="S56" s="20">
        <v>2281</v>
      </c>
    </row>
    <row r="57" spans="1:19">
      <c r="A57" s="18" t="s">
        <v>3968</v>
      </c>
      <c r="B57" s="18" t="s">
        <v>3969</v>
      </c>
      <c r="C57" s="18" t="s">
        <v>3970</v>
      </c>
      <c r="D57" s="18" t="s">
        <v>3971</v>
      </c>
      <c r="E57" s="18" t="s">
        <v>3972</v>
      </c>
      <c r="F57" s="18" t="s">
        <v>3973</v>
      </c>
      <c r="G57" s="19">
        <v>12</v>
      </c>
      <c r="H57" s="23">
        <v>45572</v>
      </c>
      <c r="I57" s="23">
        <v>45936</v>
      </c>
      <c r="J57" s="23">
        <v>45521</v>
      </c>
      <c r="K57" s="23">
        <v>45524</v>
      </c>
      <c r="L57" s="20">
        <v>2057</v>
      </c>
      <c r="M57" s="20">
        <v>2361</v>
      </c>
      <c r="N57" s="20">
        <v>2200</v>
      </c>
      <c r="O57" s="21">
        <v>3988</v>
      </c>
      <c r="Q57" s="20">
        <v>2057</v>
      </c>
      <c r="R57" s="20">
        <f t="shared" si="2"/>
        <v>2200</v>
      </c>
      <c r="S57" s="20">
        <v>2200</v>
      </c>
    </row>
    <row r="58" spans="1:19">
      <c r="A58" s="18" t="s">
        <v>3974</v>
      </c>
      <c r="B58" s="18" t="s">
        <v>3975</v>
      </c>
      <c r="C58" s="18" t="s">
        <v>3976</v>
      </c>
      <c r="D58" s="18" t="s">
        <v>3977</v>
      </c>
      <c r="E58" s="18" t="s">
        <v>3978</v>
      </c>
      <c r="F58" s="18" t="s">
        <v>3979</v>
      </c>
      <c r="G58" s="19">
        <v>18</v>
      </c>
      <c r="H58" s="23">
        <v>45512</v>
      </c>
      <c r="I58" s="23">
        <v>46060</v>
      </c>
      <c r="J58" s="23">
        <v>45418</v>
      </c>
      <c r="K58" s="23">
        <v>45418</v>
      </c>
      <c r="L58" s="20">
        <v>1000</v>
      </c>
      <c r="M58" s="20">
        <v>2361</v>
      </c>
      <c r="N58" s="20">
        <v>2295</v>
      </c>
      <c r="O58" s="21">
        <v>8714.84</v>
      </c>
      <c r="Q58" s="20">
        <v>2326</v>
      </c>
      <c r="R58" s="20">
        <f t="shared" si="2"/>
        <v>2295</v>
      </c>
      <c r="S58" s="20">
        <v>2295</v>
      </c>
    </row>
    <row r="59" spans="1:19">
      <c r="A59" s="18" t="s">
        <v>3980</v>
      </c>
      <c r="B59" s="18" t="s">
        <v>3981</v>
      </c>
      <c r="C59" s="18" t="s">
        <v>3982</v>
      </c>
      <c r="D59" s="18" t="s">
        <v>3983</v>
      </c>
      <c r="E59" s="18" t="s">
        <v>3984</v>
      </c>
      <c r="F59" s="18" t="s">
        <v>3985</v>
      </c>
      <c r="G59" s="19">
        <v>18</v>
      </c>
      <c r="H59" s="23">
        <v>45504</v>
      </c>
      <c r="I59" s="23">
        <v>46052</v>
      </c>
      <c r="J59" s="23">
        <v>45432</v>
      </c>
      <c r="K59" s="23">
        <v>45433</v>
      </c>
      <c r="L59" s="20">
        <v>2441</v>
      </c>
      <c r="M59" s="20">
        <v>2391</v>
      </c>
      <c r="N59" s="20">
        <v>2441</v>
      </c>
      <c r="O59" s="21">
        <v>9949.4500000000007</v>
      </c>
      <c r="Q59" s="20">
        <v>2230</v>
      </c>
      <c r="R59" s="20">
        <f t="shared" si="2"/>
        <v>2441</v>
      </c>
      <c r="S59" s="20">
        <v>2441</v>
      </c>
    </row>
    <row r="60" spans="1:19">
      <c r="A60" s="18" t="s">
        <v>3986</v>
      </c>
      <c r="B60" s="18" t="s">
        <v>3987</v>
      </c>
      <c r="C60" s="18" t="s">
        <v>3988</v>
      </c>
      <c r="D60" s="18" t="s">
        <v>3989</v>
      </c>
      <c r="E60" s="18" t="s">
        <v>3990</v>
      </c>
      <c r="F60" s="18" t="s">
        <v>3991</v>
      </c>
      <c r="G60" s="19">
        <v>18</v>
      </c>
      <c r="H60" s="23">
        <v>45459</v>
      </c>
      <c r="I60" s="23">
        <v>46006</v>
      </c>
      <c r="J60" s="23">
        <v>45454</v>
      </c>
      <c r="K60" s="23">
        <v>45454</v>
      </c>
      <c r="L60" s="20">
        <v>1755</v>
      </c>
      <c r="M60" s="20">
        <v>2479</v>
      </c>
      <c r="N60" s="20">
        <v>2369</v>
      </c>
      <c r="O60" s="21">
        <v>13116.38</v>
      </c>
      <c r="Q60" s="20">
        <v>2365</v>
      </c>
      <c r="R60" s="20">
        <f t="shared" si="2"/>
        <v>2369</v>
      </c>
      <c r="S60" s="20">
        <v>2369</v>
      </c>
    </row>
    <row r="61" spans="1:19">
      <c r="A61" s="18" t="s">
        <v>3992</v>
      </c>
      <c r="B61" s="18" t="s">
        <v>3993</v>
      </c>
      <c r="C61" s="18" t="s">
        <v>3994</v>
      </c>
      <c r="D61" s="18" t="s">
        <v>3995</v>
      </c>
      <c r="E61" s="18" t="s">
        <v>3996</v>
      </c>
      <c r="F61" s="18" t="s">
        <v>3997</v>
      </c>
      <c r="G61" s="19">
        <v>18</v>
      </c>
      <c r="H61" s="23">
        <v>45442</v>
      </c>
      <c r="I61" s="23">
        <v>45990</v>
      </c>
      <c r="J61" s="23">
        <v>45412</v>
      </c>
      <c r="K61" s="23">
        <v>45413</v>
      </c>
      <c r="L61" s="20">
        <v>1000</v>
      </c>
      <c r="M61" s="20">
        <v>2361</v>
      </c>
      <c r="N61" s="20">
        <v>2307</v>
      </c>
      <c r="O61" s="21">
        <v>11940.5</v>
      </c>
      <c r="Q61" s="20">
        <v>2326</v>
      </c>
      <c r="R61" s="20">
        <f t="shared" si="2"/>
        <v>2307</v>
      </c>
      <c r="S61" s="20">
        <v>2307</v>
      </c>
    </row>
    <row r="62" spans="1:19">
      <c r="A62" s="18" t="s">
        <v>3998</v>
      </c>
      <c r="B62" s="18" t="s">
        <v>3999</v>
      </c>
      <c r="C62" s="18" t="s">
        <v>4000</v>
      </c>
      <c r="D62" s="18" t="s">
        <v>4001</v>
      </c>
      <c r="E62" s="18" t="s">
        <v>4002</v>
      </c>
      <c r="F62" s="18" t="s">
        <v>4003</v>
      </c>
      <c r="G62" s="19">
        <v>18</v>
      </c>
      <c r="H62" s="23">
        <v>45410</v>
      </c>
      <c r="I62" s="23">
        <v>45957</v>
      </c>
      <c r="J62" s="23">
        <v>45330</v>
      </c>
      <c r="K62" s="23">
        <v>45330</v>
      </c>
      <c r="L62" s="20">
        <v>2540</v>
      </c>
      <c r="M62" s="20">
        <v>2509</v>
      </c>
      <c r="N62" s="20">
        <v>2540</v>
      </c>
      <c r="O62" s="21">
        <v>18334.400000000001</v>
      </c>
      <c r="Q62" s="20">
        <v>2434</v>
      </c>
      <c r="R62" s="20">
        <f t="shared" si="2"/>
        <v>2540</v>
      </c>
      <c r="S62" s="20">
        <v>2540</v>
      </c>
    </row>
    <row r="63" spans="1:19">
      <c r="A63" s="18" t="s">
        <v>4004</v>
      </c>
      <c r="B63" s="18" t="s">
        <v>4005</v>
      </c>
      <c r="C63" s="18" t="s">
        <v>4006</v>
      </c>
      <c r="D63" s="18" t="s">
        <v>4007</v>
      </c>
      <c r="E63" s="18" t="s">
        <v>4008</v>
      </c>
      <c r="F63" s="18" t="s">
        <v>4009</v>
      </c>
      <c r="G63" s="19">
        <v>12</v>
      </c>
      <c r="H63" s="23">
        <v>45577</v>
      </c>
      <c r="I63" s="23">
        <v>45941</v>
      </c>
      <c r="J63" s="23">
        <v>45511</v>
      </c>
      <c r="K63" s="23">
        <v>45512</v>
      </c>
      <c r="L63" s="20">
        <v>1000</v>
      </c>
      <c r="M63" s="20">
        <v>2509</v>
      </c>
      <c r="N63" s="20">
        <v>2736</v>
      </c>
      <c r="O63" s="21">
        <v>4504</v>
      </c>
      <c r="Q63" s="20">
        <v>0</v>
      </c>
      <c r="R63" s="20">
        <f t="shared" si="2"/>
        <v>2736</v>
      </c>
      <c r="S63" s="20">
        <v>2736</v>
      </c>
    </row>
    <row r="64" spans="1:19">
      <c r="A64" s="18" t="s">
        <v>4010</v>
      </c>
      <c r="B64" s="18" t="s">
        <v>4011</v>
      </c>
      <c r="C64" s="18" t="s">
        <v>4012</v>
      </c>
      <c r="D64" s="18" t="s">
        <v>4013</v>
      </c>
      <c r="E64" s="18" t="s">
        <v>4014</v>
      </c>
      <c r="F64" s="18" t="s">
        <v>4015</v>
      </c>
      <c r="G64" s="19">
        <v>18</v>
      </c>
      <c r="H64" s="23">
        <v>45526</v>
      </c>
      <c r="I64" s="23">
        <v>46074</v>
      </c>
      <c r="J64" s="23">
        <v>45426</v>
      </c>
      <c r="K64" s="23">
        <v>45426</v>
      </c>
      <c r="L64" s="20">
        <v>1000</v>
      </c>
      <c r="M64" s="20">
        <v>2509</v>
      </c>
      <c r="N64" s="20">
        <v>2621</v>
      </c>
      <c r="O64" s="21">
        <v>9339.52</v>
      </c>
      <c r="Q64" s="20">
        <v>2377</v>
      </c>
      <c r="R64" s="20">
        <f t="shared" si="2"/>
        <v>2621</v>
      </c>
      <c r="S64" s="20">
        <v>2621</v>
      </c>
    </row>
    <row r="65" spans="1:19">
      <c r="B65" s="18" t="s">
        <v>4016</v>
      </c>
      <c r="D65" s="18" t="s">
        <v>4017</v>
      </c>
      <c r="E65" s="18" t="s">
        <v>4018</v>
      </c>
      <c r="F65" s="18" t="s">
        <v>4019</v>
      </c>
      <c r="G65" s="19">
        <v>18</v>
      </c>
      <c r="H65" s="23">
        <v>45636</v>
      </c>
      <c r="I65" s="23">
        <v>46182</v>
      </c>
      <c r="J65" s="23">
        <v>45590</v>
      </c>
      <c r="K65" s="23">
        <v>45590</v>
      </c>
      <c r="L65" s="20">
        <v>1000</v>
      </c>
      <c r="M65" s="20">
        <v>0</v>
      </c>
      <c r="N65" s="20">
        <v>2375</v>
      </c>
      <c r="O65" s="21">
        <v>9.94</v>
      </c>
      <c r="Q65" s="20">
        <v>0</v>
      </c>
      <c r="R65" s="20">
        <f t="shared" si="2"/>
        <v>2375</v>
      </c>
      <c r="S65" s="20">
        <v>2375</v>
      </c>
    </row>
    <row r="66" spans="1:19">
      <c r="A66" s="17" t="s">
        <v>4020</v>
      </c>
    </row>
    <row r="67" spans="1:19">
      <c r="A67" s="18" t="s">
        <v>4021</v>
      </c>
      <c r="B67" s="18" t="s">
        <v>4022</v>
      </c>
      <c r="C67" s="18" t="s">
        <v>4023</v>
      </c>
      <c r="D67" s="18" t="s">
        <v>4024</v>
      </c>
      <c r="E67" s="18" t="s">
        <v>4025</v>
      </c>
      <c r="F67" s="18" t="s">
        <v>4026</v>
      </c>
      <c r="G67" s="19">
        <v>18</v>
      </c>
      <c r="H67" s="23">
        <v>45518</v>
      </c>
      <c r="I67" s="23">
        <v>46066</v>
      </c>
      <c r="J67" s="23">
        <v>45516</v>
      </c>
      <c r="K67" s="23">
        <v>45518</v>
      </c>
      <c r="L67" s="20">
        <v>1000</v>
      </c>
      <c r="M67" s="20">
        <v>3383</v>
      </c>
      <c r="N67" s="20">
        <v>3363</v>
      </c>
      <c r="O67" s="21">
        <v>12092.13</v>
      </c>
      <c r="Q67" s="20">
        <v>3557</v>
      </c>
      <c r="R67" s="20">
        <f>N67</f>
        <v>3363</v>
      </c>
      <c r="S67" s="20">
        <v>3363</v>
      </c>
    </row>
    <row r="68" spans="1:19">
      <c r="A68" s="17" t="s">
        <v>4027</v>
      </c>
    </row>
    <row r="69" spans="1:19">
      <c r="A69" s="18" t="s">
        <v>4028</v>
      </c>
      <c r="B69" s="18" t="s">
        <v>4029</v>
      </c>
      <c r="C69" s="18" t="s">
        <v>4030</v>
      </c>
      <c r="D69" s="18" t="s">
        <v>4031</v>
      </c>
      <c r="E69" s="18" t="s">
        <v>4032</v>
      </c>
      <c r="F69" s="18" t="s">
        <v>4033</v>
      </c>
      <c r="G69" s="19">
        <v>12</v>
      </c>
      <c r="H69" s="23">
        <v>45546</v>
      </c>
      <c r="I69" s="23">
        <v>45910</v>
      </c>
      <c r="J69" s="23">
        <v>45491</v>
      </c>
      <c r="K69" s="23">
        <v>45492</v>
      </c>
      <c r="L69" s="20">
        <v>3055</v>
      </c>
      <c r="M69" s="20">
        <v>3531</v>
      </c>
      <c r="N69" s="20">
        <v>3667</v>
      </c>
      <c r="O69" s="21">
        <v>9809</v>
      </c>
      <c r="Q69" s="20">
        <v>0</v>
      </c>
      <c r="R69" s="20">
        <f>N69</f>
        <v>3667</v>
      </c>
      <c r="S69" s="20">
        <v>3667</v>
      </c>
    </row>
    <row r="70" spans="1:19">
      <c r="A70" s="18" t="s">
        <v>4034</v>
      </c>
      <c r="B70" s="18" t="s">
        <v>4035</v>
      </c>
      <c r="C70" s="18" t="s">
        <v>4036</v>
      </c>
      <c r="D70" s="18" t="s">
        <v>4037</v>
      </c>
      <c r="E70" s="18" t="s">
        <v>4038</v>
      </c>
      <c r="F70" s="18" t="s">
        <v>4039</v>
      </c>
      <c r="G70" s="19">
        <v>11</v>
      </c>
      <c r="H70" s="23">
        <v>45568</v>
      </c>
      <c r="I70" s="23">
        <v>45902</v>
      </c>
      <c r="J70" s="23">
        <v>45531</v>
      </c>
      <c r="K70" s="23">
        <v>45531</v>
      </c>
      <c r="L70" s="20">
        <v>3398</v>
      </c>
      <c r="M70" s="20">
        <v>3735</v>
      </c>
      <c r="N70" s="20">
        <v>3648</v>
      </c>
      <c r="O70" s="21">
        <v>7225</v>
      </c>
      <c r="Q70" s="20">
        <v>3398</v>
      </c>
      <c r="R70" s="20">
        <f>N70</f>
        <v>3648</v>
      </c>
      <c r="S70" s="20">
        <v>3648</v>
      </c>
    </row>
    <row r="71" spans="1:19">
      <c r="A71" s="18" t="s">
        <v>4040</v>
      </c>
      <c r="B71" s="18" t="s">
        <v>4041</v>
      </c>
      <c r="C71" s="18" t="s">
        <v>4042</v>
      </c>
      <c r="D71" s="18" t="s">
        <v>4043</v>
      </c>
      <c r="E71" s="18" t="s">
        <v>4044</v>
      </c>
      <c r="F71" s="18" t="s">
        <v>4045</v>
      </c>
      <c r="G71" s="19">
        <v>16</v>
      </c>
      <c r="H71" s="23">
        <v>45467</v>
      </c>
      <c r="I71" s="23">
        <v>45953</v>
      </c>
      <c r="J71" s="23">
        <v>45464</v>
      </c>
      <c r="K71" s="23">
        <v>45464</v>
      </c>
      <c r="L71" s="20">
        <v>1000</v>
      </c>
      <c r="M71" s="20">
        <v>3501</v>
      </c>
      <c r="N71" s="20">
        <v>3568</v>
      </c>
      <c r="O71" s="21">
        <v>14505.27</v>
      </c>
      <c r="Q71" s="20">
        <v>3329</v>
      </c>
      <c r="R71" s="20">
        <f>N71</f>
        <v>3568</v>
      </c>
      <c r="S71" s="20">
        <v>3568</v>
      </c>
    </row>
    <row r="72" spans="1:19">
      <c r="A72" s="18" t="s">
        <v>4046</v>
      </c>
      <c r="B72" s="18" t="s">
        <v>4047</v>
      </c>
      <c r="C72" s="18" t="s">
        <v>4048</v>
      </c>
      <c r="D72" s="18" t="s">
        <v>4049</v>
      </c>
      <c r="E72" s="18" t="s">
        <v>4050</v>
      </c>
      <c r="F72" s="18" t="s">
        <v>4051</v>
      </c>
      <c r="G72" s="19">
        <v>11</v>
      </c>
      <c r="H72" s="23">
        <v>45572</v>
      </c>
      <c r="I72" s="23">
        <v>45906</v>
      </c>
      <c r="J72" s="23">
        <v>45498</v>
      </c>
      <c r="K72" s="23">
        <v>45502</v>
      </c>
      <c r="L72" s="20">
        <v>1000</v>
      </c>
      <c r="M72" s="20">
        <v>3648</v>
      </c>
      <c r="N72" s="20">
        <v>3917</v>
      </c>
      <c r="O72" s="21">
        <v>7091</v>
      </c>
      <c r="Q72" s="20">
        <v>3498</v>
      </c>
      <c r="R72" s="20">
        <f>N72</f>
        <v>3917</v>
      </c>
      <c r="S72" s="20">
        <v>3917</v>
      </c>
    </row>
    <row r="73" spans="1:19">
      <c r="A73" s="18" t="s">
        <v>4052</v>
      </c>
      <c r="B73" s="18" t="s">
        <v>4053</v>
      </c>
      <c r="C73" s="18" t="s">
        <v>4054</v>
      </c>
      <c r="D73" s="18" t="s">
        <v>4055</v>
      </c>
      <c r="E73" s="18" t="s">
        <v>4056</v>
      </c>
      <c r="F73" s="18" t="s">
        <v>4057</v>
      </c>
      <c r="G73" s="19">
        <v>18</v>
      </c>
      <c r="H73" s="23">
        <v>45474</v>
      </c>
      <c r="I73" s="23">
        <v>46022</v>
      </c>
      <c r="J73" s="23">
        <v>45406</v>
      </c>
      <c r="K73" s="23">
        <v>45407</v>
      </c>
      <c r="L73" s="20">
        <v>1000</v>
      </c>
      <c r="M73" s="20">
        <v>3560</v>
      </c>
      <c r="N73" s="20">
        <v>4047</v>
      </c>
      <c r="O73" s="21">
        <v>20058</v>
      </c>
      <c r="Q73" s="20">
        <v>3402</v>
      </c>
      <c r="R73" s="20">
        <f>N73</f>
        <v>4047</v>
      </c>
      <c r="S73" s="20">
        <v>4047</v>
      </c>
    </row>
    <row r="74" spans="1:19">
      <c r="A74" s="17" t="s">
        <v>4058</v>
      </c>
    </row>
    <row r="75" spans="1:19">
      <c r="A75" s="18" t="s">
        <v>4059</v>
      </c>
      <c r="B75" s="18" t="s">
        <v>4060</v>
      </c>
      <c r="C75" s="18" t="s">
        <v>4061</v>
      </c>
      <c r="D75" s="18" t="s">
        <v>4062</v>
      </c>
      <c r="E75" s="18" t="s">
        <v>4063</v>
      </c>
      <c r="F75" s="18" t="s">
        <v>4064</v>
      </c>
      <c r="G75" s="19">
        <v>15</v>
      </c>
      <c r="H75" s="23">
        <v>45516</v>
      </c>
      <c r="I75" s="23">
        <v>45972</v>
      </c>
      <c r="J75" s="23">
        <v>45512</v>
      </c>
      <c r="K75" s="23">
        <v>45512</v>
      </c>
      <c r="L75" s="20">
        <v>1000</v>
      </c>
      <c r="M75" s="20">
        <v>1952</v>
      </c>
      <c r="N75" s="20">
        <v>1694</v>
      </c>
      <c r="O75" s="21">
        <v>5394.8</v>
      </c>
      <c r="Q75" s="20">
        <v>1932</v>
      </c>
      <c r="R75" s="20">
        <f t="shared" ref="R75:R94" si="3">N75</f>
        <v>1694</v>
      </c>
      <c r="S75" s="20">
        <v>1694</v>
      </c>
    </row>
    <row r="76" spans="1:19">
      <c r="A76" s="18" t="s">
        <v>4065</v>
      </c>
      <c r="B76" s="18" t="s">
        <v>4066</v>
      </c>
      <c r="C76" s="18" t="s">
        <v>4067</v>
      </c>
      <c r="D76" s="18" t="s">
        <v>4068</v>
      </c>
      <c r="E76" s="18" t="s">
        <v>4069</v>
      </c>
      <c r="F76" s="18" t="s">
        <v>4070</v>
      </c>
      <c r="G76" s="19">
        <v>12</v>
      </c>
      <c r="H76" s="23">
        <v>45665</v>
      </c>
      <c r="I76" s="23">
        <v>46029</v>
      </c>
      <c r="J76" s="23">
        <v>45601</v>
      </c>
      <c r="K76" s="23">
        <v>45601</v>
      </c>
      <c r="L76" s="20">
        <v>0</v>
      </c>
      <c r="M76" s="20">
        <v>1865</v>
      </c>
      <c r="N76" s="20">
        <v>0</v>
      </c>
      <c r="O76" s="21">
        <v>0</v>
      </c>
      <c r="Q76" s="20">
        <v>0</v>
      </c>
      <c r="R76" s="20">
        <f t="shared" si="3"/>
        <v>0</v>
      </c>
      <c r="S76" s="20">
        <v>0</v>
      </c>
    </row>
    <row r="77" spans="1:19">
      <c r="A77" s="18" t="s">
        <v>4071</v>
      </c>
      <c r="B77" s="18" t="s">
        <v>4072</v>
      </c>
      <c r="C77" s="18" t="s">
        <v>4073</v>
      </c>
      <c r="D77" s="18" t="s">
        <v>4074</v>
      </c>
      <c r="E77" s="18" t="s">
        <v>4075</v>
      </c>
      <c r="F77" s="18" t="s">
        <v>4076</v>
      </c>
      <c r="G77" s="19">
        <v>12</v>
      </c>
      <c r="H77" s="23">
        <v>45665</v>
      </c>
      <c r="I77" s="23">
        <v>46029</v>
      </c>
      <c r="J77" s="23">
        <v>45601</v>
      </c>
      <c r="K77" s="23">
        <v>45601</v>
      </c>
      <c r="L77" s="20">
        <v>0</v>
      </c>
      <c r="M77" s="20">
        <v>1865</v>
      </c>
      <c r="N77" s="20">
        <v>0</v>
      </c>
      <c r="O77" s="21">
        <v>0</v>
      </c>
      <c r="Q77" s="20">
        <v>0</v>
      </c>
      <c r="R77" s="20">
        <f t="shared" si="3"/>
        <v>0</v>
      </c>
      <c r="S77" s="20">
        <v>0</v>
      </c>
    </row>
    <row r="78" spans="1:19">
      <c r="A78" s="18" t="s">
        <v>4077</v>
      </c>
      <c r="B78" s="18" t="s">
        <v>4078</v>
      </c>
      <c r="C78" s="18" t="s">
        <v>4079</v>
      </c>
      <c r="D78" s="18" t="s">
        <v>4080</v>
      </c>
      <c r="E78" s="18" t="s">
        <v>4081</v>
      </c>
      <c r="F78" s="18" t="s">
        <v>4082</v>
      </c>
      <c r="G78" s="19">
        <v>16</v>
      </c>
      <c r="H78" s="23">
        <v>45566</v>
      </c>
      <c r="I78" s="23">
        <v>46053</v>
      </c>
      <c r="J78" s="23">
        <v>45559</v>
      </c>
      <c r="K78" s="23">
        <v>45559</v>
      </c>
      <c r="L78" s="20">
        <v>1000</v>
      </c>
      <c r="M78" s="20">
        <v>1865</v>
      </c>
      <c r="N78" s="20">
        <v>1887</v>
      </c>
      <c r="O78" s="21">
        <v>5044.7700000000004</v>
      </c>
      <c r="Q78" s="20">
        <v>2239</v>
      </c>
      <c r="R78" s="20">
        <f t="shared" si="3"/>
        <v>1887</v>
      </c>
      <c r="S78" s="20">
        <v>1887</v>
      </c>
    </row>
    <row r="79" spans="1:19">
      <c r="A79" s="18" t="s">
        <v>4083</v>
      </c>
      <c r="B79" s="18" t="s">
        <v>4084</v>
      </c>
      <c r="C79" s="18" t="s">
        <v>4085</v>
      </c>
      <c r="D79" s="18" t="s">
        <v>4086</v>
      </c>
      <c r="E79" s="18" t="s">
        <v>4087</v>
      </c>
      <c r="F79" s="18" t="s">
        <v>4088</v>
      </c>
      <c r="G79" s="19">
        <v>18</v>
      </c>
      <c r="H79" s="23">
        <v>45503</v>
      </c>
      <c r="I79" s="23">
        <v>46051</v>
      </c>
      <c r="J79" s="23">
        <v>45440</v>
      </c>
      <c r="K79" s="23">
        <v>45440</v>
      </c>
      <c r="L79" s="20">
        <v>1000</v>
      </c>
      <c r="M79" s="20">
        <v>1865</v>
      </c>
      <c r="N79" s="20">
        <v>1770</v>
      </c>
      <c r="O79" s="21">
        <v>7851.9</v>
      </c>
      <c r="Q79" s="20">
        <v>1754</v>
      </c>
      <c r="R79" s="20">
        <f t="shared" si="3"/>
        <v>1770</v>
      </c>
      <c r="S79" s="20">
        <v>1770</v>
      </c>
    </row>
    <row r="80" spans="1:19">
      <c r="A80" s="18" t="s">
        <v>4089</v>
      </c>
      <c r="B80" s="18" t="s">
        <v>4090</v>
      </c>
      <c r="C80" s="18" t="s">
        <v>4091</v>
      </c>
      <c r="D80" s="18" t="s">
        <v>4092</v>
      </c>
      <c r="E80" s="18" t="s">
        <v>4093</v>
      </c>
      <c r="F80" s="18" t="s">
        <v>4094</v>
      </c>
      <c r="G80" s="19">
        <v>12</v>
      </c>
      <c r="H80" s="23">
        <v>45567</v>
      </c>
      <c r="I80" s="23">
        <v>45931</v>
      </c>
      <c r="J80" s="23">
        <v>45516</v>
      </c>
      <c r="K80" s="23">
        <v>45516</v>
      </c>
      <c r="L80" s="20">
        <v>1957</v>
      </c>
      <c r="M80" s="20">
        <v>1747</v>
      </c>
      <c r="N80" s="20">
        <v>1957</v>
      </c>
      <c r="O80" s="21">
        <v>3877.55</v>
      </c>
      <c r="Q80" s="20">
        <v>2035</v>
      </c>
      <c r="R80" s="20">
        <f t="shared" si="3"/>
        <v>1957</v>
      </c>
      <c r="S80" s="20">
        <v>1957</v>
      </c>
    </row>
    <row r="81" spans="1:19">
      <c r="A81" s="18" t="s">
        <v>4095</v>
      </c>
      <c r="B81" s="18" t="s">
        <v>4096</v>
      </c>
      <c r="C81" s="18" t="s">
        <v>4097</v>
      </c>
      <c r="D81" s="18" t="s">
        <v>4098</v>
      </c>
      <c r="E81" s="18" t="s">
        <v>4099</v>
      </c>
      <c r="F81" s="18" t="s">
        <v>4100</v>
      </c>
      <c r="G81" s="19">
        <v>18</v>
      </c>
      <c r="H81" s="23">
        <v>45379</v>
      </c>
      <c r="I81" s="23">
        <v>45927</v>
      </c>
      <c r="J81" s="23">
        <v>45357</v>
      </c>
      <c r="K81" s="23">
        <v>45370</v>
      </c>
      <c r="L81" s="20">
        <v>1817</v>
      </c>
      <c r="M81" s="20">
        <v>1835</v>
      </c>
      <c r="N81" s="20">
        <v>1817</v>
      </c>
      <c r="O81" s="21">
        <v>13384.81</v>
      </c>
      <c r="Q81" s="20">
        <v>1844</v>
      </c>
      <c r="R81" s="20">
        <f t="shared" si="3"/>
        <v>1817</v>
      </c>
      <c r="S81" s="20">
        <v>1817</v>
      </c>
    </row>
    <row r="82" spans="1:19">
      <c r="A82" s="18" t="s">
        <v>4101</v>
      </c>
      <c r="B82" s="18" t="s">
        <v>4102</v>
      </c>
      <c r="C82" s="18" t="s">
        <v>4103</v>
      </c>
      <c r="D82" s="18" t="s">
        <v>4104</v>
      </c>
      <c r="E82" s="18" t="s">
        <v>4105</v>
      </c>
      <c r="F82" s="18" t="s">
        <v>4106</v>
      </c>
      <c r="G82" s="19">
        <v>12</v>
      </c>
      <c r="H82" s="23">
        <v>45541</v>
      </c>
      <c r="I82" s="23">
        <v>45905</v>
      </c>
      <c r="J82" s="23">
        <v>45495</v>
      </c>
      <c r="K82" s="23">
        <v>45495</v>
      </c>
      <c r="L82" s="20">
        <v>1000</v>
      </c>
      <c r="M82" s="20">
        <v>1865</v>
      </c>
      <c r="N82" s="20">
        <v>1782</v>
      </c>
      <c r="O82" s="21">
        <v>5089.67</v>
      </c>
      <c r="Q82" s="20">
        <v>1768</v>
      </c>
      <c r="R82" s="20">
        <f t="shared" si="3"/>
        <v>1782</v>
      </c>
      <c r="S82" s="20">
        <v>1782</v>
      </c>
    </row>
    <row r="83" spans="1:19">
      <c r="A83" s="18" t="s">
        <v>4107</v>
      </c>
      <c r="B83" s="18" t="s">
        <v>4108</v>
      </c>
      <c r="C83" s="18" t="s">
        <v>4109</v>
      </c>
      <c r="D83" s="18" t="s">
        <v>4110</v>
      </c>
      <c r="E83" s="18" t="s">
        <v>4111</v>
      </c>
      <c r="F83" s="18" t="s">
        <v>4112</v>
      </c>
      <c r="G83" s="19">
        <v>18</v>
      </c>
      <c r="H83" s="23">
        <v>45518</v>
      </c>
      <c r="I83" s="23">
        <v>46066</v>
      </c>
      <c r="J83" s="23">
        <v>45437</v>
      </c>
      <c r="K83" s="23">
        <v>45440</v>
      </c>
      <c r="L83" s="20">
        <v>1000</v>
      </c>
      <c r="M83" s="20">
        <v>1835</v>
      </c>
      <c r="N83" s="20">
        <v>1961</v>
      </c>
      <c r="O83" s="21">
        <v>7072.13</v>
      </c>
      <c r="Q83" s="20">
        <v>1792</v>
      </c>
      <c r="R83" s="20">
        <f t="shared" si="3"/>
        <v>1961</v>
      </c>
      <c r="S83" s="20">
        <v>1961</v>
      </c>
    </row>
    <row r="84" spans="1:19">
      <c r="A84" s="18" t="s">
        <v>4113</v>
      </c>
      <c r="B84" s="18" t="s">
        <v>4114</v>
      </c>
      <c r="C84" s="18" t="s">
        <v>4115</v>
      </c>
      <c r="D84" s="18" t="s">
        <v>4116</v>
      </c>
      <c r="E84" s="18" t="s">
        <v>4117</v>
      </c>
      <c r="F84" s="18" t="s">
        <v>4118</v>
      </c>
      <c r="G84" s="19">
        <v>13</v>
      </c>
      <c r="H84" s="23">
        <v>45554</v>
      </c>
      <c r="I84" s="23">
        <v>45948</v>
      </c>
      <c r="J84" s="23">
        <v>45513</v>
      </c>
      <c r="K84" s="23">
        <v>45513</v>
      </c>
      <c r="L84" s="20">
        <v>1970</v>
      </c>
      <c r="M84" s="20">
        <v>1835</v>
      </c>
      <c r="N84" s="20">
        <v>1970</v>
      </c>
      <c r="O84" s="21">
        <v>4761.6000000000004</v>
      </c>
      <c r="Q84" s="20">
        <v>2124</v>
      </c>
      <c r="R84" s="20">
        <f t="shared" si="3"/>
        <v>1970</v>
      </c>
      <c r="S84" s="20">
        <v>1970</v>
      </c>
    </row>
    <row r="85" spans="1:19">
      <c r="A85" s="18" t="s">
        <v>4119</v>
      </c>
      <c r="B85" s="18" t="s">
        <v>4120</v>
      </c>
      <c r="C85" s="18" t="s">
        <v>4121</v>
      </c>
      <c r="D85" s="18" t="s">
        <v>4122</v>
      </c>
      <c r="E85" s="18" t="s">
        <v>4123</v>
      </c>
      <c r="F85" s="18" t="s">
        <v>4124</v>
      </c>
      <c r="G85" s="19">
        <v>18</v>
      </c>
      <c r="H85" s="23">
        <v>45484</v>
      </c>
      <c r="I85" s="23">
        <v>46032</v>
      </c>
      <c r="J85" s="23">
        <v>45364</v>
      </c>
      <c r="K85" s="23">
        <v>45364</v>
      </c>
      <c r="L85" s="20">
        <v>1000</v>
      </c>
      <c r="M85" s="20">
        <v>1865</v>
      </c>
      <c r="N85" s="20">
        <v>2119</v>
      </c>
      <c r="O85" s="21">
        <v>9961.48</v>
      </c>
      <c r="Q85" s="20">
        <v>1768</v>
      </c>
      <c r="R85" s="20">
        <f t="shared" si="3"/>
        <v>2119</v>
      </c>
      <c r="S85" s="20">
        <v>2119</v>
      </c>
    </row>
    <row r="86" spans="1:19">
      <c r="A86" s="18" t="s">
        <v>4125</v>
      </c>
      <c r="B86" s="18" t="s">
        <v>4126</v>
      </c>
      <c r="C86" s="18" t="s">
        <v>4127</v>
      </c>
      <c r="D86" s="18" t="s">
        <v>4128</v>
      </c>
      <c r="E86" s="18" t="s">
        <v>4129</v>
      </c>
      <c r="F86" s="18" t="s">
        <v>4130</v>
      </c>
      <c r="G86" s="19">
        <v>18</v>
      </c>
      <c r="H86" s="23">
        <v>45649</v>
      </c>
      <c r="I86" s="23">
        <v>46195</v>
      </c>
      <c r="J86" s="23">
        <v>45548</v>
      </c>
      <c r="K86" s="23">
        <v>45548</v>
      </c>
      <c r="L86" s="20">
        <v>1595</v>
      </c>
      <c r="M86" s="20">
        <v>1865</v>
      </c>
      <c r="N86" s="20">
        <v>1823</v>
      </c>
      <c r="O86" s="21">
        <v>0</v>
      </c>
      <c r="Q86" s="20">
        <v>0</v>
      </c>
      <c r="R86" s="20">
        <f t="shared" si="3"/>
        <v>1823</v>
      </c>
      <c r="S86" s="20">
        <v>1823</v>
      </c>
    </row>
    <row r="87" spans="1:19">
      <c r="A87" s="18" t="s">
        <v>4131</v>
      </c>
      <c r="B87" s="18" t="s">
        <v>4132</v>
      </c>
      <c r="C87" s="18" t="s">
        <v>4133</v>
      </c>
      <c r="D87" s="18" t="s">
        <v>4134</v>
      </c>
      <c r="E87" s="18" t="s">
        <v>4135</v>
      </c>
      <c r="F87" s="18" t="s">
        <v>4136</v>
      </c>
      <c r="G87" s="19">
        <v>12</v>
      </c>
      <c r="H87" s="23">
        <v>45546</v>
      </c>
      <c r="I87" s="23">
        <v>45910</v>
      </c>
      <c r="J87" s="23">
        <v>45501</v>
      </c>
      <c r="K87" s="23">
        <v>45502</v>
      </c>
      <c r="L87" s="20">
        <v>1000</v>
      </c>
      <c r="M87" s="20">
        <v>1805</v>
      </c>
      <c r="N87" s="20">
        <v>1742</v>
      </c>
      <c r="O87" s="21">
        <v>4682.33</v>
      </c>
      <c r="Q87" s="20">
        <v>1742</v>
      </c>
      <c r="R87" s="20">
        <f t="shared" si="3"/>
        <v>1742</v>
      </c>
      <c r="S87" s="20">
        <v>1742</v>
      </c>
    </row>
    <row r="88" spans="1:19">
      <c r="A88" s="18" t="s">
        <v>4137</v>
      </c>
      <c r="B88" s="18" t="s">
        <v>4138</v>
      </c>
      <c r="C88" s="18" t="s">
        <v>4139</v>
      </c>
      <c r="D88" s="18" t="s">
        <v>4140</v>
      </c>
      <c r="E88" s="18" t="s">
        <v>4141</v>
      </c>
      <c r="F88" s="18" t="s">
        <v>4142</v>
      </c>
      <c r="G88" s="19">
        <v>18</v>
      </c>
      <c r="H88" s="23">
        <v>45512</v>
      </c>
      <c r="I88" s="23">
        <v>46060</v>
      </c>
      <c r="J88" s="23">
        <v>45405</v>
      </c>
      <c r="K88" s="23">
        <v>45405</v>
      </c>
      <c r="L88" s="20">
        <v>1971</v>
      </c>
      <c r="M88" s="20">
        <v>1835</v>
      </c>
      <c r="N88" s="20">
        <v>1971</v>
      </c>
      <c r="O88" s="21">
        <v>8462.84</v>
      </c>
      <c r="Q88" s="20">
        <v>1873</v>
      </c>
      <c r="R88" s="20">
        <f t="shared" si="3"/>
        <v>1971</v>
      </c>
      <c r="S88" s="20">
        <v>1971</v>
      </c>
    </row>
    <row r="89" spans="1:19">
      <c r="A89" s="18" t="s">
        <v>4143</v>
      </c>
      <c r="B89" s="18" t="s">
        <v>4144</v>
      </c>
      <c r="C89" s="18" t="s">
        <v>4145</v>
      </c>
      <c r="D89" s="18" t="s">
        <v>4146</v>
      </c>
      <c r="E89" s="18" t="s">
        <v>4147</v>
      </c>
      <c r="F89" s="18" t="s">
        <v>4148</v>
      </c>
      <c r="G89" s="19">
        <v>18</v>
      </c>
      <c r="H89" s="23">
        <v>45505</v>
      </c>
      <c r="I89" s="23">
        <v>46053</v>
      </c>
      <c r="J89" s="23">
        <v>45452</v>
      </c>
      <c r="K89" s="23">
        <v>45453</v>
      </c>
      <c r="L89" s="20">
        <v>1000</v>
      </c>
      <c r="M89" s="20">
        <v>1865</v>
      </c>
      <c r="N89" s="20">
        <v>1776</v>
      </c>
      <c r="O89" s="21">
        <v>7160</v>
      </c>
      <c r="Q89" s="20">
        <v>1754</v>
      </c>
      <c r="R89" s="20">
        <f t="shared" si="3"/>
        <v>1776</v>
      </c>
      <c r="S89" s="20">
        <v>1776</v>
      </c>
    </row>
    <row r="90" spans="1:19">
      <c r="A90" s="18" t="s">
        <v>4149</v>
      </c>
      <c r="B90" s="18" t="s">
        <v>4150</v>
      </c>
      <c r="C90" s="18" t="s">
        <v>4151</v>
      </c>
      <c r="D90" s="18" t="s">
        <v>4152</v>
      </c>
      <c r="E90" s="18" t="s">
        <v>4153</v>
      </c>
      <c r="F90" s="18" t="s">
        <v>4154</v>
      </c>
      <c r="G90" s="19">
        <v>12</v>
      </c>
      <c r="H90" s="23">
        <v>45539</v>
      </c>
      <c r="I90" s="23">
        <v>45903</v>
      </c>
      <c r="J90" s="23">
        <v>45395</v>
      </c>
      <c r="K90" s="23">
        <v>45397</v>
      </c>
      <c r="L90" s="20">
        <v>1842</v>
      </c>
      <c r="M90" s="20">
        <v>1835</v>
      </c>
      <c r="N90" s="20">
        <v>2117</v>
      </c>
      <c r="O90" s="21">
        <v>6774.6</v>
      </c>
      <c r="Q90" s="20">
        <v>1842</v>
      </c>
      <c r="R90" s="20">
        <f t="shared" si="3"/>
        <v>2117</v>
      </c>
      <c r="S90" s="20">
        <v>2117</v>
      </c>
    </row>
    <row r="91" spans="1:19">
      <c r="A91" s="18" t="s">
        <v>4155</v>
      </c>
      <c r="B91" s="18" t="s">
        <v>4156</v>
      </c>
      <c r="C91" s="18" t="s">
        <v>4157</v>
      </c>
      <c r="D91" s="18" t="s">
        <v>4158</v>
      </c>
      <c r="E91" s="18" t="s">
        <v>4159</v>
      </c>
      <c r="F91" s="18" t="s">
        <v>4160</v>
      </c>
      <c r="G91" s="19">
        <v>16</v>
      </c>
      <c r="H91" s="23">
        <v>45522</v>
      </c>
      <c r="I91" s="23">
        <v>46008</v>
      </c>
      <c r="J91" s="23">
        <v>45423</v>
      </c>
      <c r="K91" s="23">
        <v>45425</v>
      </c>
      <c r="L91" s="20">
        <v>1976</v>
      </c>
      <c r="M91" s="20">
        <v>1805</v>
      </c>
      <c r="N91" s="20">
        <v>1976</v>
      </c>
      <c r="O91" s="21">
        <v>6919.32</v>
      </c>
      <c r="Q91" s="20">
        <v>1803</v>
      </c>
      <c r="R91" s="20">
        <f t="shared" si="3"/>
        <v>1976</v>
      </c>
      <c r="S91" s="20">
        <v>1976</v>
      </c>
    </row>
    <row r="92" spans="1:19">
      <c r="A92" s="18" t="s">
        <v>4161</v>
      </c>
      <c r="B92" s="18" t="s">
        <v>4162</v>
      </c>
      <c r="C92" s="18" t="s">
        <v>4163</v>
      </c>
      <c r="D92" s="18" t="s">
        <v>4164</v>
      </c>
      <c r="E92" s="18" t="s">
        <v>4165</v>
      </c>
      <c r="F92" s="18" t="s">
        <v>4166</v>
      </c>
      <c r="G92" s="19">
        <v>18</v>
      </c>
      <c r="H92" s="23">
        <v>45560</v>
      </c>
      <c r="I92" s="23">
        <v>46105</v>
      </c>
      <c r="J92" s="23">
        <v>45554</v>
      </c>
      <c r="K92" s="23">
        <v>45555</v>
      </c>
      <c r="L92" s="20">
        <v>1808</v>
      </c>
      <c r="M92" s="20">
        <v>1727</v>
      </c>
      <c r="N92" s="20">
        <v>1808</v>
      </c>
      <c r="O92" s="21">
        <v>4008.8</v>
      </c>
      <c r="Q92" s="20">
        <v>2419</v>
      </c>
      <c r="R92" s="20">
        <f t="shared" si="3"/>
        <v>1808</v>
      </c>
      <c r="S92" s="20">
        <v>1808</v>
      </c>
    </row>
    <row r="93" spans="1:19">
      <c r="A93" s="18" t="s">
        <v>4167</v>
      </c>
      <c r="B93" s="18" t="s">
        <v>4168</v>
      </c>
      <c r="C93" s="18" t="s">
        <v>4169</v>
      </c>
      <c r="D93" s="18" t="s">
        <v>4170</v>
      </c>
      <c r="E93" s="18" t="s">
        <v>4171</v>
      </c>
      <c r="F93" s="18" t="s">
        <v>4172</v>
      </c>
      <c r="G93" s="19">
        <v>11</v>
      </c>
      <c r="H93" s="23">
        <v>45569</v>
      </c>
      <c r="I93" s="23">
        <v>45903</v>
      </c>
      <c r="J93" s="23">
        <v>45505</v>
      </c>
      <c r="K93" s="23">
        <v>45505</v>
      </c>
      <c r="L93" s="20">
        <v>1763</v>
      </c>
      <c r="M93" s="20">
        <v>1835</v>
      </c>
      <c r="N93" s="20">
        <v>1770</v>
      </c>
      <c r="O93" s="21">
        <v>3433</v>
      </c>
      <c r="Q93" s="20">
        <v>1763</v>
      </c>
      <c r="R93" s="20">
        <f t="shared" si="3"/>
        <v>1770</v>
      </c>
      <c r="S93" s="20">
        <v>1770</v>
      </c>
    </row>
    <row r="94" spans="1:19">
      <c r="A94" s="18" t="s">
        <v>4173</v>
      </c>
      <c r="B94" s="18" t="s">
        <v>4174</v>
      </c>
      <c r="C94" s="18" t="s">
        <v>4175</v>
      </c>
      <c r="D94" s="18" t="s">
        <v>4176</v>
      </c>
      <c r="E94" s="18" t="s">
        <v>4177</v>
      </c>
      <c r="F94" s="18" t="s">
        <v>4178</v>
      </c>
      <c r="G94" s="19">
        <v>18</v>
      </c>
      <c r="H94" s="23">
        <v>45655</v>
      </c>
      <c r="I94" s="23">
        <v>46201</v>
      </c>
      <c r="J94" s="23">
        <v>45550</v>
      </c>
      <c r="K94" s="23">
        <v>45566</v>
      </c>
      <c r="L94" s="20">
        <v>1783</v>
      </c>
      <c r="M94" s="20">
        <v>1835</v>
      </c>
      <c r="N94" s="20">
        <v>1795</v>
      </c>
      <c r="O94" s="21">
        <v>0</v>
      </c>
      <c r="Q94" s="20">
        <v>1832</v>
      </c>
      <c r="R94" s="20">
        <f t="shared" si="3"/>
        <v>1795</v>
      </c>
      <c r="S94" s="20">
        <v>1795</v>
      </c>
    </row>
    <row r="95" spans="1:19">
      <c r="A95" s="16" t="s">
        <v>4179</v>
      </c>
      <c r="B95" s="12">
        <f>COUNTA(B28:B29)+COUNTA(B31:B33)+COUNTA(B35:B37)+COUNTA(B39:B65)+COUNTA(B67:B67)+COUNTA(B69:B73)+COUNTA(B75:B94)</f>
        <v>61</v>
      </c>
      <c r="G95" s="13">
        <f>IF((COUNTA(G28:G29)+COUNTA(G31:G33)+COUNTA(G35:G37)+COUNTA(G39:G65)+COUNTA(G67:G67)+COUNTA(G69:G73)+COUNTA(G75:G94))=0,0,(SUM(G28:G29)+SUM(G31:G33)+SUM(G35:G37)+SUM(G39:G65)+SUM(G67:G67)+SUM(G69:G73)+SUM(G75:G94))/(COUNTA(G28:G29)+COUNTA(G31:G33)+COUNTA(G35:G37)+COUNTA(G39:G65)+COUNTA(G67:G67)+COUNTA(G69:G73)+COUNTA(G75:G94)))</f>
        <v>14.950819672131148</v>
      </c>
      <c r="L95" s="14">
        <f>IF((COUNTA(L28:L29)+COUNTA(L31:L33)+COUNTA(L35:L37)+COUNTA(L39:L65)+COUNTA(L67:L67)+COUNTA(L69:L73)+COUNTA(L75:L94))=0,0,(SUM(L28:L29)+SUM(L31:L33)+SUM(L35:L37)+SUM(L39:L65)+SUM(L67:L67)+SUM(L69:L73)+SUM(L75:L94))/(COUNTA(L28:L29)+COUNTA(L31:L33)+COUNTA(L35:L37)+COUNTA(L39:L65)+COUNTA(L67:L67)+COUNTA(L69:L73)+COUNTA(L75:L94)))</f>
        <v>1334.1475409836066</v>
      </c>
      <c r="M95" s="14">
        <f>IF((COUNTA(M28:M29)+COUNTA(M31:M33)+COUNTA(M35:M37)+COUNTA(M39:M65)+COUNTA(M67:M67)+COUNTA(M69:M73)+COUNTA(M75:M94))=0,0,(SUM(M28:M29)+SUM(M31:M33)+SUM(M35:M37)+SUM(M39:M65)+SUM(M67:M67)+SUM(M69:M73)+SUM(M75:M94))/(COUNTA(M28:M29)+COUNTA(M31:M33)+COUNTA(M35:M37)+COUNTA(M39:M65)+COUNTA(M67:M67)+COUNTA(M69:M73)+COUNTA(M75:M94)))</f>
        <v>2264.2459016393441</v>
      </c>
      <c r="N95" s="14">
        <f>IF(B95 &gt; 0, R95 / B95, 0)</f>
        <v>2259.2950819672133</v>
      </c>
      <c r="Q95" s="14">
        <f>IF((COUNTA(Q28:Q29)+COUNTA(Q31:Q33)+COUNTA(Q35:Q37)+COUNTA(Q39:Q65)+COUNTA(Q67:Q67)+COUNTA(Q69:Q73)+COUNTA(Q75:Q94))=0,0,(SUM(Q28:Q29)+SUM(Q31:Q33)+SUM(Q35:Q37)+SUM(Q39:Q65)+SUM(Q67:Q67)+SUM(Q69:Q73)+SUM(Q75:Q94))/(COUNTA(Q28:Q29)+COUNTA(Q31:Q33)+COUNTA(Q35:Q37)+COUNTA(Q39:Q65)+COUNTA(Q67:Q67)+COUNTA(Q69:Q73)+COUNTA(Q75:Q94)))</f>
        <v>1929.5573770491803</v>
      </c>
      <c r="R95" s="14">
        <f>SUM(R28:R29)+SUM(R31:R33)+SUM(R35:R37)+SUM(R39:R65)+SUM(R67:R67)+SUM(R69:R73)+SUM(R75:R94)</f>
        <v>137817</v>
      </c>
    </row>
  </sheetData>
  <mergeCells count="6">
    <mergeCell ref="A7:E7"/>
    <mergeCell ref="F7:N7"/>
    <mergeCell ref="O7"/>
    <mergeCell ref="A25:I25"/>
    <mergeCell ref="J25:K25"/>
    <mergeCell ref="L25:O25"/>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Y13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4180</v>
      </c>
    </row>
    <row r="3" spans="1:25">
      <c r="A3" s="2" t="s">
        <v>4181</v>
      </c>
    </row>
    <row r="4" spans="1:25">
      <c r="A4" s="2" t="s">
        <v>4182</v>
      </c>
    </row>
    <row r="6" spans="1:25" ht="15.75">
      <c r="A6" s="3" t="s">
        <v>4183</v>
      </c>
    </row>
    <row r="7" spans="1:25">
      <c r="A7" s="26"/>
      <c r="B7" s="26"/>
      <c r="C7" s="26"/>
      <c r="D7" s="26"/>
      <c r="E7" s="26"/>
      <c r="F7" s="27" t="s">
        <v>4184</v>
      </c>
      <c r="G7" s="27"/>
      <c r="H7" s="27"/>
      <c r="I7" s="27"/>
      <c r="J7" s="27"/>
      <c r="K7" s="27"/>
      <c r="L7" s="27"/>
      <c r="M7" s="27"/>
      <c r="N7" s="27"/>
      <c r="O7" s="26"/>
    </row>
    <row r="8" spans="1:25" ht="25.5">
      <c r="A8" s="4" t="s">
        <v>4185</v>
      </c>
      <c r="B8" s="5" t="s">
        <v>4186</v>
      </c>
      <c r="C8" s="5" t="s">
        <v>4187</v>
      </c>
      <c r="D8" s="6" t="s">
        <v>4188</v>
      </c>
      <c r="E8" s="5" t="s">
        <v>4189</v>
      </c>
      <c r="F8" s="5" t="s">
        <v>4191</v>
      </c>
      <c r="G8" s="5" t="s">
        <v>4192</v>
      </c>
      <c r="H8" s="5" t="s">
        <v>4193</v>
      </c>
      <c r="I8" s="5" t="s">
        <v>4194</v>
      </c>
      <c r="J8" s="5" t="s">
        <v>4195</v>
      </c>
      <c r="K8" s="5" t="s">
        <v>4196</v>
      </c>
      <c r="L8" s="8" t="s">
        <v>4197</v>
      </c>
      <c r="M8" s="8" t="s">
        <v>4198</v>
      </c>
      <c r="N8" s="8" t="s">
        <v>4199</v>
      </c>
      <c r="O8" s="5" t="s">
        <v>4200</v>
      </c>
      <c r="Q8" s="10" t="s">
        <v>4190</v>
      </c>
      <c r="R8" s="10" t="s">
        <v>4190</v>
      </c>
      <c r="S8" s="10" t="s">
        <v>4190</v>
      </c>
      <c r="T8" s="10" t="s">
        <v>4190</v>
      </c>
      <c r="U8" s="11" t="s">
        <v>4201</v>
      </c>
      <c r="V8" s="11" t="s">
        <v>4202</v>
      </c>
      <c r="W8" s="11" t="s">
        <v>4203</v>
      </c>
      <c r="X8" s="11" t="s">
        <v>4204</v>
      </c>
      <c r="Y8" s="11" t="s">
        <v>4205</v>
      </c>
    </row>
    <row r="9" spans="1:25">
      <c r="A9" s="18" t="s">
        <v>4206</v>
      </c>
      <c r="B9" s="19">
        <v>0</v>
      </c>
      <c r="C9" s="19">
        <v>147</v>
      </c>
      <c r="D9" s="20">
        <v>2059.5568965517241</v>
      </c>
      <c r="E9" s="19">
        <v>136</v>
      </c>
      <c r="F9" s="19">
        <v>6</v>
      </c>
      <c r="G9" s="19">
        <v>11</v>
      </c>
      <c r="H9" s="19">
        <v>19</v>
      </c>
      <c r="I9" s="19">
        <v>18</v>
      </c>
      <c r="J9" s="19">
        <v>25</v>
      </c>
      <c r="K9" s="19">
        <v>29</v>
      </c>
      <c r="L9" s="22">
        <v>0.17006802721088435</v>
      </c>
      <c r="M9" s="22">
        <v>0.19727891156462585</v>
      </c>
      <c r="N9" s="22">
        <v>2.7210884353741499E-2</v>
      </c>
      <c r="O9" s="19">
        <v>118</v>
      </c>
      <c r="Q9" s="19">
        <v>4</v>
      </c>
      <c r="R9" s="19">
        <v>0</v>
      </c>
      <c r="S9" s="19">
        <v>1</v>
      </c>
      <c r="T9" s="19">
        <v>28</v>
      </c>
      <c r="U9" s="20">
        <v>59727.15</v>
      </c>
      <c r="V9" s="20">
        <v>0</v>
      </c>
      <c r="W9" s="20">
        <v>109951</v>
      </c>
      <c r="X9" s="20">
        <v>24</v>
      </c>
      <c r="Y9" s="20">
        <v>29</v>
      </c>
    </row>
    <row r="10" spans="1:25">
      <c r="A10" s="18" t="s">
        <v>4207</v>
      </c>
      <c r="B10" s="19">
        <v>0</v>
      </c>
      <c r="C10" s="19">
        <v>4</v>
      </c>
      <c r="D10" s="20">
        <v>0</v>
      </c>
      <c r="E10" s="19">
        <v>2</v>
      </c>
      <c r="F10" s="19">
        <v>0</v>
      </c>
      <c r="G10" s="19">
        <v>0</v>
      </c>
      <c r="H10" s="19">
        <v>1</v>
      </c>
      <c r="I10" s="19">
        <v>0</v>
      </c>
      <c r="J10" s="19">
        <v>1</v>
      </c>
      <c r="K10" s="19">
        <v>0</v>
      </c>
      <c r="L10" s="22">
        <v>0.25</v>
      </c>
      <c r="M10" s="22">
        <v>0</v>
      </c>
      <c r="N10" s="22">
        <v>-0.25</v>
      </c>
      <c r="O10" s="19">
        <v>4</v>
      </c>
      <c r="Q10" s="19">
        <v>0</v>
      </c>
      <c r="R10" s="19">
        <v>0</v>
      </c>
      <c r="S10" s="19">
        <v>0</v>
      </c>
      <c r="T10" s="19">
        <v>0</v>
      </c>
      <c r="U10" s="20">
        <v>0</v>
      </c>
      <c r="V10" s="20">
        <v>0</v>
      </c>
      <c r="W10" s="20">
        <v>3064</v>
      </c>
      <c r="X10" s="20">
        <v>0</v>
      </c>
      <c r="Y10" s="20">
        <v>0</v>
      </c>
    </row>
    <row r="11" spans="1:25">
      <c r="A11" s="18" t="s">
        <v>4208</v>
      </c>
      <c r="B11" s="19">
        <v>0</v>
      </c>
      <c r="C11" s="19">
        <v>12</v>
      </c>
      <c r="D11" s="20">
        <v>2419.3333333333335</v>
      </c>
      <c r="E11" s="19">
        <v>7</v>
      </c>
      <c r="F11" s="19">
        <v>4</v>
      </c>
      <c r="G11" s="19">
        <v>2</v>
      </c>
      <c r="H11" s="19">
        <v>2</v>
      </c>
      <c r="I11" s="19">
        <v>1</v>
      </c>
      <c r="J11" s="19">
        <v>6</v>
      </c>
      <c r="K11" s="19">
        <v>3</v>
      </c>
      <c r="L11" s="22">
        <v>0.5</v>
      </c>
      <c r="M11" s="22">
        <v>0.25</v>
      </c>
      <c r="N11" s="22">
        <v>-0.25</v>
      </c>
      <c r="O11" s="19">
        <v>9</v>
      </c>
      <c r="Q11" s="19">
        <v>0</v>
      </c>
      <c r="R11" s="19">
        <v>0</v>
      </c>
      <c r="S11" s="19">
        <v>0</v>
      </c>
      <c r="T11" s="19">
        <v>3</v>
      </c>
      <c r="U11" s="20">
        <v>7258</v>
      </c>
      <c r="V11" s="20">
        <v>0</v>
      </c>
      <c r="W11" s="20">
        <v>11220</v>
      </c>
      <c r="X11" s="20">
        <v>1</v>
      </c>
      <c r="Y11" s="20">
        <v>3</v>
      </c>
    </row>
    <row r="12" spans="1:25">
      <c r="A12" s="18" t="s">
        <v>4209</v>
      </c>
      <c r="B12" s="19">
        <v>0</v>
      </c>
      <c r="C12" s="19">
        <v>31</v>
      </c>
      <c r="D12" s="20">
        <v>2394.375</v>
      </c>
      <c r="E12" s="19">
        <v>31</v>
      </c>
      <c r="F12" s="19">
        <v>4</v>
      </c>
      <c r="G12" s="19">
        <v>3</v>
      </c>
      <c r="H12" s="19">
        <v>9</v>
      </c>
      <c r="I12" s="19">
        <v>13</v>
      </c>
      <c r="J12" s="19">
        <v>13</v>
      </c>
      <c r="K12" s="19">
        <v>16</v>
      </c>
      <c r="L12" s="22">
        <v>0.41935483870967744</v>
      </c>
      <c r="M12" s="22">
        <v>0.5161290322580645</v>
      </c>
      <c r="N12" s="22">
        <v>9.6774193548387066E-2</v>
      </c>
      <c r="O12" s="19">
        <v>15</v>
      </c>
      <c r="Q12" s="19">
        <v>0</v>
      </c>
      <c r="R12" s="19">
        <v>0</v>
      </c>
      <c r="S12" s="19">
        <v>0</v>
      </c>
      <c r="T12" s="19">
        <v>16</v>
      </c>
      <c r="U12" s="20">
        <v>38310</v>
      </c>
      <c r="V12" s="20">
        <v>0</v>
      </c>
      <c r="W12" s="20">
        <v>28643</v>
      </c>
      <c r="X12" s="20">
        <v>14</v>
      </c>
      <c r="Y12" s="20">
        <v>16</v>
      </c>
    </row>
    <row r="13" spans="1:25">
      <c r="A13" s="18" t="s">
        <v>4210</v>
      </c>
      <c r="B13" s="19">
        <v>0</v>
      </c>
      <c r="C13" s="19">
        <v>3</v>
      </c>
      <c r="D13" s="20">
        <v>2279</v>
      </c>
      <c r="E13" s="19">
        <v>3</v>
      </c>
      <c r="F13" s="19">
        <v>0</v>
      </c>
      <c r="G13" s="19">
        <v>0</v>
      </c>
      <c r="H13" s="19">
        <v>1</v>
      </c>
      <c r="I13" s="19">
        <v>2</v>
      </c>
      <c r="J13" s="19">
        <v>1</v>
      </c>
      <c r="K13" s="19">
        <v>2</v>
      </c>
      <c r="L13" s="22">
        <v>0.33333333333333331</v>
      </c>
      <c r="M13" s="22">
        <v>0.66666666666666663</v>
      </c>
      <c r="N13" s="22">
        <v>0.33333333333333331</v>
      </c>
      <c r="O13" s="19">
        <v>1</v>
      </c>
      <c r="Q13" s="19">
        <v>0</v>
      </c>
      <c r="R13" s="19">
        <v>0</v>
      </c>
      <c r="S13" s="19">
        <v>0</v>
      </c>
      <c r="T13" s="19">
        <v>2</v>
      </c>
      <c r="U13" s="20">
        <v>4558</v>
      </c>
      <c r="V13" s="20">
        <v>0</v>
      </c>
      <c r="W13" s="20">
        <v>2841</v>
      </c>
      <c r="X13" s="20">
        <v>2</v>
      </c>
      <c r="Y13" s="20">
        <v>2</v>
      </c>
    </row>
    <row r="14" spans="1:25">
      <c r="A14" s="18" t="s">
        <v>4211</v>
      </c>
      <c r="B14" s="19">
        <v>0</v>
      </c>
      <c r="C14" s="19">
        <v>3</v>
      </c>
      <c r="D14" s="20">
        <v>0</v>
      </c>
      <c r="E14" s="19">
        <v>3</v>
      </c>
      <c r="F14" s="19">
        <v>1</v>
      </c>
      <c r="G14" s="19">
        <v>0</v>
      </c>
      <c r="H14" s="19">
        <v>0</v>
      </c>
      <c r="I14" s="19">
        <v>0</v>
      </c>
      <c r="J14" s="19">
        <v>1</v>
      </c>
      <c r="K14" s="19">
        <v>0</v>
      </c>
      <c r="L14" s="22">
        <v>0.33333333333333331</v>
      </c>
      <c r="M14" s="22">
        <v>0</v>
      </c>
      <c r="N14" s="22">
        <v>-0.33333333333333331</v>
      </c>
      <c r="O14" s="19">
        <v>3</v>
      </c>
      <c r="Q14" s="19">
        <v>0</v>
      </c>
      <c r="R14" s="19">
        <v>0</v>
      </c>
      <c r="S14" s="19">
        <v>0</v>
      </c>
      <c r="T14" s="19">
        <v>0</v>
      </c>
      <c r="U14" s="20">
        <v>0</v>
      </c>
      <c r="V14" s="20">
        <v>0</v>
      </c>
      <c r="W14" s="20">
        <v>3512</v>
      </c>
      <c r="X14" s="20">
        <v>0</v>
      </c>
      <c r="Y14" s="20">
        <v>0</v>
      </c>
    </row>
    <row r="15" spans="1:25">
      <c r="A15" s="18" t="s">
        <v>4212</v>
      </c>
      <c r="B15" s="19">
        <v>0</v>
      </c>
      <c r="C15" s="19">
        <v>147</v>
      </c>
      <c r="D15" s="20">
        <v>2618.4617647058822</v>
      </c>
      <c r="E15" s="19">
        <v>138</v>
      </c>
      <c r="F15" s="19">
        <v>14</v>
      </c>
      <c r="G15" s="19">
        <v>14</v>
      </c>
      <c r="H15" s="19">
        <v>9</v>
      </c>
      <c r="I15" s="19">
        <v>20</v>
      </c>
      <c r="J15" s="19">
        <v>23</v>
      </c>
      <c r="K15" s="19">
        <v>34</v>
      </c>
      <c r="L15" s="22">
        <v>0.15646258503401361</v>
      </c>
      <c r="M15" s="22">
        <v>0.23129251700680273</v>
      </c>
      <c r="N15" s="22">
        <v>7.4829931972789115E-2</v>
      </c>
      <c r="O15" s="19">
        <v>113</v>
      </c>
      <c r="Q15" s="19">
        <v>2</v>
      </c>
      <c r="R15" s="19">
        <v>1</v>
      </c>
      <c r="S15" s="19">
        <v>1</v>
      </c>
      <c r="T15" s="19">
        <v>32</v>
      </c>
      <c r="U15" s="20">
        <v>89027.7</v>
      </c>
      <c r="V15" s="20">
        <v>0</v>
      </c>
      <c r="W15" s="20">
        <v>161489</v>
      </c>
      <c r="X15" s="20">
        <v>23</v>
      </c>
      <c r="Y15" s="20">
        <v>33</v>
      </c>
    </row>
    <row r="16" spans="1:25">
      <c r="A16" s="18" t="s">
        <v>4213</v>
      </c>
      <c r="B16" s="19">
        <v>0</v>
      </c>
      <c r="C16" s="19">
        <v>4</v>
      </c>
      <c r="D16" s="20">
        <v>2727</v>
      </c>
      <c r="E16" s="19">
        <v>3</v>
      </c>
      <c r="F16" s="19">
        <v>2</v>
      </c>
      <c r="G16" s="19">
        <v>0</v>
      </c>
      <c r="H16" s="19">
        <v>0</v>
      </c>
      <c r="I16" s="19">
        <v>1</v>
      </c>
      <c r="J16" s="19">
        <v>2</v>
      </c>
      <c r="K16" s="19">
        <v>1</v>
      </c>
      <c r="L16" s="22">
        <v>0.5</v>
      </c>
      <c r="M16" s="22">
        <v>0.25</v>
      </c>
      <c r="N16" s="22">
        <v>-0.25</v>
      </c>
      <c r="O16" s="19">
        <v>3</v>
      </c>
      <c r="Q16" s="19">
        <v>0</v>
      </c>
      <c r="R16" s="19">
        <v>0</v>
      </c>
      <c r="S16" s="19">
        <v>0</v>
      </c>
      <c r="T16" s="19">
        <v>1</v>
      </c>
      <c r="U16" s="20">
        <v>2727</v>
      </c>
      <c r="V16" s="20">
        <v>0</v>
      </c>
      <c r="W16" s="20">
        <v>4604</v>
      </c>
      <c r="X16" s="20">
        <v>1</v>
      </c>
      <c r="Y16" s="20">
        <v>1</v>
      </c>
    </row>
    <row r="17" spans="1:25">
      <c r="A17" s="18" t="s">
        <v>4214</v>
      </c>
      <c r="B17" s="19">
        <v>0</v>
      </c>
      <c r="C17" s="19">
        <v>9</v>
      </c>
      <c r="D17" s="20">
        <v>3002</v>
      </c>
      <c r="E17" s="19">
        <v>8</v>
      </c>
      <c r="F17" s="19">
        <v>1</v>
      </c>
      <c r="G17" s="19">
        <v>1</v>
      </c>
      <c r="H17" s="19">
        <v>1</v>
      </c>
      <c r="I17" s="19">
        <v>2</v>
      </c>
      <c r="J17" s="19">
        <v>2</v>
      </c>
      <c r="K17" s="19">
        <v>3</v>
      </c>
      <c r="L17" s="22">
        <v>0.22222222222222221</v>
      </c>
      <c r="M17" s="22">
        <v>0.33333333333333331</v>
      </c>
      <c r="N17" s="22">
        <v>0.1111111111111111</v>
      </c>
      <c r="O17" s="19">
        <v>6</v>
      </c>
      <c r="Q17" s="19">
        <v>0</v>
      </c>
      <c r="R17" s="19">
        <v>0</v>
      </c>
      <c r="S17" s="19">
        <v>0</v>
      </c>
      <c r="T17" s="19">
        <v>3</v>
      </c>
      <c r="U17" s="20">
        <v>9006</v>
      </c>
      <c r="V17" s="20">
        <v>0</v>
      </c>
      <c r="W17" s="20">
        <v>11745</v>
      </c>
      <c r="X17" s="20">
        <v>3</v>
      </c>
      <c r="Y17" s="20">
        <v>3</v>
      </c>
    </row>
    <row r="18" spans="1:25">
      <c r="A18" s="18" t="s">
        <v>4215</v>
      </c>
      <c r="B18" s="19">
        <v>0</v>
      </c>
      <c r="C18" s="19">
        <v>23</v>
      </c>
      <c r="D18" s="20">
        <v>3247.1428571428573</v>
      </c>
      <c r="E18" s="19">
        <v>21</v>
      </c>
      <c r="F18" s="19">
        <v>4</v>
      </c>
      <c r="G18" s="19">
        <v>1</v>
      </c>
      <c r="H18" s="19">
        <v>1</v>
      </c>
      <c r="I18" s="19">
        <v>6</v>
      </c>
      <c r="J18" s="19">
        <v>5</v>
      </c>
      <c r="K18" s="19">
        <v>7</v>
      </c>
      <c r="L18" s="22">
        <v>0.21739130434782608</v>
      </c>
      <c r="M18" s="22">
        <v>0.30434782608695654</v>
      </c>
      <c r="N18" s="22">
        <v>8.695652173913046E-2</v>
      </c>
      <c r="O18" s="19">
        <v>16</v>
      </c>
      <c r="Q18" s="19">
        <v>0</v>
      </c>
      <c r="R18" s="19">
        <v>0</v>
      </c>
      <c r="S18" s="19">
        <v>0</v>
      </c>
      <c r="T18" s="19">
        <v>7</v>
      </c>
      <c r="U18" s="20">
        <v>22730</v>
      </c>
      <c r="V18" s="20">
        <v>0</v>
      </c>
      <c r="W18" s="20">
        <v>29790</v>
      </c>
      <c r="X18" s="20">
        <v>7</v>
      </c>
      <c r="Y18" s="20">
        <v>7</v>
      </c>
    </row>
    <row r="19" spans="1:25">
      <c r="A19" s="18" t="s">
        <v>4216</v>
      </c>
      <c r="B19" s="19">
        <v>0</v>
      </c>
      <c r="C19" s="19">
        <v>1</v>
      </c>
      <c r="D19" s="20">
        <v>0</v>
      </c>
      <c r="E19" s="19">
        <v>1</v>
      </c>
      <c r="F19" s="19">
        <v>0</v>
      </c>
      <c r="G19" s="19">
        <v>0</v>
      </c>
      <c r="H19" s="19">
        <v>0</v>
      </c>
      <c r="I19" s="19">
        <v>0</v>
      </c>
      <c r="J19" s="19">
        <v>0</v>
      </c>
      <c r="K19" s="19">
        <v>0</v>
      </c>
      <c r="L19" s="22">
        <v>0</v>
      </c>
      <c r="M19" s="22">
        <v>0</v>
      </c>
      <c r="N19" s="22">
        <v>0</v>
      </c>
      <c r="O19" s="19">
        <v>1</v>
      </c>
      <c r="Q19" s="19">
        <v>0</v>
      </c>
      <c r="R19" s="19">
        <v>0</v>
      </c>
      <c r="S19" s="19">
        <v>0</v>
      </c>
      <c r="T19" s="19">
        <v>0</v>
      </c>
      <c r="U19" s="20">
        <v>0</v>
      </c>
      <c r="V19" s="20">
        <v>0</v>
      </c>
      <c r="W19" s="20">
        <v>1419</v>
      </c>
      <c r="X19" s="20">
        <v>0</v>
      </c>
      <c r="Y19" s="20">
        <v>0</v>
      </c>
    </row>
    <row r="20" spans="1:25">
      <c r="A20" s="18" t="s">
        <v>4217</v>
      </c>
      <c r="B20" s="19">
        <v>0</v>
      </c>
      <c r="C20" s="19">
        <v>1</v>
      </c>
      <c r="D20" s="20">
        <v>0</v>
      </c>
      <c r="E20" s="19">
        <v>0</v>
      </c>
      <c r="F20" s="19">
        <v>0</v>
      </c>
      <c r="G20" s="19">
        <v>0</v>
      </c>
      <c r="H20" s="19">
        <v>0</v>
      </c>
      <c r="I20" s="19">
        <v>0</v>
      </c>
      <c r="J20" s="19">
        <v>0</v>
      </c>
      <c r="K20" s="19">
        <v>0</v>
      </c>
      <c r="L20" s="22">
        <v>0</v>
      </c>
      <c r="M20" s="22">
        <v>0</v>
      </c>
      <c r="N20" s="22">
        <v>0</v>
      </c>
      <c r="O20" s="19">
        <v>1</v>
      </c>
      <c r="Q20" s="19">
        <v>0</v>
      </c>
      <c r="R20" s="19">
        <v>0</v>
      </c>
      <c r="S20" s="19">
        <v>0</v>
      </c>
      <c r="T20" s="19">
        <v>0</v>
      </c>
      <c r="U20" s="20">
        <v>0</v>
      </c>
      <c r="V20" s="20">
        <v>0</v>
      </c>
      <c r="W20" s="20">
        <v>0</v>
      </c>
      <c r="X20" s="20">
        <v>0</v>
      </c>
      <c r="Y20" s="20">
        <v>0</v>
      </c>
    </row>
    <row r="21" spans="1:25">
      <c r="A21" s="18" t="s">
        <v>4218</v>
      </c>
      <c r="B21" s="19">
        <v>0</v>
      </c>
      <c r="C21" s="19">
        <v>0</v>
      </c>
      <c r="D21" s="20">
        <v>0</v>
      </c>
      <c r="E21" s="19">
        <v>0</v>
      </c>
      <c r="F21" s="19">
        <v>0</v>
      </c>
      <c r="G21" s="19">
        <v>0</v>
      </c>
      <c r="H21" s="19">
        <v>0</v>
      </c>
      <c r="I21" s="19">
        <v>0</v>
      </c>
      <c r="J21" s="19">
        <v>0</v>
      </c>
      <c r="K21" s="19">
        <v>0</v>
      </c>
      <c r="L21" s="22">
        <v>0</v>
      </c>
      <c r="M21" s="22">
        <v>0</v>
      </c>
      <c r="N21" s="22">
        <v>0</v>
      </c>
      <c r="O21" s="19">
        <v>0</v>
      </c>
      <c r="Q21" s="19">
        <v>0</v>
      </c>
      <c r="R21" s="19">
        <v>0</v>
      </c>
      <c r="S21" s="19">
        <v>0</v>
      </c>
      <c r="T21" s="19">
        <v>0</v>
      </c>
      <c r="U21" s="20">
        <v>0</v>
      </c>
      <c r="V21" s="20">
        <v>0</v>
      </c>
      <c r="W21" s="20">
        <v>0</v>
      </c>
      <c r="X21" s="20">
        <v>0</v>
      </c>
      <c r="Y21" s="20">
        <v>0</v>
      </c>
    </row>
    <row r="22" spans="1:25">
      <c r="A22" s="18" t="s">
        <v>4219</v>
      </c>
      <c r="B22" s="19">
        <v>0</v>
      </c>
      <c r="C22" s="19">
        <v>1</v>
      </c>
      <c r="D22" s="20">
        <v>0</v>
      </c>
      <c r="E22" s="19">
        <v>1</v>
      </c>
      <c r="F22" s="19">
        <v>0</v>
      </c>
      <c r="G22" s="19">
        <v>0</v>
      </c>
      <c r="H22" s="19">
        <v>0</v>
      </c>
      <c r="I22" s="19">
        <v>0</v>
      </c>
      <c r="J22" s="19">
        <v>0</v>
      </c>
      <c r="K22" s="19">
        <v>0</v>
      </c>
      <c r="L22" s="22">
        <v>0</v>
      </c>
      <c r="M22" s="22">
        <v>0</v>
      </c>
      <c r="N22" s="22">
        <v>0</v>
      </c>
      <c r="O22" s="19">
        <v>1</v>
      </c>
      <c r="Q22" s="19">
        <v>0</v>
      </c>
      <c r="R22" s="19">
        <v>0</v>
      </c>
      <c r="S22" s="19">
        <v>0</v>
      </c>
      <c r="T22" s="19">
        <v>0</v>
      </c>
      <c r="U22" s="20">
        <v>0</v>
      </c>
      <c r="V22" s="20">
        <v>0</v>
      </c>
      <c r="W22" s="20">
        <v>518</v>
      </c>
      <c r="X22" s="20">
        <v>0</v>
      </c>
      <c r="Y22" s="20">
        <v>0</v>
      </c>
    </row>
    <row r="23" spans="1:25">
      <c r="A23" s="16" t="s">
        <v>4220</v>
      </c>
      <c r="B23" s="13">
        <f>SUM(B9:B22)</f>
        <v>0</v>
      </c>
      <c r="C23" s="13">
        <f>SUM(C9:C22)</f>
        <v>386</v>
      </c>
      <c r="D23" s="14">
        <f>IF(K23 &gt; 0, U23 / K23, 0)</f>
        <v>2456.2510526315787</v>
      </c>
      <c r="E23" s="13">
        <f t="shared" ref="E23:K23" si="0">SUM(E9:E22)</f>
        <v>354</v>
      </c>
      <c r="F23" s="13">
        <f t="shared" si="0"/>
        <v>36</v>
      </c>
      <c r="G23" s="13">
        <f t="shared" si="0"/>
        <v>32</v>
      </c>
      <c r="H23" s="13">
        <f t="shared" si="0"/>
        <v>43</v>
      </c>
      <c r="I23" s="13">
        <f t="shared" si="0"/>
        <v>63</v>
      </c>
      <c r="J23" s="13">
        <f t="shared" si="0"/>
        <v>79</v>
      </c>
      <c r="K23" s="13">
        <f t="shared" si="0"/>
        <v>95</v>
      </c>
      <c r="L23" s="15">
        <f>IF(C23 &gt; 0, J23 / C23, 0)</f>
        <v>0.20466321243523317</v>
      </c>
      <c r="M23" s="15">
        <f>IF(C23 &gt; 0, K23 / (C23), 0)</f>
        <v>0.24611398963730569</v>
      </c>
      <c r="N23" s="15">
        <f>M23 - L23</f>
        <v>4.145077720207252E-2</v>
      </c>
      <c r="O23" s="13">
        <f>SUM(O9:O22)</f>
        <v>291</v>
      </c>
      <c r="Q23" s="13">
        <f t="shared" ref="Q23:Y23" si="1">SUM(Q9:Q22)</f>
        <v>6</v>
      </c>
      <c r="R23" s="13">
        <f t="shared" si="1"/>
        <v>1</v>
      </c>
      <c r="S23" s="13">
        <f t="shared" si="1"/>
        <v>2</v>
      </c>
      <c r="T23" s="13">
        <f t="shared" si="1"/>
        <v>92</v>
      </c>
      <c r="U23" s="14">
        <f t="shared" si="1"/>
        <v>233343.84999999998</v>
      </c>
      <c r="V23" s="14">
        <f t="shared" si="1"/>
        <v>0</v>
      </c>
      <c r="W23" s="14">
        <f t="shared" si="1"/>
        <v>368796</v>
      </c>
      <c r="X23" s="14">
        <f t="shared" si="1"/>
        <v>75</v>
      </c>
      <c r="Y23" s="14">
        <f t="shared" si="1"/>
        <v>94</v>
      </c>
    </row>
    <row r="25" spans="1:25" ht="15.75">
      <c r="A25" s="3" t="s">
        <v>4221</v>
      </c>
    </row>
    <row r="26" spans="1:25">
      <c r="A26" s="26"/>
      <c r="B26" s="26"/>
      <c r="C26" s="26"/>
      <c r="D26" s="26"/>
      <c r="E26" s="26"/>
      <c r="F26" s="26"/>
      <c r="G26" s="26"/>
      <c r="H26" s="26"/>
      <c r="I26" s="26"/>
      <c r="J26" s="27" t="s">
        <v>4222</v>
      </c>
      <c r="K26" s="27"/>
      <c r="L26" s="26"/>
      <c r="M26" s="26"/>
      <c r="N26" s="26"/>
      <c r="O26" s="26"/>
    </row>
    <row r="27" spans="1:25" ht="25.5">
      <c r="A27" s="4" t="s">
        <v>4223</v>
      </c>
      <c r="B27" s="4" t="s">
        <v>4224</v>
      </c>
      <c r="C27" s="4" t="s">
        <v>4225</v>
      </c>
      <c r="D27" s="4" t="s">
        <v>4226</v>
      </c>
      <c r="E27" s="4" t="s">
        <v>4227</v>
      </c>
      <c r="F27" s="4" t="s">
        <v>4228</v>
      </c>
      <c r="G27" s="5" t="s">
        <v>4229</v>
      </c>
      <c r="H27" s="9" t="s">
        <v>4230</v>
      </c>
      <c r="I27" s="9" t="s">
        <v>4231</v>
      </c>
      <c r="J27" s="9" t="s">
        <v>4232</v>
      </c>
      <c r="K27" s="9" t="s">
        <v>4233</v>
      </c>
      <c r="L27" s="6" t="s">
        <v>4234</v>
      </c>
      <c r="M27" s="6" t="s">
        <v>4236</v>
      </c>
      <c r="N27" s="6" t="s">
        <v>4237</v>
      </c>
      <c r="O27" s="7" t="s">
        <v>4238</v>
      </c>
      <c r="Q27" s="11" t="s">
        <v>4235</v>
      </c>
      <c r="R27" s="11" t="s">
        <v>4239</v>
      </c>
      <c r="S27" s="11" t="s">
        <v>4240</v>
      </c>
    </row>
    <row r="28" spans="1:25">
      <c r="A28" s="17" t="s">
        <v>4241</v>
      </c>
    </row>
    <row r="29" spans="1:25">
      <c r="A29" s="18" t="s">
        <v>4242</v>
      </c>
      <c r="B29" s="18" t="s">
        <v>4243</v>
      </c>
      <c r="C29" s="18" t="s">
        <v>4244</v>
      </c>
      <c r="D29" s="18" t="s">
        <v>4245</v>
      </c>
      <c r="E29" s="18" t="s">
        <v>4246</v>
      </c>
      <c r="F29" s="18" t="s">
        <v>4247</v>
      </c>
      <c r="G29" s="19">
        <v>12</v>
      </c>
      <c r="H29" s="23">
        <v>45670</v>
      </c>
      <c r="I29" s="23">
        <v>46034</v>
      </c>
      <c r="J29" s="23">
        <v>45603</v>
      </c>
      <c r="K29" s="23">
        <v>45610</v>
      </c>
      <c r="L29" s="20">
        <v>1000</v>
      </c>
      <c r="M29" s="20">
        <v>1733</v>
      </c>
      <c r="N29" s="20">
        <v>2112</v>
      </c>
      <c r="O29" s="21">
        <v>0</v>
      </c>
      <c r="Q29" s="20">
        <v>2046</v>
      </c>
      <c r="R29" s="20">
        <f t="shared" ref="R29:R57" si="2">N29</f>
        <v>2112</v>
      </c>
      <c r="S29" s="20">
        <v>2112</v>
      </c>
    </row>
    <row r="30" spans="1:25">
      <c r="A30" s="18" t="s">
        <v>4248</v>
      </c>
      <c r="B30" s="18" t="s">
        <v>4249</v>
      </c>
      <c r="C30" s="18" t="s">
        <v>4250</v>
      </c>
      <c r="D30" s="18" t="s">
        <v>4251</v>
      </c>
      <c r="E30" s="18" t="s">
        <v>4252</v>
      </c>
      <c r="F30" s="18" t="s">
        <v>4253</v>
      </c>
      <c r="G30" s="19">
        <v>12</v>
      </c>
      <c r="H30" s="23">
        <v>45643</v>
      </c>
      <c r="I30" s="23">
        <v>46007</v>
      </c>
      <c r="J30" s="23">
        <v>45575</v>
      </c>
      <c r="K30" s="23">
        <v>45576</v>
      </c>
      <c r="L30" s="20">
        <v>1000</v>
      </c>
      <c r="M30" s="20">
        <v>1679</v>
      </c>
      <c r="N30" s="20">
        <v>1910</v>
      </c>
      <c r="O30" s="21">
        <v>0</v>
      </c>
      <c r="Q30" s="20">
        <v>1814</v>
      </c>
      <c r="R30" s="20">
        <f t="shared" si="2"/>
        <v>1910</v>
      </c>
      <c r="S30" s="20">
        <v>1910</v>
      </c>
    </row>
    <row r="31" spans="1:25">
      <c r="A31" s="18" t="s">
        <v>4254</v>
      </c>
      <c r="B31" s="18" t="s">
        <v>4255</v>
      </c>
      <c r="C31" s="18" t="s">
        <v>4256</v>
      </c>
      <c r="D31" s="18" t="s">
        <v>4257</v>
      </c>
      <c r="E31" s="18" t="s">
        <v>4258</v>
      </c>
      <c r="F31" s="18" t="s">
        <v>4259</v>
      </c>
      <c r="G31" s="19">
        <v>12</v>
      </c>
      <c r="H31" s="23">
        <v>45646</v>
      </c>
      <c r="I31" s="23">
        <v>46010</v>
      </c>
      <c r="J31" s="23">
        <v>45578</v>
      </c>
      <c r="K31" s="23">
        <v>45579</v>
      </c>
      <c r="L31" s="20">
        <v>1000</v>
      </c>
      <c r="M31" s="20">
        <v>2174</v>
      </c>
      <c r="N31" s="20">
        <v>1992</v>
      </c>
      <c r="O31" s="21">
        <v>0</v>
      </c>
      <c r="Q31" s="20">
        <v>2286</v>
      </c>
      <c r="R31" s="20">
        <f t="shared" si="2"/>
        <v>1992</v>
      </c>
      <c r="S31" s="20">
        <v>1992</v>
      </c>
    </row>
    <row r="32" spans="1:25">
      <c r="A32" s="18" t="s">
        <v>4260</v>
      </c>
      <c r="B32" s="18" t="s">
        <v>4261</v>
      </c>
      <c r="C32" s="18" t="s">
        <v>4262</v>
      </c>
      <c r="D32" s="18" t="s">
        <v>4263</v>
      </c>
      <c r="E32" s="18" t="s">
        <v>4264</v>
      </c>
      <c r="F32" s="18" t="s">
        <v>4265</v>
      </c>
      <c r="G32" s="19">
        <v>12</v>
      </c>
      <c r="H32" s="23">
        <v>45638</v>
      </c>
      <c r="I32" s="23">
        <v>46002</v>
      </c>
      <c r="J32" s="23">
        <v>45601</v>
      </c>
      <c r="K32" s="23">
        <v>45601</v>
      </c>
      <c r="L32" s="20">
        <v>1000</v>
      </c>
      <c r="M32" s="20">
        <v>1895</v>
      </c>
      <c r="N32" s="20">
        <v>2264</v>
      </c>
      <c r="O32" s="21">
        <v>0</v>
      </c>
      <c r="Q32" s="20">
        <v>2685</v>
      </c>
      <c r="R32" s="20">
        <f t="shared" si="2"/>
        <v>2264</v>
      </c>
      <c r="S32" s="20">
        <v>2264</v>
      </c>
    </row>
    <row r="33" spans="1:19">
      <c r="A33" s="18" t="s">
        <v>4266</v>
      </c>
      <c r="B33" s="18" t="s">
        <v>4267</v>
      </c>
      <c r="C33" s="18" t="s">
        <v>4268</v>
      </c>
      <c r="D33" s="18" t="s">
        <v>4269</v>
      </c>
      <c r="E33" s="18" t="s">
        <v>4270</v>
      </c>
      <c r="F33" s="18" t="s">
        <v>4271</v>
      </c>
      <c r="G33" s="19">
        <v>14</v>
      </c>
      <c r="H33" s="23">
        <v>45563</v>
      </c>
      <c r="I33" s="23">
        <v>45988</v>
      </c>
      <c r="J33" s="23">
        <v>45523</v>
      </c>
      <c r="K33" s="23">
        <v>45524</v>
      </c>
      <c r="L33" s="20">
        <v>1000</v>
      </c>
      <c r="M33" s="20">
        <v>2063</v>
      </c>
      <c r="N33" s="20">
        <v>2107</v>
      </c>
      <c r="O33" s="21">
        <v>5293.07</v>
      </c>
      <c r="Q33" s="20">
        <v>2057</v>
      </c>
      <c r="R33" s="20">
        <f t="shared" si="2"/>
        <v>2107</v>
      </c>
      <c r="S33" s="20">
        <v>2107</v>
      </c>
    </row>
    <row r="34" spans="1:19">
      <c r="A34" s="18" t="s">
        <v>4272</v>
      </c>
      <c r="B34" s="18" t="s">
        <v>4273</v>
      </c>
      <c r="C34" s="18" t="s">
        <v>4274</v>
      </c>
      <c r="D34" s="18" t="s">
        <v>4275</v>
      </c>
      <c r="E34" s="18" t="s">
        <v>4276</v>
      </c>
      <c r="F34" s="18" t="s">
        <v>4277</v>
      </c>
      <c r="G34" s="19">
        <v>12</v>
      </c>
      <c r="H34" s="23">
        <v>45551</v>
      </c>
      <c r="I34" s="23">
        <v>45915</v>
      </c>
      <c r="J34" s="23">
        <v>45496</v>
      </c>
      <c r="K34" s="23">
        <v>45499</v>
      </c>
      <c r="L34" s="20">
        <v>1000</v>
      </c>
      <c r="M34" s="20">
        <v>1933</v>
      </c>
      <c r="N34" s="20">
        <v>2166</v>
      </c>
      <c r="O34" s="21">
        <v>5544.85</v>
      </c>
      <c r="Q34" s="20">
        <v>2035</v>
      </c>
      <c r="R34" s="20">
        <f t="shared" si="2"/>
        <v>2166</v>
      </c>
      <c r="S34" s="20">
        <v>2166</v>
      </c>
    </row>
    <row r="35" spans="1:19">
      <c r="A35" s="18" t="s">
        <v>4278</v>
      </c>
      <c r="B35" s="18" t="s">
        <v>4279</v>
      </c>
      <c r="C35" s="18" t="s">
        <v>4280</v>
      </c>
      <c r="D35" s="18" t="s">
        <v>4281</v>
      </c>
      <c r="E35" s="18" t="s">
        <v>4282</v>
      </c>
      <c r="F35" s="18" t="s">
        <v>4283</v>
      </c>
      <c r="G35" s="19">
        <v>11</v>
      </c>
      <c r="H35" s="23">
        <v>45597</v>
      </c>
      <c r="I35" s="23">
        <v>45930</v>
      </c>
      <c r="J35" s="23">
        <v>45529</v>
      </c>
      <c r="K35" s="23">
        <v>45530</v>
      </c>
      <c r="L35" s="20">
        <v>1000</v>
      </c>
      <c r="M35" s="20">
        <v>1517</v>
      </c>
      <c r="N35" s="20">
        <v>1742</v>
      </c>
      <c r="O35" s="21">
        <v>1742</v>
      </c>
      <c r="Q35" s="20">
        <v>2049</v>
      </c>
      <c r="R35" s="20">
        <f t="shared" si="2"/>
        <v>1742</v>
      </c>
      <c r="S35" s="20">
        <v>1742</v>
      </c>
    </row>
    <row r="36" spans="1:19">
      <c r="A36" s="18" t="s">
        <v>4284</v>
      </c>
      <c r="B36" s="18" t="s">
        <v>4285</v>
      </c>
      <c r="C36" s="18" t="s">
        <v>4286</v>
      </c>
      <c r="D36" s="18" t="s">
        <v>4287</v>
      </c>
      <c r="E36" s="18" t="s">
        <v>4288</v>
      </c>
      <c r="F36" s="18" t="s">
        <v>4289</v>
      </c>
      <c r="G36" s="19">
        <v>13</v>
      </c>
      <c r="H36" s="23">
        <v>45565</v>
      </c>
      <c r="I36" s="23">
        <v>45959</v>
      </c>
      <c r="J36" s="23">
        <v>45562</v>
      </c>
      <c r="K36" s="23">
        <v>45562</v>
      </c>
      <c r="L36" s="20">
        <v>1000</v>
      </c>
      <c r="M36" s="20">
        <v>1656</v>
      </c>
      <c r="N36" s="20">
        <v>2345</v>
      </c>
      <c r="O36" s="21">
        <v>7143.46</v>
      </c>
      <c r="Q36" s="20">
        <v>2894</v>
      </c>
      <c r="R36" s="20">
        <f t="shared" si="2"/>
        <v>2345</v>
      </c>
      <c r="S36" s="20">
        <v>2345</v>
      </c>
    </row>
    <row r="37" spans="1:19">
      <c r="A37" s="18" t="s">
        <v>4290</v>
      </c>
      <c r="B37" s="18" t="s">
        <v>4291</v>
      </c>
      <c r="C37" s="18" t="s">
        <v>4292</v>
      </c>
      <c r="D37" s="18" t="s">
        <v>4293</v>
      </c>
      <c r="E37" s="18" t="s">
        <v>4294</v>
      </c>
      <c r="F37" s="18" t="s">
        <v>4295</v>
      </c>
      <c r="G37" s="19">
        <v>11</v>
      </c>
      <c r="H37" s="23">
        <v>45569</v>
      </c>
      <c r="I37" s="23">
        <v>45903</v>
      </c>
      <c r="J37" s="23">
        <v>45527</v>
      </c>
      <c r="K37" s="23">
        <v>45530</v>
      </c>
      <c r="L37" s="20">
        <v>1000</v>
      </c>
      <c r="M37" s="20">
        <v>1941</v>
      </c>
      <c r="N37" s="20">
        <v>2129</v>
      </c>
      <c r="O37" s="21">
        <v>4146.6000000000004</v>
      </c>
      <c r="Q37" s="20">
        <v>1884</v>
      </c>
      <c r="R37" s="20">
        <f t="shared" si="2"/>
        <v>2129</v>
      </c>
      <c r="S37" s="20">
        <v>2129</v>
      </c>
    </row>
    <row r="38" spans="1:19">
      <c r="A38" s="18" t="s">
        <v>4296</v>
      </c>
      <c r="B38" s="18" t="s">
        <v>4297</v>
      </c>
      <c r="C38" s="18" t="s">
        <v>4298</v>
      </c>
      <c r="D38" s="18" t="s">
        <v>4299</v>
      </c>
      <c r="E38" s="18" t="s">
        <v>4300</v>
      </c>
      <c r="F38" s="18" t="s">
        <v>4301</v>
      </c>
      <c r="G38" s="19">
        <v>12</v>
      </c>
      <c r="H38" s="23">
        <v>45642</v>
      </c>
      <c r="I38" s="23">
        <v>46006</v>
      </c>
      <c r="J38" s="23">
        <v>45577</v>
      </c>
      <c r="K38" s="23">
        <v>45579</v>
      </c>
      <c r="L38" s="20">
        <v>1000</v>
      </c>
      <c r="M38" s="20">
        <v>2232</v>
      </c>
      <c r="N38" s="20">
        <v>2145</v>
      </c>
      <c r="O38" s="21">
        <v>0</v>
      </c>
      <c r="Q38" s="20">
        <v>1904</v>
      </c>
      <c r="R38" s="20">
        <f t="shared" si="2"/>
        <v>2145</v>
      </c>
      <c r="S38" s="20">
        <v>2145</v>
      </c>
    </row>
    <row r="39" spans="1:19">
      <c r="A39" s="18" t="s">
        <v>4302</v>
      </c>
      <c r="B39" s="18" t="s">
        <v>4303</v>
      </c>
      <c r="C39" s="18" t="s">
        <v>4304</v>
      </c>
      <c r="D39" s="18" t="s">
        <v>4305</v>
      </c>
      <c r="E39" s="18" t="s">
        <v>4306</v>
      </c>
      <c r="F39" s="18" t="s">
        <v>4307</v>
      </c>
      <c r="G39" s="19">
        <v>11</v>
      </c>
      <c r="H39" s="23">
        <v>45597</v>
      </c>
      <c r="I39" s="23">
        <v>45930</v>
      </c>
      <c r="J39" s="23">
        <v>45594</v>
      </c>
      <c r="K39" s="23">
        <v>45595</v>
      </c>
      <c r="L39" s="20">
        <v>1000</v>
      </c>
      <c r="M39" s="20">
        <v>2065</v>
      </c>
      <c r="N39" s="20">
        <v>2181</v>
      </c>
      <c r="O39" s="21">
        <v>2401.02</v>
      </c>
      <c r="Q39" s="20">
        <v>1888</v>
      </c>
      <c r="R39" s="20">
        <f t="shared" si="2"/>
        <v>2181</v>
      </c>
      <c r="S39" s="20">
        <v>2181</v>
      </c>
    </row>
    <row r="40" spans="1:19">
      <c r="A40" s="18" t="s">
        <v>4308</v>
      </c>
      <c r="B40" s="18" t="s">
        <v>4309</v>
      </c>
      <c r="C40" s="18" t="s">
        <v>4310</v>
      </c>
      <c r="D40" s="18" t="s">
        <v>4311</v>
      </c>
      <c r="E40" s="18" t="s">
        <v>4312</v>
      </c>
      <c r="F40" s="18" t="s">
        <v>4313</v>
      </c>
      <c r="G40" s="19">
        <v>11</v>
      </c>
      <c r="H40" s="23">
        <v>45612</v>
      </c>
      <c r="I40" s="23">
        <v>45945</v>
      </c>
      <c r="J40" s="23">
        <v>45611</v>
      </c>
      <c r="K40" s="23">
        <v>45611</v>
      </c>
      <c r="L40" s="20">
        <v>1000</v>
      </c>
      <c r="M40" s="20">
        <v>1959</v>
      </c>
      <c r="N40" s="20">
        <v>1804</v>
      </c>
      <c r="O40" s="21">
        <v>2109</v>
      </c>
      <c r="Q40" s="20">
        <v>2176</v>
      </c>
      <c r="R40" s="20">
        <f t="shared" si="2"/>
        <v>1804</v>
      </c>
      <c r="S40" s="20">
        <v>1804</v>
      </c>
    </row>
    <row r="41" spans="1:19">
      <c r="A41" s="18" t="s">
        <v>4314</v>
      </c>
      <c r="B41" s="18" t="s">
        <v>4315</v>
      </c>
      <c r="C41" s="18" t="s">
        <v>4316</v>
      </c>
      <c r="D41" s="18" t="s">
        <v>4317</v>
      </c>
      <c r="E41" s="18" t="s">
        <v>4318</v>
      </c>
      <c r="F41" s="18" t="s">
        <v>4319</v>
      </c>
      <c r="G41" s="19">
        <v>15</v>
      </c>
      <c r="H41" s="23">
        <v>45594</v>
      </c>
      <c r="I41" s="23">
        <v>46050</v>
      </c>
      <c r="J41" s="23">
        <v>45593</v>
      </c>
      <c r="K41" s="23">
        <v>45593</v>
      </c>
      <c r="L41" s="20">
        <v>1000</v>
      </c>
      <c r="M41" s="20">
        <v>2204</v>
      </c>
      <c r="N41" s="20">
        <v>2068</v>
      </c>
      <c r="O41" s="21">
        <v>4633.4799999999996</v>
      </c>
      <c r="Q41" s="20">
        <v>1986</v>
      </c>
      <c r="R41" s="20">
        <f t="shared" si="2"/>
        <v>2068</v>
      </c>
      <c r="S41" s="20">
        <v>2068</v>
      </c>
    </row>
    <row r="42" spans="1:19">
      <c r="A42" s="18" t="s">
        <v>4320</v>
      </c>
      <c r="B42" s="18" t="s">
        <v>4321</v>
      </c>
      <c r="C42" s="18" t="s">
        <v>4322</v>
      </c>
      <c r="D42" s="18" t="s">
        <v>4323</v>
      </c>
      <c r="E42" s="18" t="s">
        <v>4324</v>
      </c>
      <c r="F42" s="18" t="s">
        <v>4325</v>
      </c>
      <c r="G42" s="19">
        <v>12</v>
      </c>
      <c r="H42" s="23">
        <v>45555</v>
      </c>
      <c r="I42" s="23">
        <v>45919</v>
      </c>
      <c r="J42" s="23">
        <v>45513</v>
      </c>
      <c r="K42" s="23">
        <v>45516</v>
      </c>
      <c r="L42" s="20">
        <v>1000</v>
      </c>
      <c r="M42" s="20">
        <v>2004</v>
      </c>
      <c r="N42" s="20">
        <v>2061.15</v>
      </c>
      <c r="O42" s="21">
        <v>5901.1</v>
      </c>
      <c r="Q42" s="20">
        <v>2105</v>
      </c>
      <c r="R42" s="20">
        <f t="shared" si="2"/>
        <v>2061.15</v>
      </c>
      <c r="S42" s="20">
        <v>2061.15</v>
      </c>
    </row>
    <row r="43" spans="1:19">
      <c r="A43" s="18" t="s">
        <v>4326</v>
      </c>
      <c r="B43" s="18" t="s">
        <v>4327</v>
      </c>
      <c r="C43" s="18" t="s">
        <v>4328</v>
      </c>
      <c r="D43" s="18" t="s">
        <v>4329</v>
      </c>
      <c r="E43" s="18" t="s">
        <v>4330</v>
      </c>
      <c r="F43" s="18" t="s">
        <v>4331</v>
      </c>
      <c r="G43" s="19">
        <v>12</v>
      </c>
      <c r="H43" s="23">
        <v>45565</v>
      </c>
      <c r="I43" s="23">
        <v>45929</v>
      </c>
      <c r="J43" s="23">
        <v>45484</v>
      </c>
      <c r="K43" s="23">
        <v>45488</v>
      </c>
      <c r="L43" s="20">
        <v>1000</v>
      </c>
      <c r="M43" s="20">
        <v>2496</v>
      </c>
      <c r="N43" s="20">
        <v>2345</v>
      </c>
      <c r="O43" s="21">
        <v>4849.7299999999996</v>
      </c>
      <c r="Q43" s="20">
        <v>2343</v>
      </c>
      <c r="R43" s="20">
        <f t="shared" si="2"/>
        <v>2345</v>
      </c>
      <c r="S43" s="20">
        <v>2345</v>
      </c>
    </row>
    <row r="44" spans="1:19">
      <c r="A44" s="18" t="s">
        <v>4332</v>
      </c>
      <c r="B44" s="18" t="s">
        <v>4333</v>
      </c>
      <c r="C44" s="18" t="s">
        <v>4334</v>
      </c>
      <c r="D44" s="18" t="s">
        <v>4335</v>
      </c>
      <c r="E44" s="18" t="s">
        <v>4336</v>
      </c>
      <c r="F44" s="18" t="s">
        <v>4337</v>
      </c>
      <c r="G44" s="19">
        <v>12</v>
      </c>
      <c r="H44" s="23">
        <v>45607</v>
      </c>
      <c r="I44" s="23">
        <v>45971</v>
      </c>
      <c r="J44" s="23">
        <v>45552</v>
      </c>
      <c r="K44" s="23">
        <v>45552</v>
      </c>
      <c r="L44" s="20">
        <v>1000</v>
      </c>
      <c r="M44" s="20">
        <v>2117</v>
      </c>
      <c r="N44" s="20">
        <v>1879</v>
      </c>
      <c r="O44" s="21">
        <v>1252.67</v>
      </c>
      <c r="Q44" s="20">
        <v>1795</v>
      </c>
      <c r="R44" s="20">
        <f t="shared" si="2"/>
        <v>1879</v>
      </c>
      <c r="S44" s="20">
        <v>1879</v>
      </c>
    </row>
    <row r="45" spans="1:19">
      <c r="A45" s="18" t="s">
        <v>4338</v>
      </c>
      <c r="B45" s="18" t="s">
        <v>4339</v>
      </c>
      <c r="C45" s="18" t="s">
        <v>4340</v>
      </c>
      <c r="D45" s="18" t="s">
        <v>4341</v>
      </c>
      <c r="E45" s="18" t="s">
        <v>4342</v>
      </c>
      <c r="F45" s="18" t="s">
        <v>4343</v>
      </c>
      <c r="G45" s="19">
        <v>12</v>
      </c>
      <c r="H45" s="23">
        <v>45573</v>
      </c>
      <c r="I45" s="23">
        <v>45937</v>
      </c>
      <c r="J45" s="23">
        <v>45498</v>
      </c>
      <c r="K45" s="23">
        <v>45499</v>
      </c>
      <c r="L45" s="20">
        <v>1000</v>
      </c>
      <c r="M45" s="20">
        <v>1617</v>
      </c>
      <c r="N45" s="20">
        <v>2062</v>
      </c>
      <c r="O45" s="21">
        <v>4533.2299999999996</v>
      </c>
      <c r="Q45" s="20">
        <v>2012</v>
      </c>
      <c r="R45" s="20">
        <f t="shared" si="2"/>
        <v>2062</v>
      </c>
      <c r="S45" s="20">
        <v>2062</v>
      </c>
    </row>
    <row r="46" spans="1:19">
      <c r="A46" s="18" t="s">
        <v>4344</v>
      </c>
      <c r="B46" s="18" t="s">
        <v>4345</v>
      </c>
      <c r="C46" s="18" t="s">
        <v>4346</v>
      </c>
      <c r="D46" s="18" t="s">
        <v>4347</v>
      </c>
      <c r="E46" s="18" t="s">
        <v>4348</v>
      </c>
      <c r="F46" s="18" t="s">
        <v>4349</v>
      </c>
      <c r="G46" s="19">
        <v>12</v>
      </c>
      <c r="H46" s="23">
        <v>45644</v>
      </c>
      <c r="I46" s="23">
        <v>46008</v>
      </c>
      <c r="J46" s="23">
        <v>45580</v>
      </c>
      <c r="K46" s="23">
        <v>45580</v>
      </c>
      <c r="L46" s="20">
        <v>1000</v>
      </c>
      <c r="M46" s="20">
        <v>1918</v>
      </c>
      <c r="N46" s="20">
        <v>2089</v>
      </c>
      <c r="O46" s="21">
        <v>0</v>
      </c>
      <c r="Q46" s="20">
        <v>1827</v>
      </c>
      <c r="R46" s="20">
        <f t="shared" si="2"/>
        <v>2089</v>
      </c>
      <c r="S46" s="20">
        <v>2089</v>
      </c>
    </row>
    <row r="47" spans="1:19">
      <c r="A47" s="18" t="s">
        <v>4350</v>
      </c>
      <c r="B47" s="18" t="s">
        <v>4351</v>
      </c>
      <c r="C47" s="18" t="s">
        <v>4352</v>
      </c>
      <c r="D47" s="18" t="s">
        <v>4353</v>
      </c>
      <c r="E47" s="18" t="s">
        <v>4354</v>
      </c>
      <c r="F47" s="18" t="s">
        <v>4355</v>
      </c>
      <c r="G47" s="19">
        <v>13</v>
      </c>
      <c r="H47" s="23">
        <v>45532</v>
      </c>
      <c r="I47" s="23">
        <v>45927</v>
      </c>
      <c r="J47" s="23">
        <v>45475</v>
      </c>
      <c r="K47" s="23">
        <v>45475</v>
      </c>
      <c r="L47" s="20">
        <v>1000</v>
      </c>
      <c r="M47" s="20">
        <v>1686</v>
      </c>
      <c r="N47" s="20">
        <v>1951</v>
      </c>
      <c r="O47" s="21">
        <v>6928.55</v>
      </c>
      <c r="Q47" s="20">
        <v>3059</v>
      </c>
      <c r="R47" s="20">
        <f t="shared" si="2"/>
        <v>1951</v>
      </c>
      <c r="S47" s="20">
        <v>1951</v>
      </c>
    </row>
    <row r="48" spans="1:19">
      <c r="A48" s="18" t="s">
        <v>4356</v>
      </c>
      <c r="B48" s="18" t="s">
        <v>4357</v>
      </c>
      <c r="C48" s="18" t="s">
        <v>4358</v>
      </c>
      <c r="D48" s="18" t="s">
        <v>4359</v>
      </c>
      <c r="E48" s="18" t="s">
        <v>4360</v>
      </c>
      <c r="F48" s="18" t="s">
        <v>4361</v>
      </c>
      <c r="G48" s="19">
        <v>11</v>
      </c>
      <c r="H48" s="23">
        <v>45626</v>
      </c>
      <c r="I48" s="23">
        <v>45959</v>
      </c>
      <c r="J48" s="23">
        <v>45604</v>
      </c>
      <c r="K48" s="23">
        <v>45610</v>
      </c>
      <c r="L48" s="20">
        <v>1000</v>
      </c>
      <c r="M48" s="20">
        <v>2098</v>
      </c>
      <c r="N48" s="20">
        <v>2418</v>
      </c>
      <c r="O48" s="21">
        <v>80.599999999999994</v>
      </c>
      <c r="Q48" s="20">
        <v>2044</v>
      </c>
      <c r="R48" s="20">
        <f t="shared" si="2"/>
        <v>2418</v>
      </c>
      <c r="S48" s="20">
        <v>2418</v>
      </c>
    </row>
    <row r="49" spans="1:19">
      <c r="A49" s="18" t="s">
        <v>4362</v>
      </c>
      <c r="B49" s="18" t="s">
        <v>4363</v>
      </c>
      <c r="C49" s="18" t="s">
        <v>4364</v>
      </c>
      <c r="D49" s="18" t="s">
        <v>4365</v>
      </c>
      <c r="E49" s="18" t="s">
        <v>4366</v>
      </c>
      <c r="F49" s="18" t="s">
        <v>4367</v>
      </c>
      <c r="G49" s="19">
        <v>12</v>
      </c>
      <c r="H49" s="23">
        <v>45658</v>
      </c>
      <c r="I49" s="23">
        <v>46022</v>
      </c>
      <c r="J49" s="23">
        <v>45587</v>
      </c>
      <c r="K49" s="23">
        <v>45587</v>
      </c>
      <c r="L49" s="20">
        <v>1000</v>
      </c>
      <c r="M49" s="20">
        <v>1720</v>
      </c>
      <c r="N49" s="20">
        <v>2043</v>
      </c>
      <c r="O49" s="21">
        <v>0</v>
      </c>
      <c r="Q49" s="20">
        <v>1620</v>
      </c>
      <c r="R49" s="20">
        <f t="shared" si="2"/>
        <v>2043</v>
      </c>
      <c r="S49" s="20">
        <v>2043</v>
      </c>
    </row>
    <row r="50" spans="1:19">
      <c r="A50" s="18" t="s">
        <v>4368</v>
      </c>
      <c r="B50" s="18" t="s">
        <v>4369</v>
      </c>
      <c r="C50" s="18" t="s">
        <v>4370</v>
      </c>
      <c r="D50" s="18" t="s">
        <v>4371</v>
      </c>
      <c r="E50" s="18" t="s">
        <v>4372</v>
      </c>
      <c r="F50" s="18" t="s">
        <v>4373</v>
      </c>
      <c r="G50" s="19">
        <v>15</v>
      </c>
      <c r="H50" s="23">
        <v>45615</v>
      </c>
      <c r="I50" s="23">
        <v>46071</v>
      </c>
      <c r="J50" s="23">
        <v>45612</v>
      </c>
      <c r="K50" s="23">
        <v>45614</v>
      </c>
      <c r="L50" s="20">
        <v>1000</v>
      </c>
      <c r="M50" s="20">
        <v>1421</v>
      </c>
      <c r="N50" s="20">
        <v>1487</v>
      </c>
      <c r="O50" s="21">
        <v>1500.4</v>
      </c>
      <c r="Q50" s="20">
        <v>1437</v>
      </c>
      <c r="R50" s="20">
        <f t="shared" si="2"/>
        <v>1487</v>
      </c>
      <c r="S50" s="20">
        <v>1487</v>
      </c>
    </row>
    <row r="51" spans="1:19">
      <c r="A51" s="18" t="s">
        <v>4374</v>
      </c>
      <c r="B51" s="18" t="s">
        <v>4375</v>
      </c>
      <c r="C51" s="18" t="s">
        <v>4376</v>
      </c>
      <c r="D51" s="18" t="s">
        <v>4377</v>
      </c>
      <c r="E51" s="18" t="s">
        <v>4378</v>
      </c>
      <c r="F51" s="18" t="s">
        <v>4379</v>
      </c>
      <c r="G51" s="19">
        <v>12</v>
      </c>
      <c r="H51" s="23">
        <v>45622</v>
      </c>
      <c r="I51" s="23">
        <v>45986</v>
      </c>
      <c r="J51" s="23">
        <v>45598</v>
      </c>
      <c r="K51" s="23">
        <v>45601</v>
      </c>
      <c r="L51" s="20">
        <v>1000</v>
      </c>
      <c r="M51" s="20">
        <v>2438</v>
      </c>
      <c r="N51" s="20">
        <v>2007</v>
      </c>
      <c r="O51" s="21">
        <v>334.5</v>
      </c>
      <c r="Q51" s="20">
        <v>1754</v>
      </c>
      <c r="R51" s="20">
        <f t="shared" si="2"/>
        <v>2007</v>
      </c>
      <c r="S51" s="20">
        <v>2007</v>
      </c>
    </row>
    <row r="52" spans="1:19">
      <c r="A52" s="18" t="s">
        <v>4380</v>
      </c>
      <c r="B52" s="18" t="s">
        <v>4381</v>
      </c>
      <c r="C52" s="18" t="s">
        <v>4382</v>
      </c>
      <c r="D52" s="18" t="s">
        <v>4383</v>
      </c>
      <c r="E52" s="18" t="s">
        <v>4384</v>
      </c>
      <c r="F52" s="18" t="s">
        <v>4385</v>
      </c>
      <c r="G52" s="19">
        <v>15</v>
      </c>
      <c r="H52" s="23">
        <v>45513</v>
      </c>
      <c r="I52" s="23">
        <v>45969</v>
      </c>
      <c r="J52" s="23">
        <v>45512</v>
      </c>
      <c r="K52" s="23">
        <v>45512</v>
      </c>
      <c r="L52" s="20">
        <v>1000</v>
      </c>
      <c r="M52" s="20">
        <v>1794</v>
      </c>
      <c r="N52" s="20">
        <v>2151</v>
      </c>
      <c r="O52" s="21">
        <v>9742.1200000000008</v>
      </c>
      <c r="Q52" s="20">
        <v>2087</v>
      </c>
      <c r="R52" s="20">
        <f t="shared" si="2"/>
        <v>2151</v>
      </c>
      <c r="S52" s="20">
        <v>2151</v>
      </c>
    </row>
    <row r="53" spans="1:19">
      <c r="A53" s="18" t="s">
        <v>4386</v>
      </c>
      <c r="B53" s="18" t="s">
        <v>4387</v>
      </c>
      <c r="C53" s="18" t="s">
        <v>4388</v>
      </c>
      <c r="D53" s="18" t="s">
        <v>4389</v>
      </c>
      <c r="E53" s="18" t="s">
        <v>4390</v>
      </c>
      <c r="F53" s="18" t="s">
        <v>4391</v>
      </c>
      <c r="G53" s="19">
        <v>12</v>
      </c>
      <c r="H53" s="23">
        <v>45598</v>
      </c>
      <c r="I53" s="23">
        <v>45962</v>
      </c>
      <c r="J53" s="23">
        <v>45596</v>
      </c>
      <c r="K53" s="23">
        <v>45596</v>
      </c>
      <c r="L53" s="20">
        <v>1000</v>
      </c>
      <c r="M53" s="20">
        <v>1772</v>
      </c>
      <c r="N53" s="20">
        <v>1906</v>
      </c>
      <c r="O53" s="21">
        <v>2692.46</v>
      </c>
      <c r="Q53" s="20">
        <v>1856</v>
      </c>
      <c r="R53" s="20">
        <f t="shared" si="2"/>
        <v>1906</v>
      </c>
      <c r="S53" s="20">
        <v>1906</v>
      </c>
    </row>
    <row r="54" spans="1:19">
      <c r="A54" s="18" t="s">
        <v>4392</v>
      </c>
      <c r="B54" s="18" t="s">
        <v>4393</v>
      </c>
      <c r="C54" s="18" t="s">
        <v>4394</v>
      </c>
      <c r="D54" s="18" t="s">
        <v>4395</v>
      </c>
      <c r="E54" s="18" t="s">
        <v>4396</v>
      </c>
      <c r="F54" s="18" t="s">
        <v>4397</v>
      </c>
      <c r="G54" s="19">
        <v>11</v>
      </c>
      <c r="H54" s="23">
        <v>45567</v>
      </c>
      <c r="I54" s="23">
        <v>45901</v>
      </c>
      <c r="J54" s="23">
        <v>45530</v>
      </c>
      <c r="K54" s="23">
        <v>45530</v>
      </c>
      <c r="L54" s="20">
        <v>1000</v>
      </c>
      <c r="M54" s="20">
        <v>1174</v>
      </c>
      <c r="N54" s="20">
        <v>2234</v>
      </c>
      <c r="O54" s="21">
        <v>4474.41</v>
      </c>
      <c r="Q54" s="20">
        <v>1804</v>
      </c>
      <c r="R54" s="20">
        <f t="shared" si="2"/>
        <v>2234</v>
      </c>
      <c r="S54" s="20">
        <v>2234</v>
      </c>
    </row>
    <row r="55" spans="1:19">
      <c r="A55" s="18" t="s">
        <v>4398</v>
      </c>
      <c r="B55" s="18" t="s">
        <v>4399</v>
      </c>
      <c r="C55" s="18" t="s">
        <v>4400</v>
      </c>
      <c r="D55" s="18" t="s">
        <v>4401</v>
      </c>
      <c r="E55" s="18" t="s">
        <v>4402</v>
      </c>
      <c r="F55" s="18" t="s">
        <v>4403</v>
      </c>
      <c r="G55" s="19">
        <v>12</v>
      </c>
      <c r="H55" s="23">
        <v>45541</v>
      </c>
      <c r="I55" s="23">
        <v>45905</v>
      </c>
      <c r="J55" s="23">
        <v>45541</v>
      </c>
      <c r="K55" s="23">
        <v>45541</v>
      </c>
      <c r="L55" s="20">
        <v>1000</v>
      </c>
      <c r="M55" s="20">
        <v>2095</v>
      </c>
      <c r="N55" s="20">
        <v>2022</v>
      </c>
      <c r="O55" s="21">
        <v>5844.35</v>
      </c>
      <c r="Q55" s="20">
        <v>1926</v>
      </c>
      <c r="R55" s="20">
        <f t="shared" si="2"/>
        <v>2022</v>
      </c>
      <c r="S55" s="20">
        <v>2022</v>
      </c>
    </row>
    <row r="56" spans="1:19">
      <c r="A56" s="18" t="s">
        <v>4404</v>
      </c>
      <c r="B56" s="18" t="s">
        <v>4405</v>
      </c>
      <c r="C56" s="18" t="s">
        <v>4406</v>
      </c>
      <c r="D56" s="18" t="s">
        <v>4407</v>
      </c>
      <c r="E56" s="18" t="s">
        <v>4408</v>
      </c>
      <c r="F56" s="18" t="s">
        <v>4409</v>
      </c>
      <c r="G56" s="19">
        <v>12</v>
      </c>
      <c r="H56" s="23">
        <v>45562</v>
      </c>
      <c r="I56" s="23">
        <v>45926</v>
      </c>
      <c r="J56" s="23">
        <v>45518</v>
      </c>
      <c r="K56" s="23">
        <v>45524</v>
      </c>
      <c r="L56" s="20">
        <v>1000</v>
      </c>
      <c r="M56" s="20">
        <v>2376</v>
      </c>
      <c r="N56" s="20">
        <v>2246</v>
      </c>
      <c r="O56" s="21">
        <v>4894.53</v>
      </c>
      <c r="Q56" s="20">
        <v>2157</v>
      </c>
      <c r="R56" s="20">
        <f t="shared" si="2"/>
        <v>2246</v>
      </c>
      <c r="S56" s="20">
        <v>2246</v>
      </c>
    </row>
    <row r="57" spans="1:19">
      <c r="B57" s="18" t="s">
        <v>4410</v>
      </c>
      <c r="D57" s="18" t="s">
        <v>4411</v>
      </c>
      <c r="E57" s="18" t="s">
        <v>4412</v>
      </c>
      <c r="F57" s="18" t="s">
        <v>4413</v>
      </c>
      <c r="G57" s="19">
        <v>13</v>
      </c>
      <c r="H57" s="23">
        <v>45621</v>
      </c>
      <c r="I57" s="23">
        <v>46015</v>
      </c>
      <c r="J57" s="23">
        <v>45614</v>
      </c>
      <c r="L57" s="20">
        <v>0</v>
      </c>
      <c r="M57" s="20">
        <v>0</v>
      </c>
      <c r="N57" s="20">
        <v>1861</v>
      </c>
      <c r="O57" s="21">
        <v>0</v>
      </c>
      <c r="Q57" s="20">
        <v>0</v>
      </c>
      <c r="R57" s="20">
        <f t="shared" si="2"/>
        <v>1861</v>
      </c>
      <c r="S57" s="20">
        <v>1861</v>
      </c>
    </row>
    <row r="58" spans="1:19">
      <c r="A58" s="17" t="s">
        <v>4414</v>
      </c>
    </row>
    <row r="59" spans="1:19">
      <c r="A59" s="18" t="s">
        <v>4415</v>
      </c>
      <c r="B59" s="18" t="s">
        <v>4416</v>
      </c>
      <c r="C59" s="18" t="s">
        <v>4417</v>
      </c>
      <c r="D59" s="18" t="s">
        <v>4418</v>
      </c>
      <c r="E59" s="18" t="s">
        <v>4419</v>
      </c>
      <c r="F59" s="18" t="s">
        <v>4420</v>
      </c>
      <c r="G59" s="19">
        <v>11</v>
      </c>
      <c r="H59" s="23">
        <v>45581</v>
      </c>
      <c r="I59" s="23">
        <v>45915</v>
      </c>
      <c r="J59" s="23">
        <v>45525</v>
      </c>
      <c r="K59" s="23">
        <v>45526</v>
      </c>
      <c r="L59" s="20">
        <v>1000</v>
      </c>
      <c r="M59" s="20">
        <v>2528</v>
      </c>
      <c r="N59" s="20">
        <v>2509</v>
      </c>
      <c r="O59" s="21">
        <v>3925.43</v>
      </c>
      <c r="Q59" s="20">
        <v>3169</v>
      </c>
      <c r="R59" s="20">
        <f>N59</f>
        <v>2509</v>
      </c>
      <c r="S59" s="20">
        <v>2509</v>
      </c>
    </row>
    <row r="60" spans="1:19">
      <c r="A60" s="18" t="s">
        <v>4421</v>
      </c>
      <c r="B60" s="18" t="s">
        <v>4422</v>
      </c>
      <c r="C60" s="18" t="s">
        <v>4423</v>
      </c>
      <c r="D60" s="18" t="s">
        <v>4424</v>
      </c>
      <c r="E60" s="18" t="s">
        <v>4425</v>
      </c>
      <c r="F60" s="18" t="s">
        <v>4426</v>
      </c>
      <c r="G60" s="19">
        <v>13</v>
      </c>
      <c r="H60" s="23">
        <v>45583</v>
      </c>
      <c r="I60" s="23">
        <v>45978</v>
      </c>
      <c r="J60" s="23">
        <v>45582</v>
      </c>
      <c r="K60" s="23">
        <v>45582</v>
      </c>
      <c r="L60" s="20">
        <v>1000</v>
      </c>
      <c r="M60" s="20">
        <v>2395</v>
      </c>
      <c r="N60" s="20">
        <v>2254</v>
      </c>
      <c r="O60" s="21">
        <v>5733.39</v>
      </c>
      <c r="Q60" s="20">
        <v>2204</v>
      </c>
      <c r="R60" s="20">
        <f>N60</f>
        <v>2254</v>
      </c>
      <c r="S60" s="20">
        <v>2254</v>
      </c>
    </row>
    <row r="61" spans="1:19">
      <c r="A61" s="18" t="s">
        <v>4427</v>
      </c>
      <c r="B61" s="18" t="s">
        <v>4428</v>
      </c>
      <c r="C61" s="18" t="s">
        <v>4429</v>
      </c>
      <c r="D61" s="18" t="s">
        <v>4430</v>
      </c>
      <c r="E61" s="18" t="s">
        <v>4431</v>
      </c>
      <c r="F61" s="18" t="s">
        <v>4432</v>
      </c>
      <c r="G61" s="19">
        <v>13</v>
      </c>
      <c r="H61" s="23">
        <v>45590</v>
      </c>
      <c r="I61" s="23">
        <v>45985</v>
      </c>
      <c r="J61" s="23">
        <v>45553</v>
      </c>
      <c r="K61" s="23">
        <v>45554</v>
      </c>
      <c r="L61" s="20">
        <v>1000</v>
      </c>
      <c r="M61" s="20">
        <v>2164</v>
      </c>
      <c r="N61" s="20">
        <v>2495</v>
      </c>
      <c r="O61" s="21">
        <v>3925.54</v>
      </c>
      <c r="Q61" s="20">
        <v>2251</v>
      </c>
      <c r="R61" s="20">
        <f>N61</f>
        <v>2495</v>
      </c>
      <c r="S61" s="20">
        <v>2495</v>
      </c>
    </row>
    <row r="62" spans="1:19">
      <c r="A62" s="17" t="s">
        <v>4433</v>
      </c>
    </row>
    <row r="63" spans="1:19">
      <c r="A63" s="18" t="s">
        <v>4434</v>
      </c>
      <c r="B63" s="18" t="s">
        <v>4435</v>
      </c>
      <c r="C63" s="18" t="s">
        <v>4436</v>
      </c>
      <c r="D63" s="18" t="s">
        <v>4437</v>
      </c>
      <c r="E63" s="18" t="s">
        <v>4438</v>
      </c>
      <c r="F63" s="18" t="s">
        <v>4439</v>
      </c>
      <c r="G63" s="19">
        <v>12</v>
      </c>
      <c r="H63" s="23">
        <v>45543</v>
      </c>
      <c r="I63" s="23">
        <v>45907</v>
      </c>
      <c r="J63" s="23">
        <v>45483</v>
      </c>
      <c r="K63" s="23">
        <v>45484</v>
      </c>
      <c r="L63" s="20">
        <v>1000</v>
      </c>
      <c r="M63" s="20">
        <v>1803</v>
      </c>
      <c r="N63" s="20">
        <v>2251</v>
      </c>
      <c r="O63" s="21">
        <v>6448.01</v>
      </c>
      <c r="Q63" s="20">
        <v>2144</v>
      </c>
      <c r="R63" s="20">
        <f t="shared" ref="R63:R78" si="3">N63</f>
        <v>2251</v>
      </c>
      <c r="S63" s="20">
        <v>2251</v>
      </c>
    </row>
    <row r="64" spans="1:19">
      <c r="A64" s="18" t="s">
        <v>4440</v>
      </c>
      <c r="B64" s="18" t="s">
        <v>4441</v>
      </c>
      <c r="C64" s="18" t="s">
        <v>4442</v>
      </c>
      <c r="D64" s="18" t="s">
        <v>4443</v>
      </c>
      <c r="E64" s="18" t="s">
        <v>4444</v>
      </c>
      <c r="F64" s="18" t="s">
        <v>4445</v>
      </c>
      <c r="G64" s="19">
        <v>12</v>
      </c>
      <c r="H64" s="23">
        <v>45646</v>
      </c>
      <c r="I64" s="23">
        <v>46010</v>
      </c>
      <c r="J64" s="23">
        <v>45587</v>
      </c>
      <c r="K64" s="23">
        <v>45590</v>
      </c>
      <c r="L64" s="20">
        <v>1000</v>
      </c>
      <c r="M64" s="20">
        <v>2282</v>
      </c>
      <c r="N64" s="20">
        <v>2299</v>
      </c>
      <c r="O64" s="21">
        <v>0</v>
      </c>
      <c r="Q64" s="20">
        <v>1876</v>
      </c>
      <c r="R64" s="20">
        <f t="shared" si="3"/>
        <v>2299</v>
      </c>
      <c r="S64" s="20">
        <v>2299</v>
      </c>
    </row>
    <row r="65" spans="1:19">
      <c r="A65" s="18" t="s">
        <v>4446</v>
      </c>
      <c r="B65" s="18" t="s">
        <v>4447</v>
      </c>
      <c r="C65" s="18" t="s">
        <v>4448</v>
      </c>
      <c r="D65" s="18" t="s">
        <v>4449</v>
      </c>
      <c r="E65" s="18" t="s">
        <v>4450</v>
      </c>
      <c r="F65" s="18" t="s">
        <v>4451</v>
      </c>
      <c r="G65" s="19">
        <v>12</v>
      </c>
      <c r="H65" s="23">
        <v>45542</v>
      </c>
      <c r="I65" s="23">
        <v>45906</v>
      </c>
      <c r="J65" s="23">
        <v>45526</v>
      </c>
      <c r="K65" s="23">
        <v>45527</v>
      </c>
      <c r="L65" s="20">
        <v>1000</v>
      </c>
      <c r="M65" s="20">
        <v>2466</v>
      </c>
      <c r="N65" s="20">
        <v>2576</v>
      </c>
      <c r="O65" s="21">
        <v>6932.83</v>
      </c>
      <c r="Q65" s="20">
        <v>2183</v>
      </c>
      <c r="R65" s="20">
        <f t="shared" si="3"/>
        <v>2576</v>
      </c>
      <c r="S65" s="20">
        <v>2576</v>
      </c>
    </row>
    <row r="66" spans="1:19">
      <c r="A66" s="18" t="s">
        <v>4452</v>
      </c>
      <c r="B66" s="18" t="s">
        <v>4453</v>
      </c>
      <c r="C66" s="18" t="s">
        <v>4454</v>
      </c>
      <c r="D66" s="18" t="s">
        <v>4455</v>
      </c>
      <c r="E66" s="18" t="s">
        <v>4456</v>
      </c>
      <c r="F66" s="18" t="s">
        <v>4457</v>
      </c>
      <c r="G66" s="19">
        <v>15</v>
      </c>
      <c r="H66" s="23">
        <v>45498</v>
      </c>
      <c r="I66" s="23">
        <v>45954</v>
      </c>
      <c r="J66" s="23">
        <v>45502</v>
      </c>
      <c r="K66" s="23">
        <v>45502</v>
      </c>
      <c r="L66" s="20">
        <v>1000</v>
      </c>
      <c r="M66" s="20">
        <v>2475</v>
      </c>
      <c r="N66" s="20">
        <v>2450</v>
      </c>
      <c r="O66" s="21">
        <v>11204.98</v>
      </c>
      <c r="Q66" s="20">
        <v>2329</v>
      </c>
      <c r="R66" s="20">
        <f t="shared" si="3"/>
        <v>2450</v>
      </c>
      <c r="S66" s="20">
        <v>2450</v>
      </c>
    </row>
    <row r="67" spans="1:19">
      <c r="A67" s="18" t="s">
        <v>4458</v>
      </c>
      <c r="B67" s="18" t="s">
        <v>4459</v>
      </c>
      <c r="C67" s="18" t="s">
        <v>4460</v>
      </c>
      <c r="D67" s="18" t="s">
        <v>4461</v>
      </c>
      <c r="E67" s="18" t="s">
        <v>4462</v>
      </c>
      <c r="F67" s="18" t="s">
        <v>4463</v>
      </c>
      <c r="G67" s="19">
        <v>11</v>
      </c>
      <c r="H67" s="23">
        <v>45610</v>
      </c>
      <c r="I67" s="23">
        <v>45943</v>
      </c>
      <c r="J67" s="23">
        <v>45553</v>
      </c>
      <c r="K67" s="23">
        <v>45554</v>
      </c>
      <c r="L67" s="20">
        <v>1000</v>
      </c>
      <c r="M67" s="20">
        <v>2157</v>
      </c>
      <c r="N67" s="20">
        <v>2475</v>
      </c>
      <c r="O67" s="21">
        <v>1402.49</v>
      </c>
      <c r="Q67" s="20">
        <v>2264</v>
      </c>
      <c r="R67" s="20">
        <f t="shared" si="3"/>
        <v>2475</v>
      </c>
      <c r="S67" s="20">
        <v>2475</v>
      </c>
    </row>
    <row r="68" spans="1:19">
      <c r="A68" s="18" t="s">
        <v>4464</v>
      </c>
      <c r="B68" s="18" t="s">
        <v>4465</v>
      </c>
      <c r="C68" s="18" t="s">
        <v>4466</v>
      </c>
      <c r="D68" s="18" t="s">
        <v>4467</v>
      </c>
      <c r="E68" s="18" t="s">
        <v>4468</v>
      </c>
      <c r="F68" s="18" t="s">
        <v>4469</v>
      </c>
      <c r="G68" s="19">
        <v>12</v>
      </c>
      <c r="H68" s="23">
        <v>45540</v>
      </c>
      <c r="I68" s="23">
        <v>45904</v>
      </c>
      <c r="J68" s="23">
        <v>45516</v>
      </c>
      <c r="K68" s="23">
        <v>45516</v>
      </c>
      <c r="L68" s="20">
        <v>1000</v>
      </c>
      <c r="M68" s="20">
        <v>2322</v>
      </c>
      <c r="N68" s="20">
        <v>2444</v>
      </c>
      <c r="O68" s="21">
        <v>7225.3</v>
      </c>
      <c r="Q68" s="20">
        <v>2195</v>
      </c>
      <c r="R68" s="20">
        <f t="shared" si="3"/>
        <v>2444</v>
      </c>
      <c r="S68" s="20">
        <v>2444</v>
      </c>
    </row>
    <row r="69" spans="1:19">
      <c r="A69" s="18" t="s">
        <v>4470</v>
      </c>
      <c r="B69" s="18" t="s">
        <v>4471</v>
      </c>
      <c r="C69" s="18" t="s">
        <v>4472</v>
      </c>
      <c r="D69" s="18" t="s">
        <v>4473</v>
      </c>
      <c r="E69" s="18" t="s">
        <v>4474</v>
      </c>
      <c r="F69" s="18" t="s">
        <v>4475</v>
      </c>
      <c r="G69" s="19">
        <v>12</v>
      </c>
      <c r="H69" s="23">
        <v>45607</v>
      </c>
      <c r="I69" s="23">
        <v>45971</v>
      </c>
      <c r="J69" s="23">
        <v>45551</v>
      </c>
      <c r="K69" s="23">
        <v>45552</v>
      </c>
      <c r="L69" s="20">
        <v>1000</v>
      </c>
      <c r="M69" s="20">
        <v>2018</v>
      </c>
      <c r="N69" s="20">
        <v>2342</v>
      </c>
      <c r="O69" s="21">
        <v>1561.33</v>
      </c>
      <c r="Q69" s="20">
        <v>2189</v>
      </c>
      <c r="R69" s="20">
        <f t="shared" si="3"/>
        <v>2342</v>
      </c>
      <c r="S69" s="20">
        <v>2342</v>
      </c>
    </row>
    <row r="70" spans="1:19">
      <c r="A70" s="18" t="s">
        <v>4476</v>
      </c>
      <c r="B70" s="18" t="s">
        <v>4477</v>
      </c>
      <c r="C70" s="18" t="s">
        <v>4478</v>
      </c>
      <c r="D70" s="18" t="s">
        <v>4479</v>
      </c>
      <c r="E70" s="18" t="s">
        <v>4480</v>
      </c>
      <c r="F70" s="18" t="s">
        <v>4481</v>
      </c>
      <c r="G70" s="19">
        <v>15</v>
      </c>
      <c r="H70" s="23">
        <v>45500</v>
      </c>
      <c r="I70" s="23">
        <v>45956</v>
      </c>
      <c r="J70" s="23">
        <v>45462</v>
      </c>
      <c r="K70" s="23">
        <v>45463</v>
      </c>
      <c r="L70" s="20">
        <v>1000</v>
      </c>
      <c r="M70" s="20">
        <v>2880</v>
      </c>
      <c r="N70" s="20">
        <v>2620</v>
      </c>
      <c r="O70" s="21">
        <v>11979.33</v>
      </c>
      <c r="Q70" s="20">
        <v>2646</v>
      </c>
      <c r="R70" s="20">
        <f t="shared" si="3"/>
        <v>2620</v>
      </c>
      <c r="S70" s="20">
        <v>2620</v>
      </c>
    </row>
    <row r="71" spans="1:19">
      <c r="A71" s="18" t="s">
        <v>4482</v>
      </c>
      <c r="B71" s="18" t="s">
        <v>4483</v>
      </c>
      <c r="C71" s="18" t="s">
        <v>4484</v>
      </c>
      <c r="D71" s="18" t="s">
        <v>4485</v>
      </c>
      <c r="E71" s="18" t="s">
        <v>4486</v>
      </c>
      <c r="F71" s="18" t="s">
        <v>4487</v>
      </c>
      <c r="G71" s="19">
        <v>12</v>
      </c>
      <c r="H71" s="23">
        <v>45543</v>
      </c>
      <c r="I71" s="23">
        <v>45907</v>
      </c>
      <c r="J71" s="23">
        <v>45527</v>
      </c>
      <c r="K71" s="23">
        <v>45530</v>
      </c>
      <c r="L71" s="20">
        <v>1000</v>
      </c>
      <c r="M71" s="20">
        <v>2165</v>
      </c>
      <c r="N71" s="20">
        <v>2222</v>
      </c>
      <c r="O71" s="21">
        <v>6297.51</v>
      </c>
      <c r="Q71" s="20">
        <v>2074</v>
      </c>
      <c r="R71" s="20">
        <f t="shared" si="3"/>
        <v>2222</v>
      </c>
      <c r="S71" s="20">
        <v>2222</v>
      </c>
    </row>
    <row r="72" spans="1:19">
      <c r="A72" s="18" t="s">
        <v>4488</v>
      </c>
      <c r="B72" s="18" t="s">
        <v>4489</v>
      </c>
      <c r="C72" s="18" t="s">
        <v>4490</v>
      </c>
      <c r="D72" s="18" t="s">
        <v>4491</v>
      </c>
      <c r="E72" s="18" t="s">
        <v>4492</v>
      </c>
      <c r="F72" s="18" t="s">
        <v>4493</v>
      </c>
      <c r="G72" s="19">
        <v>15</v>
      </c>
      <c r="H72" s="23">
        <v>45509</v>
      </c>
      <c r="I72" s="23">
        <v>45965</v>
      </c>
      <c r="J72" s="23">
        <v>45463</v>
      </c>
      <c r="K72" s="23">
        <v>45463</v>
      </c>
      <c r="L72" s="20">
        <v>1000</v>
      </c>
      <c r="M72" s="20">
        <v>2571</v>
      </c>
      <c r="N72" s="20">
        <v>2189</v>
      </c>
      <c r="O72" s="21">
        <v>8786.83</v>
      </c>
      <c r="Q72" s="20">
        <v>1983</v>
      </c>
      <c r="R72" s="20">
        <f t="shared" si="3"/>
        <v>2189</v>
      </c>
      <c r="S72" s="20">
        <v>2189</v>
      </c>
    </row>
    <row r="73" spans="1:19">
      <c r="A73" s="18" t="s">
        <v>4494</v>
      </c>
      <c r="B73" s="18" t="s">
        <v>4495</v>
      </c>
      <c r="C73" s="18" t="s">
        <v>4496</v>
      </c>
      <c r="D73" s="18" t="s">
        <v>4497</v>
      </c>
      <c r="E73" s="18" t="s">
        <v>4498</v>
      </c>
      <c r="F73" s="18" t="s">
        <v>4499</v>
      </c>
      <c r="G73" s="19">
        <v>13</v>
      </c>
      <c r="H73" s="23">
        <v>45535</v>
      </c>
      <c r="I73" s="23">
        <v>45930</v>
      </c>
      <c r="J73" s="23">
        <v>45523</v>
      </c>
      <c r="K73" s="23">
        <v>45526</v>
      </c>
      <c r="L73" s="20">
        <v>1000</v>
      </c>
      <c r="M73" s="20">
        <v>2557</v>
      </c>
      <c r="N73" s="20">
        <v>2450</v>
      </c>
      <c r="O73" s="21">
        <v>8420.4699999999993</v>
      </c>
      <c r="Q73" s="20">
        <v>3050</v>
      </c>
      <c r="R73" s="20">
        <f t="shared" si="3"/>
        <v>2450</v>
      </c>
      <c r="S73" s="20">
        <v>2450</v>
      </c>
    </row>
    <row r="74" spans="1:19">
      <c r="A74" s="18" t="s">
        <v>4500</v>
      </c>
      <c r="B74" s="18" t="s">
        <v>4501</v>
      </c>
      <c r="C74" s="18" t="s">
        <v>4502</v>
      </c>
      <c r="D74" s="18" t="s">
        <v>4503</v>
      </c>
      <c r="E74" s="18" t="s">
        <v>4504</v>
      </c>
      <c r="F74" s="18" t="s">
        <v>4505</v>
      </c>
      <c r="G74" s="19">
        <v>12</v>
      </c>
      <c r="H74" s="23">
        <v>45542</v>
      </c>
      <c r="I74" s="23">
        <v>45906</v>
      </c>
      <c r="J74" s="23">
        <v>45505</v>
      </c>
      <c r="K74" s="23">
        <v>45510</v>
      </c>
      <c r="L74" s="20">
        <v>1000</v>
      </c>
      <c r="M74" s="20">
        <v>2612</v>
      </c>
      <c r="N74" s="20">
        <v>2502</v>
      </c>
      <c r="O74" s="21">
        <v>7157.74</v>
      </c>
      <c r="Q74" s="20">
        <v>2421</v>
      </c>
      <c r="R74" s="20">
        <f t="shared" si="3"/>
        <v>2502</v>
      </c>
      <c r="S74" s="20">
        <v>2502</v>
      </c>
    </row>
    <row r="75" spans="1:19">
      <c r="A75" s="18" t="s">
        <v>4506</v>
      </c>
      <c r="B75" s="18" t="s">
        <v>4507</v>
      </c>
      <c r="C75" s="18" t="s">
        <v>4508</v>
      </c>
      <c r="D75" s="18" t="s">
        <v>4509</v>
      </c>
      <c r="E75" s="18" t="s">
        <v>4510</v>
      </c>
      <c r="F75" s="18" t="s">
        <v>4511</v>
      </c>
      <c r="G75" s="19">
        <v>12</v>
      </c>
      <c r="H75" s="23">
        <v>45557</v>
      </c>
      <c r="I75" s="23">
        <v>45921</v>
      </c>
      <c r="J75" s="23">
        <v>45533</v>
      </c>
      <c r="K75" s="23">
        <v>45539</v>
      </c>
      <c r="L75" s="20">
        <v>1000</v>
      </c>
      <c r="M75" s="20">
        <v>2251</v>
      </c>
      <c r="N75" s="20">
        <v>2535</v>
      </c>
      <c r="O75" s="21">
        <v>6031.46</v>
      </c>
      <c r="Q75" s="20">
        <v>2215</v>
      </c>
      <c r="R75" s="20">
        <f t="shared" si="3"/>
        <v>2535</v>
      </c>
      <c r="S75" s="20">
        <v>2535</v>
      </c>
    </row>
    <row r="76" spans="1:19">
      <c r="A76" s="18" t="s">
        <v>4512</v>
      </c>
      <c r="B76" s="18" t="s">
        <v>4513</v>
      </c>
      <c r="C76" s="18" t="s">
        <v>4514</v>
      </c>
      <c r="D76" s="18" t="s">
        <v>4515</v>
      </c>
      <c r="E76" s="18" t="s">
        <v>4516</v>
      </c>
      <c r="F76" s="18" t="s">
        <v>4517</v>
      </c>
      <c r="G76" s="19">
        <v>12</v>
      </c>
      <c r="H76" s="23">
        <v>45547</v>
      </c>
      <c r="I76" s="23">
        <v>45911</v>
      </c>
      <c r="J76" s="23">
        <v>45518</v>
      </c>
      <c r="K76" s="23">
        <v>45520</v>
      </c>
      <c r="L76" s="20">
        <v>1000</v>
      </c>
      <c r="M76" s="20">
        <v>2810</v>
      </c>
      <c r="N76" s="20">
        <v>2261</v>
      </c>
      <c r="O76" s="21">
        <v>6914.47</v>
      </c>
      <c r="Q76" s="20">
        <v>2211</v>
      </c>
      <c r="R76" s="20">
        <f t="shared" si="3"/>
        <v>2261</v>
      </c>
      <c r="S76" s="20">
        <v>2261</v>
      </c>
    </row>
    <row r="77" spans="1:19">
      <c r="A77" s="18" t="s">
        <v>4518</v>
      </c>
      <c r="B77" s="18" t="s">
        <v>4519</v>
      </c>
      <c r="C77" s="18" t="s">
        <v>4520</v>
      </c>
      <c r="D77" s="18" t="s">
        <v>4521</v>
      </c>
      <c r="E77" s="18" t="s">
        <v>4522</v>
      </c>
      <c r="F77" s="18" t="s">
        <v>4523</v>
      </c>
      <c r="G77" s="19">
        <v>12</v>
      </c>
      <c r="H77" s="23">
        <v>45551</v>
      </c>
      <c r="I77" s="23">
        <v>45915</v>
      </c>
      <c r="J77" s="23">
        <v>45566</v>
      </c>
      <c r="K77" s="23">
        <v>45566</v>
      </c>
      <c r="L77" s="20">
        <v>2118</v>
      </c>
      <c r="M77" s="20">
        <v>2024</v>
      </c>
      <c r="N77" s="20">
        <v>2339</v>
      </c>
      <c r="O77" s="21">
        <v>6420.28</v>
      </c>
      <c r="Q77" s="20">
        <v>1845</v>
      </c>
      <c r="R77" s="20">
        <f t="shared" si="3"/>
        <v>2339</v>
      </c>
      <c r="S77" s="20">
        <v>2339</v>
      </c>
    </row>
    <row r="78" spans="1:19">
      <c r="A78" s="18" t="s">
        <v>4524</v>
      </c>
      <c r="B78" s="18" t="s">
        <v>4525</v>
      </c>
      <c r="C78" s="18" t="s">
        <v>4526</v>
      </c>
      <c r="D78" s="18" t="s">
        <v>4527</v>
      </c>
      <c r="E78" s="18" t="s">
        <v>4528</v>
      </c>
      <c r="F78" s="18" t="s">
        <v>4529</v>
      </c>
      <c r="G78" s="19">
        <v>12</v>
      </c>
      <c r="H78" s="23">
        <v>45604</v>
      </c>
      <c r="I78" s="23">
        <v>45968</v>
      </c>
      <c r="J78" s="23">
        <v>45552</v>
      </c>
      <c r="K78" s="23">
        <v>45552</v>
      </c>
      <c r="L78" s="20">
        <v>1000</v>
      </c>
      <c r="M78" s="20">
        <v>2225</v>
      </c>
      <c r="N78" s="20">
        <v>2355</v>
      </c>
      <c r="O78" s="21">
        <v>1805.5</v>
      </c>
      <c r="Q78" s="20">
        <v>1960</v>
      </c>
      <c r="R78" s="20">
        <f t="shared" si="3"/>
        <v>2355</v>
      </c>
      <c r="S78" s="20">
        <v>2355</v>
      </c>
    </row>
    <row r="79" spans="1:19">
      <c r="A79" s="17" t="s">
        <v>4530</v>
      </c>
    </row>
    <row r="80" spans="1:19">
      <c r="A80" s="18" t="s">
        <v>4531</v>
      </c>
      <c r="B80" s="18" t="s">
        <v>4532</v>
      </c>
      <c r="C80" s="18" t="s">
        <v>4533</v>
      </c>
      <c r="D80" s="18" t="s">
        <v>4534</v>
      </c>
      <c r="E80" s="18" t="s">
        <v>4535</v>
      </c>
      <c r="F80" s="18" t="s">
        <v>4536</v>
      </c>
      <c r="G80" s="19">
        <v>15</v>
      </c>
      <c r="H80" s="23">
        <v>45493</v>
      </c>
      <c r="I80" s="23">
        <v>45949</v>
      </c>
      <c r="J80" s="23">
        <v>45433</v>
      </c>
      <c r="K80" s="23">
        <v>45446</v>
      </c>
      <c r="L80" s="20">
        <v>1000</v>
      </c>
      <c r="M80" s="20">
        <v>2726</v>
      </c>
      <c r="N80" s="20">
        <v>2165</v>
      </c>
      <c r="O80" s="21">
        <v>9795.75</v>
      </c>
      <c r="Q80" s="20">
        <v>2431</v>
      </c>
      <c r="R80" s="20">
        <f>N80</f>
        <v>2165</v>
      </c>
      <c r="S80" s="20">
        <v>2165</v>
      </c>
    </row>
    <row r="81" spans="1:19">
      <c r="A81" s="18" t="s">
        <v>4537</v>
      </c>
      <c r="B81" s="18" t="s">
        <v>4538</v>
      </c>
      <c r="C81" s="18" t="s">
        <v>4539</v>
      </c>
      <c r="D81" s="18" t="s">
        <v>4540</v>
      </c>
      <c r="E81" s="18" t="s">
        <v>4541</v>
      </c>
      <c r="F81" s="18" t="s">
        <v>4542</v>
      </c>
      <c r="G81" s="19">
        <v>12</v>
      </c>
      <c r="H81" s="23">
        <v>45541</v>
      </c>
      <c r="I81" s="23">
        <v>45905</v>
      </c>
      <c r="J81" s="23">
        <v>45504</v>
      </c>
      <c r="K81" s="23">
        <v>45504</v>
      </c>
      <c r="L81" s="20">
        <v>1000</v>
      </c>
      <c r="M81" s="20">
        <v>2366</v>
      </c>
      <c r="N81" s="20">
        <v>2393</v>
      </c>
      <c r="O81" s="21">
        <v>6988.27</v>
      </c>
      <c r="Q81" s="20">
        <v>2105</v>
      </c>
      <c r="R81" s="20">
        <f>N81</f>
        <v>2393</v>
      </c>
      <c r="S81" s="20">
        <v>2393</v>
      </c>
    </row>
    <row r="82" spans="1:19">
      <c r="A82" s="17" t="s">
        <v>4543</v>
      </c>
    </row>
    <row r="83" spans="1:19">
      <c r="A83" s="18" t="s">
        <v>4544</v>
      </c>
      <c r="B83" s="18" t="s">
        <v>4545</v>
      </c>
      <c r="C83" s="18" t="s">
        <v>4546</v>
      </c>
      <c r="D83" s="18" t="s">
        <v>4547</v>
      </c>
      <c r="E83" s="18" t="s">
        <v>4548</v>
      </c>
      <c r="F83" s="18" t="s">
        <v>4549</v>
      </c>
      <c r="G83" s="19">
        <v>13</v>
      </c>
      <c r="H83" s="23">
        <v>45576</v>
      </c>
      <c r="I83" s="23">
        <v>45971</v>
      </c>
      <c r="J83" s="23">
        <v>45554</v>
      </c>
      <c r="K83" s="23">
        <v>45558</v>
      </c>
      <c r="L83" s="20">
        <v>2379</v>
      </c>
      <c r="M83" s="20">
        <v>2676</v>
      </c>
      <c r="N83" s="20">
        <v>2379</v>
      </c>
      <c r="O83" s="21">
        <v>5104.3100000000004</v>
      </c>
      <c r="Q83" s="20">
        <v>2379</v>
      </c>
      <c r="R83" s="20">
        <f t="shared" ref="R83:R116" si="4">N83</f>
        <v>2379</v>
      </c>
      <c r="S83" s="20">
        <v>2379</v>
      </c>
    </row>
    <row r="84" spans="1:19">
      <c r="A84" s="18" t="s">
        <v>4550</v>
      </c>
      <c r="B84" s="18" t="s">
        <v>4551</v>
      </c>
      <c r="C84" s="18" t="s">
        <v>4552</v>
      </c>
      <c r="D84" s="18" t="s">
        <v>4553</v>
      </c>
      <c r="E84" s="18" t="s">
        <v>4554</v>
      </c>
      <c r="F84" s="18" t="s">
        <v>4555</v>
      </c>
      <c r="G84" s="19">
        <v>12</v>
      </c>
      <c r="H84" s="23">
        <v>45602</v>
      </c>
      <c r="I84" s="23">
        <v>45966</v>
      </c>
      <c r="J84" s="23">
        <v>45579</v>
      </c>
      <c r="K84" s="23">
        <v>45579</v>
      </c>
      <c r="L84" s="20">
        <v>1000</v>
      </c>
      <c r="M84" s="20">
        <v>2238</v>
      </c>
      <c r="N84" s="20">
        <v>2429</v>
      </c>
      <c r="O84" s="21">
        <v>2874.17</v>
      </c>
      <c r="Q84" s="20">
        <v>2329</v>
      </c>
      <c r="R84" s="20">
        <f t="shared" si="4"/>
        <v>2429</v>
      </c>
      <c r="S84" s="20">
        <v>2429</v>
      </c>
    </row>
    <row r="85" spans="1:19">
      <c r="A85" s="18" t="s">
        <v>4556</v>
      </c>
      <c r="B85" s="18" t="s">
        <v>4557</v>
      </c>
      <c r="C85" s="18" t="s">
        <v>4558</v>
      </c>
      <c r="D85" s="18" t="s">
        <v>4559</v>
      </c>
      <c r="E85" s="18" t="s">
        <v>4560</v>
      </c>
      <c r="F85" s="18" t="s">
        <v>4561</v>
      </c>
      <c r="G85" s="19">
        <v>12</v>
      </c>
      <c r="H85" s="23">
        <v>45561</v>
      </c>
      <c r="I85" s="23">
        <v>45925</v>
      </c>
      <c r="J85" s="23">
        <v>45511</v>
      </c>
      <c r="K85" s="23">
        <v>45516</v>
      </c>
      <c r="L85" s="20">
        <v>1000</v>
      </c>
      <c r="M85" s="20">
        <v>2591</v>
      </c>
      <c r="N85" s="20">
        <v>2697</v>
      </c>
      <c r="O85" s="21">
        <v>5971.05</v>
      </c>
      <c r="Q85" s="20">
        <v>2556</v>
      </c>
      <c r="R85" s="20">
        <f t="shared" si="4"/>
        <v>2697</v>
      </c>
      <c r="S85" s="20">
        <v>2697</v>
      </c>
    </row>
    <row r="86" spans="1:19">
      <c r="A86" s="18" t="s">
        <v>4562</v>
      </c>
      <c r="B86" s="18" t="s">
        <v>4563</v>
      </c>
      <c r="C86" s="18" t="s">
        <v>4564</v>
      </c>
      <c r="D86" s="18" t="s">
        <v>4565</v>
      </c>
      <c r="E86" s="18" t="s">
        <v>4566</v>
      </c>
      <c r="F86" s="18" t="s">
        <v>4567</v>
      </c>
      <c r="G86" s="19">
        <v>10</v>
      </c>
      <c r="H86" s="23">
        <v>45649</v>
      </c>
      <c r="I86" s="23">
        <v>45952</v>
      </c>
      <c r="J86" s="23">
        <v>45603</v>
      </c>
      <c r="K86" s="23">
        <v>45603</v>
      </c>
      <c r="L86" s="20">
        <v>1000</v>
      </c>
      <c r="M86" s="20">
        <v>1981</v>
      </c>
      <c r="N86" s="20">
        <v>2540</v>
      </c>
      <c r="O86" s="21">
        <v>0</v>
      </c>
      <c r="Q86" s="20">
        <v>2248</v>
      </c>
      <c r="R86" s="20">
        <f t="shared" si="4"/>
        <v>2540</v>
      </c>
      <c r="S86" s="20">
        <v>2540</v>
      </c>
    </row>
    <row r="87" spans="1:19">
      <c r="A87" s="18" t="s">
        <v>4568</v>
      </c>
      <c r="B87" s="18" t="s">
        <v>4569</v>
      </c>
      <c r="C87" s="18" t="s">
        <v>4570</v>
      </c>
      <c r="D87" s="18" t="s">
        <v>4571</v>
      </c>
      <c r="E87" s="18" t="s">
        <v>4572</v>
      </c>
      <c r="F87" s="18" t="s">
        <v>4573</v>
      </c>
      <c r="G87" s="19">
        <v>12</v>
      </c>
      <c r="H87" s="23">
        <v>45546</v>
      </c>
      <c r="I87" s="23">
        <v>45910</v>
      </c>
      <c r="J87" s="23">
        <v>45516</v>
      </c>
      <c r="K87" s="23">
        <v>45517</v>
      </c>
      <c r="L87" s="20">
        <v>1000</v>
      </c>
      <c r="M87" s="20">
        <v>1766</v>
      </c>
      <c r="N87" s="20">
        <v>2890</v>
      </c>
      <c r="O87" s="21">
        <v>7974.44</v>
      </c>
      <c r="Q87" s="20">
        <v>2503</v>
      </c>
      <c r="R87" s="20">
        <f t="shared" si="4"/>
        <v>2890</v>
      </c>
      <c r="S87" s="20">
        <v>2890</v>
      </c>
    </row>
    <row r="88" spans="1:19">
      <c r="A88" s="18" t="s">
        <v>4574</v>
      </c>
      <c r="B88" s="18" t="s">
        <v>4575</v>
      </c>
      <c r="C88" s="18" t="s">
        <v>4576</v>
      </c>
      <c r="D88" s="18" t="s">
        <v>4577</v>
      </c>
      <c r="E88" s="18" t="s">
        <v>4578</v>
      </c>
      <c r="F88" s="18" t="s">
        <v>4579</v>
      </c>
      <c r="G88" s="19">
        <v>12</v>
      </c>
      <c r="H88" s="23">
        <v>45555</v>
      </c>
      <c r="I88" s="23">
        <v>45919</v>
      </c>
      <c r="J88" s="23">
        <v>45519</v>
      </c>
      <c r="K88" s="23">
        <v>45524</v>
      </c>
      <c r="L88" s="20">
        <v>1000</v>
      </c>
      <c r="M88" s="20">
        <v>2812</v>
      </c>
      <c r="N88" s="20">
        <v>2965</v>
      </c>
      <c r="O88" s="21">
        <v>7057.1</v>
      </c>
      <c r="Q88" s="20">
        <v>2776</v>
      </c>
      <c r="R88" s="20">
        <f t="shared" si="4"/>
        <v>2965</v>
      </c>
      <c r="S88" s="20">
        <v>2965</v>
      </c>
    </row>
    <row r="89" spans="1:19">
      <c r="A89" s="18" t="s">
        <v>4580</v>
      </c>
      <c r="B89" s="18" t="s">
        <v>4581</v>
      </c>
      <c r="C89" s="18" t="s">
        <v>4582</v>
      </c>
      <c r="D89" s="18" t="s">
        <v>4583</v>
      </c>
      <c r="E89" s="18" t="s">
        <v>4584</v>
      </c>
      <c r="F89" s="18" t="s">
        <v>4585</v>
      </c>
      <c r="G89" s="19">
        <v>10</v>
      </c>
      <c r="H89" s="23">
        <v>45627</v>
      </c>
      <c r="I89" s="23">
        <v>45930</v>
      </c>
      <c r="J89" s="23">
        <v>45574</v>
      </c>
      <c r="K89" s="23">
        <v>45576</v>
      </c>
      <c r="L89" s="20">
        <v>1000</v>
      </c>
      <c r="M89" s="20">
        <v>2287</v>
      </c>
      <c r="N89" s="20">
        <v>3155</v>
      </c>
      <c r="O89" s="21">
        <v>0</v>
      </c>
      <c r="Q89" s="20">
        <v>2235</v>
      </c>
      <c r="R89" s="20">
        <f t="shared" si="4"/>
        <v>3155</v>
      </c>
      <c r="S89" s="20">
        <v>3155</v>
      </c>
    </row>
    <row r="90" spans="1:19">
      <c r="A90" s="18" t="s">
        <v>4586</v>
      </c>
      <c r="B90" s="18" t="s">
        <v>4587</v>
      </c>
      <c r="C90" s="18" t="s">
        <v>4588</v>
      </c>
      <c r="D90" s="18" t="s">
        <v>4589</v>
      </c>
      <c r="E90" s="18" t="s">
        <v>4590</v>
      </c>
      <c r="F90" s="18" t="s">
        <v>4591</v>
      </c>
      <c r="G90" s="19">
        <v>12</v>
      </c>
      <c r="H90" s="23">
        <v>45575</v>
      </c>
      <c r="I90" s="23">
        <v>45939</v>
      </c>
      <c r="J90" s="23">
        <v>45572</v>
      </c>
      <c r="K90" s="23">
        <v>45573</v>
      </c>
      <c r="L90" s="20">
        <v>1000</v>
      </c>
      <c r="M90" s="20">
        <v>2171</v>
      </c>
      <c r="N90" s="20">
        <v>2504</v>
      </c>
      <c r="O90" s="21">
        <v>4781.04</v>
      </c>
      <c r="Q90" s="20">
        <v>2404</v>
      </c>
      <c r="R90" s="20">
        <f t="shared" si="4"/>
        <v>2504</v>
      </c>
      <c r="S90" s="20">
        <v>2504</v>
      </c>
    </row>
    <row r="91" spans="1:19">
      <c r="A91" s="18" t="s">
        <v>4592</v>
      </c>
      <c r="B91" s="18" t="s">
        <v>4593</v>
      </c>
      <c r="C91" s="18" t="s">
        <v>4594</v>
      </c>
      <c r="D91" s="18" t="s">
        <v>4595</v>
      </c>
      <c r="E91" s="18" t="s">
        <v>4596</v>
      </c>
      <c r="F91" s="18" t="s">
        <v>4597</v>
      </c>
      <c r="G91" s="19">
        <v>12</v>
      </c>
      <c r="H91" s="23">
        <v>45563</v>
      </c>
      <c r="I91" s="23">
        <v>45927</v>
      </c>
      <c r="J91" s="23">
        <v>45511</v>
      </c>
      <c r="K91" s="23">
        <v>45512</v>
      </c>
      <c r="L91" s="20">
        <v>1000</v>
      </c>
      <c r="M91" s="20">
        <v>2287</v>
      </c>
      <c r="N91" s="20">
        <v>2846</v>
      </c>
      <c r="O91" s="21">
        <v>6069.97</v>
      </c>
      <c r="Q91" s="20">
        <v>2235</v>
      </c>
      <c r="R91" s="20">
        <f t="shared" si="4"/>
        <v>2846</v>
      </c>
      <c r="S91" s="20">
        <v>2846</v>
      </c>
    </row>
    <row r="92" spans="1:19">
      <c r="A92" s="18" t="s">
        <v>4598</v>
      </c>
      <c r="B92" s="18" t="s">
        <v>4599</v>
      </c>
      <c r="C92" s="18" t="s">
        <v>4600</v>
      </c>
      <c r="D92" s="18" t="s">
        <v>4601</v>
      </c>
      <c r="E92" s="18" t="s">
        <v>4602</v>
      </c>
      <c r="F92" s="18" t="s">
        <v>4603</v>
      </c>
      <c r="G92" s="19">
        <v>9</v>
      </c>
      <c r="H92" s="23">
        <v>45659</v>
      </c>
      <c r="I92" s="23">
        <v>45931</v>
      </c>
      <c r="J92" s="23">
        <v>45615</v>
      </c>
      <c r="L92" s="20">
        <v>1000</v>
      </c>
      <c r="M92" s="20">
        <v>2596</v>
      </c>
      <c r="N92" s="20">
        <v>2624</v>
      </c>
      <c r="O92" s="21">
        <v>0</v>
      </c>
      <c r="Q92" s="20">
        <v>2385</v>
      </c>
      <c r="R92" s="20">
        <f t="shared" si="4"/>
        <v>2624</v>
      </c>
      <c r="S92" s="20">
        <v>2624</v>
      </c>
    </row>
    <row r="93" spans="1:19">
      <c r="A93" s="18" t="s">
        <v>4604</v>
      </c>
      <c r="B93" s="18" t="s">
        <v>4605</v>
      </c>
      <c r="C93" s="18" t="s">
        <v>4606</v>
      </c>
      <c r="D93" s="18" t="s">
        <v>4607</v>
      </c>
      <c r="E93" s="18" t="s">
        <v>4608</v>
      </c>
      <c r="F93" s="18" t="s">
        <v>4609</v>
      </c>
      <c r="G93" s="19">
        <v>13</v>
      </c>
      <c r="H93" s="23">
        <v>45573</v>
      </c>
      <c r="I93" s="23">
        <v>45968</v>
      </c>
      <c r="J93" s="23">
        <v>45570</v>
      </c>
      <c r="K93" s="23">
        <v>45573</v>
      </c>
      <c r="L93" s="20">
        <v>1000</v>
      </c>
      <c r="M93" s="20">
        <v>2341</v>
      </c>
      <c r="N93" s="20">
        <v>2460</v>
      </c>
      <c r="O93" s="21">
        <v>4864.5200000000004</v>
      </c>
      <c r="Q93" s="20">
        <v>2361</v>
      </c>
      <c r="R93" s="20">
        <f t="shared" si="4"/>
        <v>2460</v>
      </c>
      <c r="S93" s="20">
        <v>2460</v>
      </c>
    </row>
    <row r="94" spans="1:19">
      <c r="A94" s="18" t="s">
        <v>4610</v>
      </c>
      <c r="B94" s="18" t="s">
        <v>4611</v>
      </c>
      <c r="C94" s="18" t="s">
        <v>4612</v>
      </c>
      <c r="D94" s="18" t="s">
        <v>4613</v>
      </c>
      <c r="E94" s="18" t="s">
        <v>4614</v>
      </c>
      <c r="F94" s="18" t="s">
        <v>4615</v>
      </c>
      <c r="G94" s="19">
        <v>12</v>
      </c>
      <c r="H94" s="23">
        <v>45642</v>
      </c>
      <c r="I94" s="23">
        <v>46006</v>
      </c>
      <c r="J94" s="23">
        <v>45586</v>
      </c>
      <c r="K94" s="23">
        <v>45587</v>
      </c>
      <c r="L94" s="20">
        <v>1000</v>
      </c>
      <c r="M94" s="20">
        <v>2390</v>
      </c>
      <c r="N94" s="20">
        <v>2537</v>
      </c>
      <c r="O94" s="21">
        <v>0</v>
      </c>
      <c r="Q94" s="20">
        <v>2410</v>
      </c>
      <c r="R94" s="20">
        <f t="shared" si="4"/>
        <v>2537</v>
      </c>
      <c r="S94" s="20">
        <v>2537</v>
      </c>
    </row>
    <row r="95" spans="1:19">
      <c r="A95" s="18" t="s">
        <v>4616</v>
      </c>
      <c r="B95" s="18" t="s">
        <v>4617</v>
      </c>
      <c r="C95" s="18" t="s">
        <v>4618</v>
      </c>
      <c r="D95" s="18" t="s">
        <v>4619</v>
      </c>
      <c r="E95" s="18" t="s">
        <v>4620</v>
      </c>
      <c r="F95" s="18" t="s">
        <v>4621</v>
      </c>
      <c r="G95" s="19">
        <v>12</v>
      </c>
      <c r="H95" s="23">
        <v>45673</v>
      </c>
      <c r="I95" s="23">
        <v>46037</v>
      </c>
      <c r="J95" s="23">
        <v>45604</v>
      </c>
      <c r="K95" s="23">
        <v>45610</v>
      </c>
      <c r="L95" s="20">
        <v>1000</v>
      </c>
      <c r="M95" s="20">
        <v>2486</v>
      </c>
      <c r="N95" s="20">
        <v>2474</v>
      </c>
      <c r="O95" s="21">
        <v>0</v>
      </c>
      <c r="Q95" s="20">
        <v>2227</v>
      </c>
      <c r="R95" s="20">
        <f t="shared" si="4"/>
        <v>2474</v>
      </c>
      <c r="S95" s="20">
        <v>2474</v>
      </c>
    </row>
    <row r="96" spans="1:19">
      <c r="A96" s="18" t="s">
        <v>4622</v>
      </c>
      <c r="B96" s="18" t="s">
        <v>4623</v>
      </c>
      <c r="C96" s="18" t="s">
        <v>4624</v>
      </c>
      <c r="D96" s="18" t="s">
        <v>4625</v>
      </c>
      <c r="E96" s="18" t="s">
        <v>4626</v>
      </c>
      <c r="F96" s="18" t="s">
        <v>4627</v>
      </c>
      <c r="G96" s="19">
        <v>12</v>
      </c>
      <c r="H96" s="23">
        <v>45565</v>
      </c>
      <c r="I96" s="23">
        <v>45929</v>
      </c>
      <c r="J96" s="23">
        <v>45513</v>
      </c>
      <c r="K96" s="23">
        <v>45516</v>
      </c>
      <c r="L96" s="20">
        <v>500</v>
      </c>
      <c r="M96" s="20">
        <v>2441</v>
      </c>
      <c r="N96" s="20">
        <v>3030</v>
      </c>
      <c r="O96" s="21">
        <v>6263.96</v>
      </c>
      <c r="Q96" s="20">
        <v>2310</v>
      </c>
      <c r="R96" s="20">
        <f t="shared" si="4"/>
        <v>3030</v>
      </c>
      <c r="S96" s="20">
        <v>3030</v>
      </c>
    </row>
    <row r="97" spans="1:19">
      <c r="A97" s="18" t="s">
        <v>4628</v>
      </c>
      <c r="B97" s="18" t="s">
        <v>4629</v>
      </c>
      <c r="C97" s="18" t="s">
        <v>4630</v>
      </c>
      <c r="D97" s="18" t="s">
        <v>4631</v>
      </c>
      <c r="E97" s="18" t="s">
        <v>4632</v>
      </c>
      <c r="F97" s="18" t="s">
        <v>4633</v>
      </c>
      <c r="G97" s="19">
        <v>11</v>
      </c>
      <c r="H97" s="23">
        <v>45587</v>
      </c>
      <c r="I97" s="23">
        <v>45921</v>
      </c>
      <c r="J97" s="23">
        <v>45513</v>
      </c>
      <c r="K97" s="23">
        <v>45516</v>
      </c>
      <c r="L97" s="20">
        <v>1000</v>
      </c>
      <c r="M97" s="20">
        <v>3019</v>
      </c>
      <c r="N97" s="20">
        <v>2764</v>
      </c>
      <c r="O97" s="21">
        <v>3714.07</v>
      </c>
      <c r="Q97" s="20">
        <v>2722</v>
      </c>
      <c r="R97" s="20">
        <f t="shared" si="4"/>
        <v>2764</v>
      </c>
      <c r="S97" s="20">
        <v>2764</v>
      </c>
    </row>
    <row r="98" spans="1:19">
      <c r="A98" s="18" t="s">
        <v>4634</v>
      </c>
      <c r="B98" s="18" t="s">
        <v>4635</v>
      </c>
      <c r="C98" s="18" t="s">
        <v>4636</v>
      </c>
      <c r="D98" s="18" t="s">
        <v>4637</v>
      </c>
      <c r="E98" s="18" t="s">
        <v>4638</v>
      </c>
      <c r="F98" s="18" t="s">
        <v>4639</v>
      </c>
      <c r="G98" s="19">
        <v>12</v>
      </c>
      <c r="H98" s="23">
        <v>45635</v>
      </c>
      <c r="I98" s="23">
        <v>45999</v>
      </c>
      <c r="J98" s="23">
        <v>45596</v>
      </c>
      <c r="K98" s="23">
        <v>45601</v>
      </c>
      <c r="L98" s="20">
        <v>1000</v>
      </c>
      <c r="M98" s="20">
        <v>2343</v>
      </c>
      <c r="N98" s="20">
        <v>2630</v>
      </c>
      <c r="O98" s="21">
        <v>0</v>
      </c>
      <c r="Q98" s="20">
        <v>2449</v>
      </c>
      <c r="R98" s="20">
        <f t="shared" si="4"/>
        <v>2630</v>
      </c>
      <c r="S98" s="20">
        <v>2630</v>
      </c>
    </row>
    <row r="99" spans="1:19">
      <c r="A99" s="18" t="s">
        <v>4640</v>
      </c>
      <c r="B99" s="18" t="s">
        <v>4641</v>
      </c>
      <c r="C99" s="18" t="s">
        <v>4642</v>
      </c>
      <c r="D99" s="18" t="s">
        <v>4643</v>
      </c>
      <c r="E99" s="18" t="s">
        <v>4644</v>
      </c>
      <c r="F99" s="18" t="s">
        <v>4645</v>
      </c>
      <c r="G99" s="19">
        <v>12</v>
      </c>
      <c r="H99" s="23">
        <v>45574</v>
      </c>
      <c r="I99" s="23">
        <v>45938</v>
      </c>
      <c r="J99" s="23">
        <v>45573</v>
      </c>
      <c r="K99" s="23">
        <v>45575</v>
      </c>
      <c r="L99" s="20">
        <v>1000</v>
      </c>
      <c r="M99" s="20">
        <v>2023</v>
      </c>
      <c r="N99" s="20">
        <v>2404</v>
      </c>
      <c r="O99" s="21">
        <v>4698.01</v>
      </c>
      <c r="Q99" s="20">
        <v>2423</v>
      </c>
      <c r="R99" s="20">
        <f t="shared" si="4"/>
        <v>2404</v>
      </c>
      <c r="S99" s="20">
        <v>2404</v>
      </c>
    </row>
    <row r="100" spans="1:19">
      <c r="A100" s="18" t="s">
        <v>4646</v>
      </c>
      <c r="B100" s="18" t="s">
        <v>4647</v>
      </c>
      <c r="C100" s="18" t="s">
        <v>4648</v>
      </c>
      <c r="D100" s="18" t="s">
        <v>4649</v>
      </c>
      <c r="E100" s="18" t="s">
        <v>4650</v>
      </c>
      <c r="F100" s="18" t="s">
        <v>4651</v>
      </c>
      <c r="G100" s="19">
        <v>13</v>
      </c>
      <c r="H100" s="23">
        <v>45523</v>
      </c>
      <c r="I100" s="23">
        <v>45918</v>
      </c>
      <c r="J100" s="23">
        <v>45498</v>
      </c>
      <c r="K100" s="23">
        <v>45502</v>
      </c>
      <c r="L100" s="20">
        <v>1000</v>
      </c>
      <c r="M100" s="20">
        <v>2003</v>
      </c>
      <c r="N100" s="20">
        <v>2335.35</v>
      </c>
      <c r="O100" s="21">
        <v>9004.42</v>
      </c>
      <c r="Q100" s="20">
        <v>3196</v>
      </c>
      <c r="R100" s="20">
        <f t="shared" si="4"/>
        <v>2335.35</v>
      </c>
      <c r="S100" s="20">
        <v>2335.35</v>
      </c>
    </row>
    <row r="101" spans="1:19">
      <c r="A101" s="18" t="s">
        <v>4652</v>
      </c>
      <c r="B101" s="18" t="s">
        <v>4653</v>
      </c>
      <c r="C101" s="18" t="s">
        <v>4654</v>
      </c>
      <c r="D101" s="18" t="s">
        <v>4655</v>
      </c>
      <c r="E101" s="18" t="s">
        <v>4656</v>
      </c>
      <c r="F101" s="18" t="s">
        <v>4657</v>
      </c>
      <c r="G101" s="19">
        <v>12</v>
      </c>
      <c r="H101" s="23">
        <v>45565</v>
      </c>
      <c r="I101" s="23">
        <v>45929</v>
      </c>
      <c r="J101" s="23">
        <v>45539</v>
      </c>
      <c r="K101" s="23">
        <v>45540</v>
      </c>
      <c r="L101" s="20">
        <v>0</v>
      </c>
      <c r="M101" s="20">
        <v>2768</v>
      </c>
      <c r="N101" s="20">
        <v>3002</v>
      </c>
      <c r="O101" s="21">
        <v>6254.43</v>
      </c>
      <c r="Q101" s="20">
        <v>2888</v>
      </c>
      <c r="R101" s="20">
        <f t="shared" si="4"/>
        <v>3002</v>
      </c>
      <c r="S101" s="20">
        <v>3002</v>
      </c>
    </row>
    <row r="102" spans="1:19">
      <c r="A102" s="18" t="s">
        <v>4658</v>
      </c>
      <c r="B102" s="18" t="s">
        <v>4659</v>
      </c>
      <c r="C102" s="18" t="s">
        <v>4660</v>
      </c>
      <c r="D102" s="18" t="s">
        <v>4661</v>
      </c>
      <c r="E102" s="18" t="s">
        <v>4662</v>
      </c>
      <c r="F102" s="18" t="s">
        <v>4663</v>
      </c>
      <c r="G102" s="19">
        <v>13</v>
      </c>
      <c r="H102" s="23">
        <v>45520</v>
      </c>
      <c r="I102" s="23">
        <v>45915</v>
      </c>
      <c r="J102" s="23">
        <v>45517</v>
      </c>
      <c r="K102" s="23">
        <v>45518</v>
      </c>
      <c r="L102" s="20">
        <v>1000</v>
      </c>
      <c r="M102" s="20">
        <v>3017</v>
      </c>
      <c r="N102" s="20">
        <v>2478.8000000000002</v>
      </c>
      <c r="O102" s="21">
        <v>10284.209999999999</v>
      </c>
      <c r="Q102" s="20">
        <v>3464</v>
      </c>
      <c r="R102" s="20">
        <f t="shared" si="4"/>
        <v>2478.8000000000002</v>
      </c>
      <c r="S102" s="20">
        <v>2478.8000000000002</v>
      </c>
    </row>
    <row r="103" spans="1:19">
      <c r="A103" s="18" t="s">
        <v>4664</v>
      </c>
      <c r="B103" s="18" t="s">
        <v>4665</v>
      </c>
      <c r="C103" s="18" t="s">
        <v>4666</v>
      </c>
      <c r="D103" s="18" t="s">
        <v>4667</v>
      </c>
      <c r="E103" s="18" t="s">
        <v>4668</v>
      </c>
      <c r="F103" s="18" t="s">
        <v>4669</v>
      </c>
      <c r="G103" s="19">
        <v>12</v>
      </c>
      <c r="H103" s="23">
        <v>45550</v>
      </c>
      <c r="I103" s="23">
        <v>45914</v>
      </c>
      <c r="J103" s="23">
        <v>45510</v>
      </c>
      <c r="K103" s="23">
        <v>45516</v>
      </c>
      <c r="L103" s="20">
        <v>1500</v>
      </c>
      <c r="M103" s="20">
        <v>2478</v>
      </c>
      <c r="N103" s="20">
        <v>3099</v>
      </c>
      <c r="O103" s="21">
        <v>8081.27</v>
      </c>
      <c r="Q103" s="20">
        <v>2371</v>
      </c>
      <c r="R103" s="20">
        <f t="shared" si="4"/>
        <v>3099</v>
      </c>
      <c r="S103" s="20">
        <v>3099</v>
      </c>
    </row>
    <row r="104" spans="1:19">
      <c r="A104" s="18" t="s">
        <v>4670</v>
      </c>
      <c r="B104" s="18" t="s">
        <v>4671</v>
      </c>
      <c r="C104" s="18" t="s">
        <v>4672</v>
      </c>
      <c r="D104" s="18" t="s">
        <v>4673</v>
      </c>
      <c r="E104" s="18" t="s">
        <v>4674</v>
      </c>
      <c r="F104" s="18" t="s">
        <v>4675</v>
      </c>
      <c r="G104" s="19">
        <v>15</v>
      </c>
      <c r="H104" s="23">
        <v>45527</v>
      </c>
      <c r="I104" s="23">
        <v>45983</v>
      </c>
      <c r="J104" s="23">
        <v>45461</v>
      </c>
      <c r="K104" s="23">
        <v>45463</v>
      </c>
      <c r="L104" s="20">
        <v>1000</v>
      </c>
      <c r="M104" s="20">
        <v>2237</v>
      </c>
      <c r="N104" s="20">
        <v>2471</v>
      </c>
      <c r="O104" s="21">
        <v>8511.9699999999993</v>
      </c>
      <c r="Q104" s="20">
        <v>2287</v>
      </c>
      <c r="R104" s="20">
        <f t="shared" si="4"/>
        <v>2471</v>
      </c>
      <c r="S104" s="20">
        <v>2471</v>
      </c>
    </row>
    <row r="105" spans="1:19">
      <c r="A105" s="18" t="s">
        <v>4676</v>
      </c>
      <c r="B105" s="18" t="s">
        <v>4677</v>
      </c>
      <c r="C105" s="18" t="s">
        <v>4678</v>
      </c>
      <c r="D105" s="18" t="s">
        <v>4679</v>
      </c>
      <c r="E105" s="18" t="s">
        <v>4680</v>
      </c>
      <c r="F105" s="18" t="s">
        <v>4681</v>
      </c>
      <c r="G105" s="19">
        <v>11</v>
      </c>
      <c r="H105" s="23">
        <v>45607</v>
      </c>
      <c r="I105" s="23">
        <v>45940</v>
      </c>
      <c r="J105" s="23">
        <v>45587</v>
      </c>
      <c r="K105" s="23">
        <v>45590</v>
      </c>
      <c r="L105" s="20">
        <v>1000</v>
      </c>
      <c r="M105" s="20">
        <v>2811</v>
      </c>
      <c r="N105" s="20">
        <v>2817</v>
      </c>
      <c r="O105" s="21">
        <v>2387.33</v>
      </c>
      <c r="Q105" s="20">
        <v>3611</v>
      </c>
      <c r="R105" s="20">
        <f t="shared" si="4"/>
        <v>2817</v>
      </c>
      <c r="S105" s="20">
        <v>2817</v>
      </c>
    </row>
    <row r="106" spans="1:19">
      <c r="A106" s="18" t="s">
        <v>4682</v>
      </c>
      <c r="B106" s="18" t="s">
        <v>4683</v>
      </c>
      <c r="C106" s="18" t="s">
        <v>4684</v>
      </c>
      <c r="D106" s="18" t="s">
        <v>4685</v>
      </c>
      <c r="E106" s="18" t="s">
        <v>4686</v>
      </c>
      <c r="F106" s="18" t="s">
        <v>4687</v>
      </c>
      <c r="G106" s="19">
        <v>11</v>
      </c>
      <c r="H106" s="23">
        <v>45593</v>
      </c>
      <c r="I106" s="23">
        <v>45927</v>
      </c>
      <c r="J106" s="23">
        <v>45511</v>
      </c>
      <c r="K106" s="23">
        <v>45516</v>
      </c>
      <c r="L106" s="20">
        <v>1000</v>
      </c>
      <c r="M106" s="20">
        <v>2304</v>
      </c>
      <c r="N106" s="20">
        <v>2387</v>
      </c>
      <c r="O106" s="21">
        <v>2945.01</v>
      </c>
      <c r="Q106" s="20">
        <v>2277</v>
      </c>
      <c r="R106" s="20">
        <f t="shared" si="4"/>
        <v>2387</v>
      </c>
      <c r="S106" s="20">
        <v>2387</v>
      </c>
    </row>
    <row r="107" spans="1:19">
      <c r="A107" s="18" t="s">
        <v>4688</v>
      </c>
      <c r="B107" s="18" t="s">
        <v>4689</v>
      </c>
      <c r="C107" s="18" t="s">
        <v>4690</v>
      </c>
      <c r="D107" s="18" t="s">
        <v>4691</v>
      </c>
      <c r="E107" s="18" t="s">
        <v>4692</v>
      </c>
      <c r="F107" s="18" t="s">
        <v>4693</v>
      </c>
      <c r="G107" s="19">
        <v>12</v>
      </c>
      <c r="H107" s="23">
        <v>45689</v>
      </c>
      <c r="I107" s="23">
        <v>46053</v>
      </c>
      <c r="J107" s="23">
        <v>45604</v>
      </c>
      <c r="K107" s="23">
        <v>45610</v>
      </c>
      <c r="L107" s="20">
        <v>1000</v>
      </c>
      <c r="M107" s="20">
        <v>1921</v>
      </c>
      <c r="N107" s="20">
        <v>2495</v>
      </c>
      <c r="O107" s="21">
        <v>0</v>
      </c>
      <c r="Q107" s="20">
        <v>3083</v>
      </c>
      <c r="R107" s="20">
        <f t="shared" si="4"/>
        <v>2495</v>
      </c>
      <c r="S107" s="20">
        <v>2495</v>
      </c>
    </row>
    <row r="108" spans="1:19">
      <c r="A108" s="18" t="s">
        <v>4694</v>
      </c>
      <c r="B108" s="18" t="s">
        <v>4695</v>
      </c>
      <c r="C108" s="18" t="s">
        <v>4696</v>
      </c>
      <c r="D108" s="18" t="s">
        <v>4697</v>
      </c>
      <c r="E108" s="18" t="s">
        <v>4698</v>
      </c>
      <c r="F108" s="18" t="s">
        <v>4699</v>
      </c>
      <c r="G108" s="19">
        <v>12</v>
      </c>
      <c r="H108" s="23">
        <v>45638</v>
      </c>
      <c r="I108" s="23">
        <v>46002</v>
      </c>
      <c r="J108" s="23">
        <v>45596</v>
      </c>
      <c r="K108" s="23">
        <v>45601</v>
      </c>
      <c r="L108" s="20">
        <v>1000</v>
      </c>
      <c r="M108" s="20">
        <v>1929</v>
      </c>
      <c r="N108" s="20">
        <v>2661</v>
      </c>
      <c r="O108" s="21">
        <v>0</v>
      </c>
      <c r="Q108" s="20">
        <v>3255</v>
      </c>
      <c r="R108" s="20">
        <f t="shared" si="4"/>
        <v>2661</v>
      </c>
      <c r="S108" s="20">
        <v>2661</v>
      </c>
    </row>
    <row r="109" spans="1:19">
      <c r="A109" s="18" t="s">
        <v>4700</v>
      </c>
      <c r="B109" s="18" t="s">
        <v>4701</v>
      </c>
      <c r="C109" s="18" t="s">
        <v>4702</v>
      </c>
      <c r="D109" s="18" t="s">
        <v>4703</v>
      </c>
      <c r="E109" s="18" t="s">
        <v>4704</v>
      </c>
      <c r="F109" s="18" t="s">
        <v>4705</v>
      </c>
      <c r="G109" s="19">
        <v>11</v>
      </c>
      <c r="H109" s="23">
        <v>45624</v>
      </c>
      <c r="I109" s="23">
        <v>45957</v>
      </c>
      <c r="J109" s="23">
        <v>45560</v>
      </c>
      <c r="K109" s="23">
        <v>45561</v>
      </c>
      <c r="L109" s="20">
        <v>1000</v>
      </c>
      <c r="M109" s="20">
        <v>2713</v>
      </c>
      <c r="N109" s="20">
        <v>2772</v>
      </c>
      <c r="O109" s="21">
        <v>277.2</v>
      </c>
      <c r="Q109" s="20">
        <v>2455</v>
      </c>
      <c r="R109" s="20">
        <f t="shared" si="4"/>
        <v>2772</v>
      </c>
      <c r="S109" s="20">
        <v>2772</v>
      </c>
    </row>
    <row r="110" spans="1:19">
      <c r="A110" s="18" t="s">
        <v>4706</v>
      </c>
      <c r="B110" s="18" t="s">
        <v>4707</v>
      </c>
      <c r="C110" s="18" t="s">
        <v>4708</v>
      </c>
      <c r="D110" s="18" t="s">
        <v>4709</v>
      </c>
      <c r="E110" s="18" t="s">
        <v>4710</v>
      </c>
      <c r="F110" s="18" t="s">
        <v>4711</v>
      </c>
      <c r="G110" s="19">
        <v>13</v>
      </c>
      <c r="H110" s="23">
        <v>45570</v>
      </c>
      <c r="I110" s="23">
        <v>45965</v>
      </c>
      <c r="J110" s="23">
        <v>45569</v>
      </c>
      <c r="K110" s="23">
        <v>45569</v>
      </c>
      <c r="L110" s="20">
        <v>1000</v>
      </c>
      <c r="M110" s="20">
        <v>2621</v>
      </c>
      <c r="N110" s="20">
        <v>2510</v>
      </c>
      <c r="O110" s="21">
        <v>7072.32</v>
      </c>
      <c r="Q110" s="20">
        <v>2411</v>
      </c>
      <c r="R110" s="20">
        <f t="shared" si="4"/>
        <v>2510</v>
      </c>
      <c r="S110" s="20">
        <v>2510</v>
      </c>
    </row>
    <row r="111" spans="1:19">
      <c r="A111" s="18" t="s">
        <v>4712</v>
      </c>
      <c r="B111" s="18" t="s">
        <v>4713</v>
      </c>
      <c r="C111" s="18" t="s">
        <v>4714</v>
      </c>
      <c r="D111" s="18" t="s">
        <v>4715</v>
      </c>
      <c r="E111" s="18" t="s">
        <v>4716</v>
      </c>
      <c r="F111" s="18" t="s">
        <v>4717</v>
      </c>
      <c r="G111" s="19">
        <v>11</v>
      </c>
      <c r="H111" s="23">
        <v>45581</v>
      </c>
      <c r="I111" s="23">
        <v>45915</v>
      </c>
      <c r="J111" s="23">
        <v>45538</v>
      </c>
      <c r="K111" s="23">
        <v>45538</v>
      </c>
      <c r="L111" s="20">
        <v>1000</v>
      </c>
      <c r="M111" s="20">
        <v>2441</v>
      </c>
      <c r="N111" s="20">
        <v>2733</v>
      </c>
      <c r="O111" s="21">
        <v>4251.9799999999996</v>
      </c>
      <c r="Q111" s="20">
        <v>2563</v>
      </c>
      <c r="R111" s="20">
        <f t="shared" si="4"/>
        <v>2733</v>
      </c>
      <c r="S111" s="20">
        <v>2733</v>
      </c>
    </row>
    <row r="112" spans="1:19">
      <c r="A112" s="18" t="s">
        <v>4718</v>
      </c>
      <c r="B112" s="18" t="s">
        <v>4719</v>
      </c>
      <c r="C112" s="18" t="s">
        <v>4720</v>
      </c>
      <c r="D112" s="18" t="s">
        <v>4721</v>
      </c>
      <c r="E112" s="18" t="s">
        <v>4722</v>
      </c>
      <c r="F112" s="18" t="s">
        <v>4723</v>
      </c>
      <c r="G112" s="19">
        <v>13</v>
      </c>
      <c r="H112" s="23">
        <v>45519</v>
      </c>
      <c r="I112" s="23">
        <v>45914</v>
      </c>
      <c r="J112" s="23">
        <v>45481</v>
      </c>
      <c r="K112" s="23">
        <v>45482</v>
      </c>
      <c r="L112" s="20">
        <v>1000</v>
      </c>
      <c r="M112" s="20">
        <v>2421</v>
      </c>
      <c r="N112" s="20">
        <v>2601</v>
      </c>
      <c r="O112" s="21">
        <v>10214.16</v>
      </c>
      <c r="Q112" s="20">
        <v>2551</v>
      </c>
      <c r="R112" s="20">
        <f t="shared" si="4"/>
        <v>2601</v>
      </c>
      <c r="S112" s="20">
        <v>2601</v>
      </c>
    </row>
    <row r="113" spans="1:19">
      <c r="A113" s="18" t="s">
        <v>4724</v>
      </c>
      <c r="B113" s="18" t="s">
        <v>4725</v>
      </c>
      <c r="C113" s="18" t="s">
        <v>4726</v>
      </c>
      <c r="D113" s="18" t="s">
        <v>4727</v>
      </c>
      <c r="E113" s="18" t="s">
        <v>4728</v>
      </c>
      <c r="F113" s="18" t="s">
        <v>4729</v>
      </c>
      <c r="G113" s="19">
        <v>13</v>
      </c>
      <c r="H113" s="23">
        <v>45523</v>
      </c>
      <c r="I113" s="23">
        <v>45918</v>
      </c>
      <c r="J113" s="23">
        <v>45520</v>
      </c>
      <c r="K113" s="23">
        <v>45523</v>
      </c>
      <c r="L113" s="20">
        <v>1000</v>
      </c>
      <c r="M113" s="20">
        <v>2288</v>
      </c>
      <c r="N113" s="20">
        <v>2293.5500000000002</v>
      </c>
      <c r="O113" s="21">
        <v>8779.2099999999991</v>
      </c>
      <c r="Q113" s="20">
        <v>3168</v>
      </c>
      <c r="R113" s="20">
        <f t="shared" si="4"/>
        <v>2293.5500000000002</v>
      </c>
      <c r="S113" s="20">
        <v>2293.5500000000002</v>
      </c>
    </row>
    <row r="114" spans="1:19">
      <c r="A114" s="18" t="s">
        <v>4730</v>
      </c>
      <c r="B114" s="18" t="s">
        <v>4731</v>
      </c>
      <c r="C114" s="18" t="s">
        <v>4732</v>
      </c>
      <c r="D114" s="18" t="s">
        <v>4733</v>
      </c>
      <c r="E114" s="18" t="s">
        <v>4734</v>
      </c>
      <c r="F114" s="18" t="s">
        <v>4735</v>
      </c>
      <c r="G114" s="19">
        <v>15</v>
      </c>
      <c r="H114" s="23">
        <v>45513</v>
      </c>
      <c r="I114" s="23">
        <v>45969</v>
      </c>
      <c r="J114" s="23">
        <v>45512</v>
      </c>
      <c r="K114" s="23">
        <v>45513</v>
      </c>
      <c r="L114" s="20">
        <v>1000</v>
      </c>
      <c r="M114" s="20">
        <v>2338</v>
      </c>
      <c r="N114" s="20">
        <v>2349</v>
      </c>
      <c r="O114" s="21">
        <v>11250.59</v>
      </c>
      <c r="Q114" s="20">
        <v>3099</v>
      </c>
      <c r="R114" s="20">
        <f t="shared" si="4"/>
        <v>2349</v>
      </c>
      <c r="S114" s="20">
        <v>2349</v>
      </c>
    </row>
    <row r="115" spans="1:19">
      <c r="B115" s="18" t="s">
        <v>4736</v>
      </c>
      <c r="D115" s="18" t="s">
        <v>4737</v>
      </c>
      <c r="E115" s="18" t="s">
        <v>4738</v>
      </c>
      <c r="F115" s="18" t="s">
        <v>4739</v>
      </c>
      <c r="G115" s="19">
        <v>13</v>
      </c>
      <c r="H115" s="23">
        <v>45657</v>
      </c>
      <c r="I115" s="23">
        <v>46052</v>
      </c>
      <c r="L115" s="20">
        <v>0</v>
      </c>
      <c r="M115" s="20">
        <v>0</v>
      </c>
      <c r="N115" s="20">
        <v>2329</v>
      </c>
      <c r="O115" s="21">
        <v>0</v>
      </c>
      <c r="Q115" s="20">
        <v>0</v>
      </c>
      <c r="R115" s="20">
        <f t="shared" si="4"/>
        <v>2329</v>
      </c>
      <c r="S115" s="20">
        <v>2329</v>
      </c>
    </row>
    <row r="116" spans="1:19">
      <c r="B116" s="18" t="s">
        <v>4740</v>
      </c>
      <c r="D116" s="18" t="s">
        <v>4741</v>
      </c>
      <c r="E116" s="18" t="s">
        <v>4742</v>
      </c>
      <c r="F116" s="18" t="s">
        <v>4743</v>
      </c>
      <c r="G116" s="19">
        <v>15</v>
      </c>
      <c r="H116" s="23">
        <v>45620</v>
      </c>
      <c r="I116" s="23">
        <v>46076</v>
      </c>
      <c r="J116" s="23">
        <v>45561</v>
      </c>
      <c r="K116" s="23">
        <v>45561</v>
      </c>
      <c r="L116" s="20">
        <v>0</v>
      </c>
      <c r="M116" s="20">
        <v>0</v>
      </c>
      <c r="N116" s="20">
        <v>2366</v>
      </c>
      <c r="O116" s="21">
        <v>555.34</v>
      </c>
      <c r="Q116" s="20">
        <v>0</v>
      </c>
      <c r="R116" s="20">
        <f t="shared" si="4"/>
        <v>2366</v>
      </c>
      <c r="S116" s="20">
        <v>2366</v>
      </c>
    </row>
    <row r="117" spans="1:19">
      <c r="A117" s="17" t="s">
        <v>4744</v>
      </c>
    </row>
    <row r="118" spans="1:19">
      <c r="A118" s="18" t="s">
        <v>4745</v>
      </c>
      <c r="B118" s="18" t="s">
        <v>4746</v>
      </c>
      <c r="C118" s="18" t="s">
        <v>4747</v>
      </c>
      <c r="D118" s="18" t="s">
        <v>4748</v>
      </c>
      <c r="E118" s="18" t="s">
        <v>4749</v>
      </c>
      <c r="F118" s="18" t="s">
        <v>4750</v>
      </c>
      <c r="G118" s="19">
        <v>15</v>
      </c>
      <c r="H118" s="23">
        <v>45536</v>
      </c>
      <c r="I118" s="23">
        <v>45991</v>
      </c>
      <c r="J118" s="23">
        <v>45461</v>
      </c>
      <c r="K118" s="23">
        <v>45461</v>
      </c>
      <c r="L118" s="20">
        <v>1000</v>
      </c>
      <c r="M118" s="20">
        <v>2338</v>
      </c>
      <c r="N118" s="20">
        <v>2727</v>
      </c>
      <c r="O118" s="21">
        <v>8361.2900000000009</v>
      </c>
      <c r="Q118" s="20">
        <v>2260</v>
      </c>
      <c r="R118" s="20">
        <f>N118</f>
        <v>2727</v>
      </c>
      <c r="S118" s="20">
        <v>2727</v>
      </c>
    </row>
    <row r="119" spans="1:19">
      <c r="A119" s="17" t="s">
        <v>4751</v>
      </c>
    </row>
    <row r="120" spans="1:19">
      <c r="A120" s="18" t="s">
        <v>4752</v>
      </c>
      <c r="B120" s="18" t="s">
        <v>4753</v>
      </c>
      <c r="C120" s="18" t="s">
        <v>4754</v>
      </c>
      <c r="D120" s="18" t="s">
        <v>4755</v>
      </c>
      <c r="E120" s="18" t="s">
        <v>4756</v>
      </c>
      <c r="F120" s="18" t="s">
        <v>4757</v>
      </c>
      <c r="G120" s="19">
        <v>14</v>
      </c>
      <c r="H120" s="23">
        <v>45562</v>
      </c>
      <c r="I120" s="23">
        <v>45987</v>
      </c>
      <c r="J120" s="23">
        <v>45527</v>
      </c>
      <c r="K120" s="23">
        <v>45545</v>
      </c>
      <c r="L120" s="20">
        <v>1000</v>
      </c>
      <c r="M120" s="20">
        <v>3008</v>
      </c>
      <c r="N120" s="20">
        <v>3066</v>
      </c>
      <c r="O120" s="21">
        <v>7499.17</v>
      </c>
      <c r="Q120" s="20">
        <v>2966</v>
      </c>
      <c r="R120" s="20">
        <f>N120</f>
        <v>3066</v>
      </c>
      <c r="S120" s="20">
        <v>3066</v>
      </c>
    </row>
    <row r="121" spans="1:19">
      <c r="A121" s="18" t="s">
        <v>4758</v>
      </c>
      <c r="B121" s="18" t="s">
        <v>4759</v>
      </c>
      <c r="C121" s="18" t="s">
        <v>4760</v>
      </c>
      <c r="D121" s="18" t="s">
        <v>4761</v>
      </c>
      <c r="E121" s="18" t="s">
        <v>4762</v>
      </c>
      <c r="F121" s="18" t="s">
        <v>4763</v>
      </c>
      <c r="G121" s="19">
        <v>11</v>
      </c>
      <c r="H121" s="23">
        <v>45583</v>
      </c>
      <c r="I121" s="23">
        <v>45917</v>
      </c>
      <c r="J121" s="23">
        <v>45594</v>
      </c>
      <c r="K121" s="23">
        <v>45595</v>
      </c>
      <c r="L121" s="20">
        <v>1000</v>
      </c>
      <c r="M121" s="20">
        <v>2722</v>
      </c>
      <c r="N121" s="20">
        <v>3139</v>
      </c>
      <c r="O121" s="21">
        <v>4806.6099999999997</v>
      </c>
      <c r="Q121" s="20">
        <v>3093</v>
      </c>
      <c r="R121" s="20">
        <f>N121</f>
        <v>3139</v>
      </c>
      <c r="S121" s="20">
        <v>3139</v>
      </c>
    </row>
    <row r="122" spans="1:19">
      <c r="A122" s="18" t="s">
        <v>4764</v>
      </c>
      <c r="B122" s="18" t="s">
        <v>4765</v>
      </c>
      <c r="C122" s="18" t="s">
        <v>4766</v>
      </c>
      <c r="D122" s="18" t="s">
        <v>4767</v>
      </c>
      <c r="E122" s="18" t="s">
        <v>4768</v>
      </c>
      <c r="F122" s="18" t="s">
        <v>4769</v>
      </c>
      <c r="G122" s="19">
        <v>12</v>
      </c>
      <c r="H122" s="23">
        <v>45556</v>
      </c>
      <c r="I122" s="23">
        <v>45920</v>
      </c>
      <c r="J122" s="23">
        <v>45484</v>
      </c>
      <c r="K122" s="23">
        <v>45488</v>
      </c>
      <c r="L122" s="20">
        <v>1000</v>
      </c>
      <c r="M122" s="20">
        <v>2346</v>
      </c>
      <c r="N122" s="20">
        <v>2801</v>
      </c>
      <c r="O122" s="21">
        <v>6903.45</v>
      </c>
      <c r="Q122" s="20">
        <v>2278</v>
      </c>
      <c r="R122" s="20">
        <f>N122</f>
        <v>2801</v>
      </c>
      <c r="S122" s="20">
        <v>2801</v>
      </c>
    </row>
    <row r="123" spans="1:19">
      <c r="A123" s="17" t="s">
        <v>4770</v>
      </c>
    </row>
    <row r="124" spans="1:19">
      <c r="A124" s="18" t="s">
        <v>4771</v>
      </c>
      <c r="B124" s="18" t="s">
        <v>4772</v>
      </c>
      <c r="C124" s="18" t="s">
        <v>4773</v>
      </c>
      <c r="D124" s="18" t="s">
        <v>4774</v>
      </c>
      <c r="E124" s="18" t="s">
        <v>4775</v>
      </c>
      <c r="F124" s="18" t="s">
        <v>4776</v>
      </c>
      <c r="G124" s="19">
        <v>12</v>
      </c>
      <c r="H124" s="23">
        <v>45558</v>
      </c>
      <c r="I124" s="23">
        <v>45922</v>
      </c>
      <c r="J124" s="23">
        <v>45530</v>
      </c>
      <c r="K124" s="23">
        <v>45533</v>
      </c>
      <c r="L124" s="20">
        <v>1000</v>
      </c>
      <c r="M124" s="20">
        <v>3008</v>
      </c>
      <c r="N124" s="20">
        <v>3492</v>
      </c>
      <c r="O124" s="21">
        <v>8253.61</v>
      </c>
      <c r="Q124" s="20">
        <v>2810</v>
      </c>
      <c r="R124" s="20">
        <f t="shared" ref="R124:R130" si="5">N124</f>
        <v>3492</v>
      </c>
      <c r="S124" s="20">
        <v>3492</v>
      </c>
    </row>
    <row r="125" spans="1:19">
      <c r="A125" s="18" t="s">
        <v>4777</v>
      </c>
      <c r="B125" s="18" t="s">
        <v>4778</v>
      </c>
      <c r="C125" s="18" t="s">
        <v>4779</v>
      </c>
      <c r="D125" s="18" t="s">
        <v>4780</v>
      </c>
      <c r="E125" s="18" t="s">
        <v>4781</v>
      </c>
      <c r="F125" s="18" t="s">
        <v>4782</v>
      </c>
      <c r="G125" s="19">
        <v>12</v>
      </c>
      <c r="H125" s="23">
        <v>45565</v>
      </c>
      <c r="I125" s="23">
        <v>45929</v>
      </c>
      <c r="J125" s="23">
        <v>45511</v>
      </c>
      <c r="K125" s="23">
        <v>45516</v>
      </c>
      <c r="L125" s="20">
        <v>1000</v>
      </c>
      <c r="M125" s="20">
        <v>3654</v>
      </c>
      <c r="N125" s="20">
        <v>3546</v>
      </c>
      <c r="O125" s="21">
        <v>7285.73</v>
      </c>
      <c r="Q125" s="20">
        <v>4176</v>
      </c>
      <c r="R125" s="20">
        <f t="shared" si="5"/>
        <v>3546</v>
      </c>
      <c r="S125" s="20">
        <v>3546</v>
      </c>
    </row>
    <row r="126" spans="1:19">
      <c r="A126" s="18" t="s">
        <v>4783</v>
      </c>
      <c r="B126" s="18" t="s">
        <v>4784</v>
      </c>
      <c r="C126" s="18" t="s">
        <v>4785</v>
      </c>
      <c r="D126" s="18" t="s">
        <v>4786</v>
      </c>
      <c r="E126" s="18" t="s">
        <v>4787</v>
      </c>
      <c r="F126" s="18" t="s">
        <v>4788</v>
      </c>
      <c r="G126" s="19">
        <v>12</v>
      </c>
      <c r="H126" s="23">
        <v>45689</v>
      </c>
      <c r="I126" s="23">
        <v>46053</v>
      </c>
      <c r="J126" s="23">
        <v>45601</v>
      </c>
      <c r="K126" s="23">
        <v>45602</v>
      </c>
      <c r="L126" s="20">
        <v>1000</v>
      </c>
      <c r="M126" s="20">
        <v>4417</v>
      </c>
      <c r="N126" s="20">
        <v>3224</v>
      </c>
      <c r="O126" s="21">
        <v>0</v>
      </c>
      <c r="Q126" s="20">
        <v>3139</v>
      </c>
      <c r="R126" s="20">
        <f t="shared" si="5"/>
        <v>3224</v>
      </c>
      <c r="S126" s="20">
        <v>3224</v>
      </c>
    </row>
    <row r="127" spans="1:19">
      <c r="A127" s="18" t="s">
        <v>4789</v>
      </c>
      <c r="B127" s="18" t="s">
        <v>4790</v>
      </c>
      <c r="C127" s="18" t="s">
        <v>4791</v>
      </c>
      <c r="D127" s="18" t="s">
        <v>4792</v>
      </c>
      <c r="E127" s="18" t="s">
        <v>4793</v>
      </c>
      <c r="F127" s="18" t="s">
        <v>4794</v>
      </c>
      <c r="G127" s="19">
        <v>12</v>
      </c>
      <c r="H127" s="23">
        <v>45541</v>
      </c>
      <c r="I127" s="23">
        <v>45905</v>
      </c>
      <c r="J127" s="23">
        <v>45516</v>
      </c>
      <c r="K127" s="23">
        <v>45516</v>
      </c>
      <c r="L127" s="20">
        <v>1000</v>
      </c>
      <c r="M127" s="20">
        <v>3343</v>
      </c>
      <c r="N127" s="20">
        <v>3082</v>
      </c>
      <c r="O127" s="21">
        <v>9015.34</v>
      </c>
      <c r="Q127" s="20">
        <v>2831</v>
      </c>
      <c r="R127" s="20">
        <f t="shared" si="5"/>
        <v>3082</v>
      </c>
      <c r="S127" s="20">
        <v>3082</v>
      </c>
    </row>
    <row r="128" spans="1:19">
      <c r="A128" s="18" t="s">
        <v>4795</v>
      </c>
      <c r="B128" s="18" t="s">
        <v>4796</v>
      </c>
      <c r="C128" s="18" t="s">
        <v>4797</v>
      </c>
      <c r="D128" s="18" t="s">
        <v>4798</v>
      </c>
      <c r="E128" s="18" t="s">
        <v>4799</v>
      </c>
      <c r="F128" s="18" t="s">
        <v>4800</v>
      </c>
      <c r="G128" s="19">
        <v>15</v>
      </c>
      <c r="H128" s="23">
        <v>45524</v>
      </c>
      <c r="I128" s="23">
        <v>45980</v>
      </c>
      <c r="J128" s="23">
        <v>45460</v>
      </c>
      <c r="K128" s="23">
        <v>45460</v>
      </c>
      <c r="L128" s="20">
        <v>1000</v>
      </c>
      <c r="M128" s="20">
        <v>2312</v>
      </c>
      <c r="N128" s="20">
        <v>3004</v>
      </c>
      <c r="O128" s="21">
        <v>10546.5</v>
      </c>
      <c r="Q128" s="20">
        <v>2385</v>
      </c>
      <c r="R128" s="20">
        <f t="shared" si="5"/>
        <v>3004</v>
      </c>
      <c r="S128" s="20">
        <v>3004</v>
      </c>
    </row>
    <row r="129" spans="1:19">
      <c r="A129" s="18" t="s">
        <v>4801</v>
      </c>
      <c r="B129" s="18" t="s">
        <v>4802</v>
      </c>
      <c r="C129" s="18" t="s">
        <v>4803</v>
      </c>
      <c r="D129" s="18" t="s">
        <v>4804</v>
      </c>
      <c r="E129" s="18" t="s">
        <v>4805</v>
      </c>
      <c r="F129" s="18" t="s">
        <v>4806</v>
      </c>
      <c r="G129" s="19">
        <v>12</v>
      </c>
      <c r="H129" s="23">
        <v>45569</v>
      </c>
      <c r="I129" s="23">
        <v>45933</v>
      </c>
      <c r="J129" s="23">
        <v>45568</v>
      </c>
      <c r="K129" s="23">
        <v>45568</v>
      </c>
      <c r="L129" s="20">
        <v>1000</v>
      </c>
      <c r="M129" s="20">
        <v>2756</v>
      </c>
      <c r="N129" s="20">
        <v>3007</v>
      </c>
      <c r="O129" s="21">
        <v>6473</v>
      </c>
      <c r="Q129" s="20">
        <v>2907</v>
      </c>
      <c r="R129" s="20">
        <f t="shared" si="5"/>
        <v>3007</v>
      </c>
      <c r="S129" s="20">
        <v>3007</v>
      </c>
    </row>
    <row r="130" spans="1:19">
      <c r="A130" s="18" t="s">
        <v>4807</v>
      </c>
      <c r="B130" s="18" t="s">
        <v>4808</v>
      </c>
      <c r="C130" s="18" t="s">
        <v>4809</v>
      </c>
      <c r="D130" s="18" t="s">
        <v>4810</v>
      </c>
      <c r="E130" s="18" t="s">
        <v>4811</v>
      </c>
      <c r="F130" s="18" t="s">
        <v>4812</v>
      </c>
      <c r="G130" s="19">
        <v>12</v>
      </c>
      <c r="H130" s="23">
        <v>45616</v>
      </c>
      <c r="I130" s="23">
        <v>45980</v>
      </c>
      <c r="J130" s="23">
        <v>45553</v>
      </c>
      <c r="K130" s="23">
        <v>45554</v>
      </c>
      <c r="L130" s="20">
        <v>1000</v>
      </c>
      <c r="M130" s="20">
        <v>3136</v>
      </c>
      <c r="N130" s="20">
        <v>3375</v>
      </c>
      <c r="O130" s="21">
        <v>1237.49</v>
      </c>
      <c r="Q130" s="20">
        <v>3382</v>
      </c>
      <c r="R130" s="20">
        <f t="shared" si="5"/>
        <v>3375</v>
      </c>
      <c r="S130" s="20">
        <v>3375</v>
      </c>
    </row>
    <row r="131" spans="1:19">
      <c r="A131" s="16" t="s">
        <v>4813</v>
      </c>
      <c r="B131" s="12">
        <f>COUNTA(B29:B57)+COUNTA(B59:B61)+COUNTA(B63:B78)+COUNTA(B80:B81)+COUNTA(B83:B116)+COUNTA(B118:B118)+COUNTA(B120:B122)+COUNTA(B124:B130)</f>
        <v>95</v>
      </c>
      <c r="G131" s="13">
        <f>IF((COUNTA(G29:G57)+COUNTA(G59:G61)+COUNTA(G63:G78)+COUNTA(G80:G81)+COUNTA(G83:G116)+COUNTA(G118:G118)+COUNTA(G120:G122)+COUNTA(G124:G130))=0,0,(SUM(G29:G57)+SUM(G59:G61)+SUM(G63:G78)+SUM(G80:G81)+SUM(G83:G116)+SUM(G118:G118)+SUM(G120:G122)+SUM(G124:G130))/(COUNTA(G29:G57)+COUNTA(G59:G61)+COUNTA(G63:G78)+COUNTA(G80:G81)+COUNTA(G83:G116)+COUNTA(G118:G118)+COUNTA(G120:G122)+COUNTA(G124:G130)))</f>
        <v>12.347368421052632</v>
      </c>
      <c r="L131" s="14">
        <f>IF((COUNTA(L29:L57)+COUNTA(L59:L61)+COUNTA(L63:L78)+COUNTA(L80:L81)+COUNTA(L83:L116)+COUNTA(L118:L118)+COUNTA(L120:L122)+COUNTA(L124:L130))=0,0,(SUM(L29:L57)+SUM(L59:L61)+SUM(L63:L78)+SUM(L80:L81)+SUM(L83:L116)+SUM(L118:L118)+SUM(L120:L122)+SUM(L124:L130))/(COUNTA(L29:L57)+COUNTA(L59:L61)+COUNTA(L63:L78)+COUNTA(L80:L81)+COUNTA(L83:L116)+COUNTA(L118:L118)+COUNTA(L120:L122)+COUNTA(L124:L130)))</f>
        <v>984.17894736842106</v>
      </c>
      <c r="M131" s="14">
        <f>IF((COUNTA(M29:M57)+COUNTA(M59:M61)+COUNTA(M63:M78)+COUNTA(M80:M81)+COUNTA(M83:M116)+COUNTA(M118:M118)+COUNTA(M120:M122)+COUNTA(M124:M130))=0,0,(SUM(M29:M57)+SUM(M59:M61)+SUM(M63:M78)+SUM(M80:M81)+SUM(M83:M116)+SUM(M118:M118)+SUM(M120:M122)+SUM(M124:M130))/(COUNTA(M29:M57)+COUNTA(M59:M61)+COUNTA(M63:M78)+COUNTA(M80:M81)+COUNTA(M83:M116)+COUNTA(M118:M118)+COUNTA(M120:M122)+COUNTA(M124:M130)))</f>
        <v>2245.8105263157895</v>
      </c>
      <c r="N131" s="14">
        <f>IF(B131 &gt; 0, R131 / B131, 0)</f>
        <v>2456.2510526315787</v>
      </c>
      <c r="Q131" s="14">
        <f>IF((COUNTA(Q29:Q57)+COUNTA(Q59:Q61)+COUNTA(Q63:Q78)+COUNTA(Q80:Q81)+COUNTA(Q83:Q116)+COUNTA(Q118:Q118)+COUNTA(Q120:Q122)+COUNTA(Q124:Q130))=0,0,(SUM(Q29:Q57)+SUM(Q59:Q61)+SUM(Q63:Q78)+SUM(Q80:Q81)+SUM(Q83:Q116)+SUM(Q118:Q118)+SUM(Q120:Q122)+SUM(Q124:Q130))/(COUNTA(Q29:Q57)+COUNTA(Q59:Q61)+COUNTA(Q63:Q78)+COUNTA(Q80:Q81)+COUNTA(Q83:Q116)+COUNTA(Q118:Q118)+COUNTA(Q120:Q122)+COUNTA(Q124:Q130)))</f>
        <v>2327.7157894736843</v>
      </c>
      <c r="R131" s="14">
        <f>SUM(R29:R57)+SUM(R59:R61)+SUM(R63:R78)+SUM(R80:R81)+SUM(R83:R116)+SUM(R118:R118)+SUM(R120:R122)+SUM(R124:R130)</f>
        <v>233343.84999999998</v>
      </c>
    </row>
  </sheetData>
  <mergeCells count="6">
    <mergeCell ref="A7:E7"/>
    <mergeCell ref="F7:N7"/>
    <mergeCell ref="O7"/>
    <mergeCell ref="A26:I26"/>
    <mergeCell ref="J26:K26"/>
    <mergeCell ref="L26:O26"/>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Y356"/>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4814</v>
      </c>
    </row>
    <row r="3" spans="1:25">
      <c r="A3" s="2" t="s">
        <v>4815</v>
      </c>
    </row>
    <row r="4" spans="1:25">
      <c r="A4" s="2" t="s">
        <v>4816</v>
      </c>
    </row>
    <row r="6" spans="1:25" ht="15.75">
      <c r="A6" s="3" t="s">
        <v>4817</v>
      </c>
    </row>
    <row r="7" spans="1:25">
      <c r="A7" s="26"/>
      <c r="B7" s="26"/>
      <c r="C7" s="26"/>
      <c r="D7" s="26"/>
      <c r="E7" s="26"/>
      <c r="F7" s="27" t="s">
        <v>4818</v>
      </c>
      <c r="G7" s="27"/>
      <c r="H7" s="27"/>
      <c r="I7" s="27"/>
      <c r="J7" s="27"/>
      <c r="K7" s="27"/>
      <c r="L7" s="27"/>
      <c r="M7" s="27"/>
      <c r="N7" s="27"/>
      <c r="O7" s="26"/>
    </row>
    <row r="8" spans="1:25" ht="25.5">
      <c r="A8" s="4" t="s">
        <v>4819</v>
      </c>
      <c r="B8" s="5" t="s">
        <v>4820</v>
      </c>
      <c r="C8" s="5" t="s">
        <v>4821</v>
      </c>
      <c r="D8" s="6" t="s">
        <v>4822</v>
      </c>
      <c r="E8" s="5" t="s">
        <v>4823</v>
      </c>
      <c r="F8" s="5" t="s">
        <v>4825</v>
      </c>
      <c r="G8" s="5" t="s">
        <v>4826</v>
      </c>
      <c r="H8" s="5" t="s">
        <v>4827</v>
      </c>
      <c r="I8" s="5" t="s">
        <v>4828</v>
      </c>
      <c r="J8" s="5" t="s">
        <v>4829</v>
      </c>
      <c r="K8" s="5" t="s">
        <v>4830</v>
      </c>
      <c r="L8" s="8" t="s">
        <v>4831</v>
      </c>
      <c r="M8" s="8" t="s">
        <v>4832</v>
      </c>
      <c r="N8" s="8" t="s">
        <v>4833</v>
      </c>
      <c r="O8" s="5" t="s">
        <v>4834</v>
      </c>
      <c r="Q8" s="10" t="s">
        <v>4824</v>
      </c>
      <c r="R8" s="10" t="s">
        <v>4824</v>
      </c>
      <c r="S8" s="10" t="s">
        <v>4824</v>
      </c>
      <c r="T8" s="10" t="s">
        <v>4824</v>
      </c>
      <c r="U8" s="11" t="s">
        <v>4835</v>
      </c>
      <c r="V8" s="11" t="s">
        <v>4836</v>
      </c>
      <c r="W8" s="11" t="s">
        <v>4837</v>
      </c>
      <c r="X8" s="11" t="s">
        <v>4838</v>
      </c>
      <c r="Y8" s="11" t="s">
        <v>4839</v>
      </c>
    </row>
    <row r="9" spans="1:25">
      <c r="A9" s="18" t="s">
        <v>4840</v>
      </c>
      <c r="B9" s="19">
        <v>0</v>
      </c>
      <c r="C9" s="19">
        <v>40</v>
      </c>
      <c r="D9" s="20">
        <v>1282.121212121212</v>
      </c>
      <c r="E9" s="19">
        <v>40</v>
      </c>
      <c r="F9" s="19">
        <v>30</v>
      </c>
      <c r="G9" s="19">
        <v>26</v>
      </c>
      <c r="H9" s="19">
        <v>5</v>
      </c>
      <c r="I9" s="19">
        <v>7</v>
      </c>
      <c r="J9" s="19">
        <v>35</v>
      </c>
      <c r="K9" s="19">
        <v>33</v>
      </c>
      <c r="L9" s="22">
        <v>0.875</v>
      </c>
      <c r="M9" s="22">
        <v>0.82499999999999996</v>
      </c>
      <c r="N9" s="22">
        <v>-5.0000000000000044E-2</v>
      </c>
      <c r="O9" s="19">
        <v>7</v>
      </c>
      <c r="Q9" s="19">
        <v>2</v>
      </c>
      <c r="R9" s="19">
        <v>2</v>
      </c>
      <c r="S9" s="19">
        <v>0</v>
      </c>
      <c r="T9" s="19">
        <v>31</v>
      </c>
      <c r="U9" s="20">
        <v>42310</v>
      </c>
      <c r="V9" s="20">
        <v>0</v>
      </c>
      <c r="W9" s="20">
        <v>12773</v>
      </c>
      <c r="X9" s="20">
        <v>40</v>
      </c>
      <c r="Y9" s="20">
        <v>31</v>
      </c>
    </row>
    <row r="10" spans="1:25">
      <c r="A10" s="18" t="s">
        <v>4841</v>
      </c>
      <c r="B10" s="19">
        <v>0</v>
      </c>
      <c r="C10" s="19">
        <v>10</v>
      </c>
      <c r="D10" s="20">
        <v>1536.6666666666667</v>
      </c>
      <c r="E10" s="19">
        <v>10</v>
      </c>
      <c r="F10" s="19">
        <v>7</v>
      </c>
      <c r="G10" s="19">
        <v>6</v>
      </c>
      <c r="H10" s="19">
        <v>1</v>
      </c>
      <c r="I10" s="19">
        <v>0</v>
      </c>
      <c r="J10" s="19">
        <v>8</v>
      </c>
      <c r="K10" s="19">
        <v>6</v>
      </c>
      <c r="L10" s="22">
        <v>0.8</v>
      </c>
      <c r="M10" s="22">
        <v>0.6</v>
      </c>
      <c r="N10" s="22">
        <v>-0.20000000000000007</v>
      </c>
      <c r="O10" s="19">
        <v>4</v>
      </c>
      <c r="Q10" s="19">
        <v>6</v>
      </c>
      <c r="R10" s="19">
        <v>0</v>
      </c>
      <c r="S10" s="19">
        <v>0</v>
      </c>
      <c r="T10" s="19">
        <v>6</v>
      </c>
      <c r="U10" s="20">
        <v>9220</v>
      </c>
      <c r="V10" s="20">
        <v>0</v>
      </c>
      <c r="W10" s="20">
        <v>4536</v>
      </c>
      <c r="X10" s="20">
        <v>10</v>
      </c>
      <c r="Y10" s="20">
        <v>6</v>
      </c>
    </row>
    <row r="11" spans="1:25">
      <c r="A11" s="18" t="s">
        <v>4842</v>
      </c>
      <c r="B11" s="19">
        <v>0</v>
      </c>
      <c r="C11" s="19">
        <v>2</v>
      </c>
      <c r="D11" s="20">
        <v>1495</v>
      </c>
      <c r="E11" s="19">
        <v>2</v>
      </c>
      <c r="F11" s="19">
        <v>0</v>
      </c>
      <c r="G11" s="19">
        <v>0</v>
      </c>
      <c r="H11" s="19">
        <v>1</v>
      </c>
      <c r="I11" s="19">
        <v>2</v>
      </c>
      <c r="J11" s="19">
        <v>1</v>
      </c>
      <c r="K11" s="19">
        <v>2</v>
      </c>
      <c r="L11" s="22">
        <v>0.5</v>
      </c>
      <c r="M11" s="22">
        <v>1</v>
      </c>
      <c r="N11" s="22">
        <v>0.5</v>
      </c>
      <c r="O11" s="19">
        <v>0</v>
      </c>
      <c r="Q11" s="19">
        <v>0</v>
      </c>
      <c r="R11" s="19">
        <v>0</v>
      </c>
      <c r="S11" s="19">
        <v>0</v>
      </c>
      <c r="T11" s="19">
        <v>2</v>
      </c>
      <c r="U11" s="20">
        <v>2990</v>
      </c>
      <c r="V11" s="20">
        <v>0</v>
      </c>
      <c r="W11" s="20">
        <v>998</v>
      </c>
      <c r="X11" s="20">
        <v>2</v>
      </c>
      <c r="Y11" s="20">
        <v>2</v>
      </c>
    </row>
    <row r="12" spans="1:25">
      <c r="A12" s="18" t="s">
        <v>4843</v>
      </c>
      <c r="B12" s="19">
        <v>0</v>
      </c>
      <c r="C12" s="19">
        <v>2</v>
      </c>
      <c r="D12" s="20">
        <v>1597.5</v>
      </c>
      <c r="E12" s="19">
        <v>2</v>
      </c>
      <c r="F12" s="19">
        <v>0</v>
      </c>
      <c r="G12" s="19">
        <v>0</v>
      </c>
      <c r="H12" s="19">
        <v>1</v>
      </c>
      <c r="I12" s="19">
        <v>2</v>
      </c>
      <c r="J12" s="19">
        <v>1</v>
      </c>
      <c r="K12" s="19">
        <v>2</v>
      </c>
      <c r="L12" s="22">
        <v>0.5</v>
      </c>
      <c r="M12" s="22">
        <v>1</v>
      </c>
      <c r="N12" s="22">
        <v>0.5</v>
      </c>
      <c r="O12" s="19">
        <v>0</v>
      </c>
      <c r="Q12" s="19">
        <v>0</v>
      </c>
      <c r="R12" s="19">
        <v>0</v>
      </c>
      <c r="S12" s="19">
        <v>0</v>
      </c>
      <c r="T12" s="19">
        <v>2</v>
      </c>
      <c r="U12" s="20">
        <v>3195</v>
      </c>
      <c r="V12" s="20">
        <v>0</v>
      </c>
      <c r="W12" s="20">
        <v>984</v>
      </c>
      <c r="X12" s="20">
        <v>4</v>
      </c>
      <c r="Y12" s="20">
        <v>2</v>
      </c>
    </row>
    <row r="13" spans="1:25">
      <c r="A13" s="18" t="s">
        <v>4844</v>
      </c>
      <c r="B13" s="19">
        <v>0</v>
      </c>
      <c r="C13" s="19">
        <v>56</v>
      </c>
      <c r="D13" s="20">
        <v>1338.75</v>
      </c>
      <c r="E13" s="19">
        <v>56</v>
      </c>
      <c r="F13" s="19">
        <v>37</v>
      </c>
      <c r="G13" s="19">
        <v>42</v>
      </c>
      <c r="H13" s="19">
        <v>6</v>
      </c>
      <c r="I13" s="19">
        <v>6</v>
      </c>
      <c r="J13" s="19">
        <v>43</v>
      </c>
      <c r="K13" s="19">
        <v>48</v>
      </c>
      <c r="L13" s="22">
        <v>0.7678571428571429</v>
      </c>
      <c r="M13" s="22">
        <v>0.8571428571428571</v>
      </c>
      <c r="N13" s="22">
        <v>8.9285714285714191E-2</v>
      </c>
      <c r="O13" s="19">
        <v>8</v>
      </c>
      <c r="Q13" s="19">
        <v>5</v>
      </c>
      <c r="R13" s="19">
        <v>8</v>
      </c>
      <c r="S13" s="19">
        <v>2</v>
      </c>
      <c r="T13" s="19">
        <v>38</v>
      </c>
      <c r="U13" s="20">
        <v>64260</v>
      </c>
      <c r="V13" s="20">
        <v>0</v>
      </c>
      <c r="W13" s="20">
        <v>18964</v>
      </c>
      <c r="X13" s="20">
        <v>56</v>
      </c>
      <c r="Y13" s="20">
        <v>40</v>
      </c>
    </row>
    <row r="14" spans="1:25">
      <c r="A14" s="18" t="s">
        <v>4845</v>
      </c>
      <c r="B14" s="19">
        <v>0</v>
      </c>
      <c r="C14" s="19">
        <v>6</v>
      </c>
      <c r="D14" s="20">
        <v>995</v>
      </c>
      <c r="E14" s="19">
        <v>6</v>
      </c>
      <c r="F14" s="19">
        <v>6</v>
      </c>
      <c r="G14" s="19">
        <v>6</v>
      </c>
      <c r="H14" s="19">
        <v>0</v>
      </c>
      <c r="I14" s="19">
        <v>0</v>
      </c>
      <c r="J14" s="19">
        <v>6</v>
      </c>
      <c r="K14" s="19">
        <v>6</v>
      </c>
      <c r="L14" s="22">
        <v>1</v>
      </c>
      <c r="M14" s="22">
        <v>1</v>
      </c>
      <c r="N14" s="22">
        <v>0</v>
      </c>
      <c r="O14" s="19">
        <v>0</v>
      </c>
      <c r="Q14" s="19">
        <v>0</v>
      </c>
      <c r="R14" s="19">
        <v>0</v>
      </c>
      <c r="S14" s="19">
        <v>0</v>
      </c>
      <c r="T14" s="19">
        <v>6</v>
      </c>
      <c r="U14" s="20">
        <v>5970</v>
      </c>
      <c r="V14" s="20">
        <v>0</v>
      </c>
      <c r="W14" s="20">
        <v>1368</v>
      </c>
      <c r="X14" s="20">
        <v>6</v>
      </c>
      <c r="Y14" s="20">
        <v>6</v>
      </c>
    </row>
    <row r="15" spans="1:25">
      <c r="A15" s="18" t="s">
        <v>4846</v>
      </c>
      <c r="B15" s="19">
        <v>0</v>
      </c>
      <c r="C15" s="19">
        <v>20</v>
      </c>
      <c r="D15" s="20">
        <v>1245.7894736842106</v>
      </c>
      <c r="E15" s="19">
        <v>20</v>
      </c>
      <c r="F15" s="19">
        <v>18</v>
      </c>
      <c r="G15" s="19">
        <v>19</v>
      </c>
      <c r="H15" s="19">
        <v>0</v>
      </c>
      <c r="I15" s="19">
        <v>0</v>
      </c>
      <c r="J15" s="19">
        <v>18</v>
      </c>
      <c r="K15" s="19">
        <v>19</v>
      </c>
      <c r="L15" s="22">
        <v>0.9</v>
      </c>
      <c r="M15" s="22">
        <v>0.95</v>
      </c>
      <c r="N15" s="22">
        <v>4.9999999999999933E-2</v>
      </c>
      <c r="O15" s="19">
        <v>1</v>
      </c>
      <c r="Q15" s="19">
        <v>0</v>
      </c>
      <c r="R15" s="19">
        <v>0</v>
      </c>
      <c r="S15" s="19">
        <v>0</v>
      </c>
      <c r="T15" s="19">
        <v>19</v>
      </c>
      <c r="U15" s="20">
        <v>23670</v>
      </c>
      <c r="V15" s="20">
        <v>0</v>
      </c>
      <c r="W15" s="20">
        <v>6480</v>
      </c>
      <c r="X15" s="20">
        <v>20</v>
      </c>
      <c r="Y15" s="20">
        <v>19</v>
      </c>
    </row>
    <row r="16" spans="1:25">
      <c r="A16" s="18" t="s">
        <v>4847</v>
      </c>
      <c r="B16" s="19">
        <v>0</v>
      </c>
      <c r="C16" s="19">
        <v>24</v>
      </c>
      <c r="D16" s="20">
        <v>1164.2857142857142</v>
      </c>
      <c r="E16" s="19">
        <v>24</v>
      </c>
      <c r="F16" s="19">
        <v>22</v>
      </c>
      <c r="G16" s="19">
        <v>19</v>
      </c>
      <c r="H16" s="19">
        <v>2</v>
      </c>
      <c r="I16" s="19">
        <v>2</v>
      </c>
      <c r="J16" s="19">
        <v>24</v>
      </c>
      <c r="K16" s="19">
        <v>21</v>
      </c>
      <c r="L16" s="22">
        <v>1</v>
      </c>
      <c r="M16" s="22">
        <v>0.875</v>
      </c>
      <c r="N16" s="22">
        <v>-0.125</v>
      </c>
      <c r="O16" s="19">
        <v>3</v>
      </c>
      <c r="Q16" s="19">
        <v>2</v>
      </c>
      <c r="R16" s="19">
        <v>3</v>
      </c>
      <c r="S16" s="19">
        <v>0</v>
      </c>
      <c r="T16" s="19">
        <v>18</v>
      </c>
      <c r="U16" s="20">
        <v>24450</v>
      </c>
      <c r="V16" s="20">
        <v>0</v>
      </c>
      <c r="W16" s="20">
        <v>6683</v>
      </c>
      <c r="X16" s="20">
        <v>24</v>
      </c>
      <c r="Y16" s="20">
        <v>18</v>
      </c>
    </row>
    <row r="17" spans="1:25">
      <c r="A17" s="18" t="s">
        <v>4848</v>
      </c>
      <c r="B17" s="19">
        <v>0</v>
      </c>
      <c r="C17" s="19">
        <v>205</v>
      </c>
      <c r="D17" s="20">
        <v>1168.5999999999999</v>
      </c>
      <c r="E17" s="19">
        <v>205</v>
      </c>
      <c r="F17" s="19">
        <v>178</v>
      </c>
      <c r="G17" s="19">
        <v>173</v>
      </c>
      <c r="H17" s="19">
        <v>4</v>
      </c>
      <c r="I17" s="19">
        <v>2</v>
      </c>
      <c r="J17" s="19">
        <v>182</v>
      </c>
      <c r="K17" s="19">
        <v>175</v>
      </c>
      <c r="L17" s="22">
        <v>0.8878048780487805</v>
      </c>
      <c r="M17" s="22">
        <v>0.85365853658536583</v>
      </c>
      <c r="N17" s="22">
        <v>-3.4146341463414664E-2</v>
      </c>
      <c r="O17" s="19">
        <v>30</v>
      </c>
      <c r="Q17" s="19">
        <v>12</v>
      </c>
      <c r="R17" s="19">
        <v>17</v>
      </c>
      <c r="S17" s="19">
        <v>3</v>
      </c>
      <c r="T17" s="19">
        <v>155</v>
      </c>
      <c r="U17" s="20">
        <v>204505</v>
      </c>
      <c r="V17" s="20">
        <v>0</v>
      </c>
      <c r="W17" s="20">
        <v>55258</v>
      </c>
      <c r="X17" s="20">
        <v>202</v>
      </c>
      <c r="Y17" s="20">
        <v>158</v>
      </c>
    </row>
    <row r="18" spans="1:25">
      <c r="A18" s="18" t="s">
        <v>4849</v>
      </c>
      <c r="B18" s="19">
        <v>0</v>
      </c>
      <c r="C18" s="19">
        <v>9</v>
      </c>
      <c r="D18" s="20">
        <v>1339.4444444444443</v>
      </c>
      <c r="E18" s="19">
        <v>9</v>
      </c>
      <c r="F18" s="19">
        <v>4</v>
      </c>
      <c r="G18" s="19">
        <v>7</v>
      </c>
      <c r="H18" s="19">
        <v>1</v>
      </c>
      <c r="I18" s="19">
        <v>2</v>
      </c>
      <c r="J18" s="19">
        <v>5</v>
      </c>
      <c r="K18" s="19">
        <v>9</v>
      </c>
      <c r="L18" s="22">
        <v>0.55555555555555558</v>
      </c>
      <c r="M18" s="22">
        <v>1</v>
      </c>
      <c r="N18" s="22">
        <v>0.44444444444444442</v>
      </c>
      <c r="O18" s="19">
        <v>0</v>
      </c>
      <c r="Q18" s="19">
        <v>0</v>
      </c>
      <c r="R18" s="19">
        <v>0</v>
      </c>
      <c r="S18" s="19">
        <v>0</v>
      </c>
      <c r="T18" s="19">
        <v>9</v>
      </c>
      <c r="U18" s="20">
        <v>12055</v>
      </c>
      <c r="V18" s="20">
        <v>0</v>
      </c>
      <c r="W18" s="20">
        <v>2770</v>
      </c>
      <c r="X18" s="20">
        <v>9</v>
      </c>
      <c r="Y18" s="20">
        <v>9</v>
      </c>
    </row>
    <row r="19" spans="1:25">
      <c r="A19" s="18" t="s">
        <v>4850</v>
      </c>
      <c r="B19" s="19">
        <v>0</v>
      </c>
      <c r="C19" s="19">
        <v>0</v>
      </c>
      <c r="D19" s="20">
        <v>0</v>
      </c>
      <c r="E19" s="19">
        <v>0</v>
      </c>
      <c r="F19" s="19">
        <v>0</v>
      </c>
      <c r="G19" s="19">
        <v>0</v>
      </c>
      <c r="H19" s="19">
        <v>0</v>
      </c>
      <c r="I19" s="19">
        <v>0</v>
      </c>
      <c r="J19" s="19">
        <v>0</v>
      </c>
      <c r="K19" s="19">
        <v>0</v>
      </c>
      <c r="L19" s="22">
        <v>0</v>
      </c>
      <c r="M19" s="22">
        <v>0</v>
      </c>
      <c r="N19" s="22">
        <v>0</v>
      </c>
      <c r="O19" s="19">
        <v>0</v>
      </c>
      <c r="Q19" s="19">
        <v>0</v>
      </c>
      <c r="R19" s="19">
        <v>0</v>
      </c>
      <c r="S19" s="19">
        <v>0</v>
      </c>
      <c r="T19" s="19">
        <v>0</v>
      </c>
      <c r="U19" s="20">
        <v>0</v>
      </c>
      <c r="V19" s="20">
        <v>0</v>
      </c>
      <c r="W19" s="20">
        <v>0</v>
      </c>
      <c r="X19" s="20">
        <v>0</v>
      </c>
      <c r="Y19" s="20">
        <v>0</v>
      </c>
    </row>
    <row r="20" spans="1:25">
      <c r="A20" s="16" t="s">
        <v>4851</v>
      </c>
      <c r="B20" s="13">
        <f>SUM(B9:B19)</f>
        <v>0</v>
      </c>
      <c r="C20" s="13">
        <f>SUM(C9:C19)</f>
        <v>374</v>
      </c>
      <c r="D20" s="14">
        <f>IF(K20 &gt; 0, U20 / K20, 0)</f>
        <v>1223.1308411214952</v>
      </c>
      <c r="E20" s="13">
        <f t="shared" ref="E20:K20" si="0">SUM(E9:E19)</f>
        <v>374</v>
      </c>
      <c r="F20" s="13">
        <f t="shared" si="0"/>
        <v>302</v>
      </c>
      <c r="G20" s="13">
        <f t="shared" si="0"/>
        <v>298</v>
      </c>
      <c r="H20" s="13">
        <f t="shared" si="0"/>
        <v>21</v>
      </c>
      <c r="I20" s="13">
        <f t="shared" si="0"/>
        <v>23</v>
      </c>
      <c r="J20" s="13">
        <f t="shared" si="0"/>
        <v>323</v>
      </c>
      <c r="K20" s="13">
        <f t="shared" si="0"/>
        <v>321</v>
      </c>
      <c r="L20" s="15">
        <f>IF(C20 &gt; 0, J20 / C20, 0)</f>
        <v>0.86363636363636365</v>
      </c>
      <c r="M20" s="15">
        <f>IF(C20 &gt; 0, K20 / (C20), 0)</f>
        <v>0.85828877005347592</v>
      </c>
      <c r="N20" s="15">
        <f>M20 - L20</f>
        <v>-5.3475935828877219E-3</v>
      </c>
      <c r="O20" s="13">
        <f>SUM(O9:O19)</f>
        <v>53</v>
      </c>
      <c r="Q20" s="13">
        <f t="shared" ref="Q20:Y20" si="1">SUM(Q9:Q19)</f>
        <v>27</v>
      </c>
      <c r="R20" s="13">
        <f t="shared" si="1"/>
        <v>30</v>
      </c>
      <c r="S20" s="13">
        <f t="shared" si="1"/>
        <v>5</v>
      </c>
      <c r="T20" s="13">
        <f t="shared" si="1"/>
        <v>286</v>
      </c>
      <c r="U20" s="14">
        <f t="shared" si="1"/>
        <v>392625</v>
      </c>
      <c r="V20" s="14">
        <f t="shared" si="1"/>
        <v>0</v>
      </c>
      <c r="W20" s="14">
        <f t="shared" si="1"/>
        <v>110814</v>
      </c>
      <c r="X20" s="14">
        <f t="shared" si="1"/>
        <v>373</v>
      </c>
      <c r="Y20" s="14">
        <f t="shared" si="1"/>
        <v>291</v>
      </c>
    </row>
    <row r="22" spans="1:25" ht="15.75">
      <c r="A22" s="3" t="s">
        <v>4852</v>
      </c>
    </row>
    <row r="23" spans="1:25">
      <c r="A23" s="26"/>
      <c r="B23" s="26"/>
      <c r="C23" s="26"/>
      <c r="D23" s="26"/>
      <c r="E23" s="26"/>
      <c r="F23" s="26"/>
      <c r="G23" s="26"/>
      <c r="H23" s="26"/>
      <c r="I23" s="26"/>
      <c r="J23" s="27" t="s">
        <v>4853</v>
      </c>
      <c r="K23" s="27"/>
      <c r="L23" s="26"/>
      <c r="M23" s="26"/>
      <c r="N23" s="26"/>
      <c r="O23" s="26"/>
    </row>
    <row r="24" spans="1:25" ht="25.5">
      <c r="A24" s="4" t="s">
        <v>4854</v>
      </c>
      <c r="B24" s="4" t="s">
        <v>4855</v>
      </c>
      <c r="C24" s="4" t="s">
        <v>4856</v>
      </c>
      <c r="D24" s="4" t="s">
        <v>4857</v>
      </c>
      <c r="E24" s="4" t="s">
        <v>4858</v>
      </c>
      <c r="F24" s="4" t="s">
        <v>4859</v>
      </c>
      <c r="G24" s="5" t="s">
        <v>4860</v>
      </c>
      <c r="H24" s="9" t="s">
        <v>4861</v>
      </c>
      <c r="I24" s="9" t="s">
        <v>4862</v>
      </c>
      <c r="J24" s="9" t="s">
        <v>4863</v>
      </c>
      <c r="K24" s="9" t="s">
        <v>4864</v>
      </c>
      <c r="L24" s="6" t="s">
        <v>4865</v>
      </c>
      <c r="M24" s="6" t="s">
        <v>4867</v>
      </c>
      <c r="N24" s="6" t="s">
        <v>4868</v>
      </c>
      <c r="O24" s="7" t="s">
        <v>4869</v>
      </c>
      <c r="Q24" s="11" t="s">
        <v>4866</v>
      </c>
      <c r="R24" s="11" t="s">
        <v>4870</v>
      </c>
      <c r="S24" s="11" t="s">
        <v>4871</v>
      </c>
    </row>
    <row r="25" spans="1:25">
      <c r="A25" s="17" t="s">
        <v>4872</v>
      </c>
    </row>
    <row r="26" spans="1:25">
      <c r="A26" s="18" t="s">
        <v>4873</v>
      </c>
      <c r="B26" s="18" t="s">
        <v>4874</v>
      </c>
      <c r="C26" s="18" t="s">
        <v>4875</v>
      </c>
      <c r="D26" s="18" t="s">
        <v>4876</v>
      </c>
      <c r="E26" s="18" t="s">
        <v>4877</v>
      </c>
      <c r="F26" s="18" t="s">
        <v>4878</v>
      </c>
      <c r="G26" s="19">
        <v>12</v>
      </c>
      <c r="H26" s="23">
        <v>45863</v>
      </c>
      <c r="I26" s="23">
        <v>46227</v>
      </c>
      <c r="J26" s="23">
        <v>45546</v>
      </c>
      <c r="K26" s="23">
        <v>45546</v>
      </c>
      <c r="L26" s="20">
        <v>0</v>
      </c>
      <c r="M26" s="20">
        <v>1418.75</v>
      </c>
      <c r="N26" s="20">
        <v>1465</v>
      </c>
      <c r="O26" s="21">
        <v>0</v>
      </c>
      <c r="Q26" s="20">
        <v>1105</v>
      </c>
      <c r="R26" s="20">
        <f t="shared" ref="R26:R58" si="2">N26</f>
        <v>1465</v>
      </c>
      <c r="S26" s="20">
        <v>1465</v>
      </c>
    </row>
    <row r="27" spans="1:25">
      <c r="A27" s="18" t="s">
        <v>4879</v>
      </c>
      <c r="B27" s="18" t="s">
        <v>4880</v>
      </c>
      <c r="C27" s="18" t="s">
        <v>4881</v>
      </c>
      <c r="D27" s="18" t="s">
        <v>4882</v>
      </c>
      <c r="E27" s="18" t="s">
        <v>4883</v>
      </c>
      <c r="F27" s="18" t="s">
        <v>4884</v>
      </c>
      <c r="G27" s="19">
        <v>12</v>
      </c>
      <c r="H27" s="23">
        <v>45863</v>
      </c>
      <c r="I27" s="23">
        <v>46227</v>
      </c>
      <c r="J27" s="23">
        <v>45560</v>
      </c>
      <c r="K27" s="23">
        <v>45561</v>
      </c>
      <c r="L27" s="20">
        <v>2930</v>
      </c>
      <c r="M27" s="20">
        <v>1418.75</v>
      </c>
      <c r="N27" s="20">
        <v>1485</v>
      </c>
      <c r="O27" s="21">
        <v>0</v>
      </c>
      <c r="Q27" s="20">
        <v>1105</v>
      </c>
      <c r="R27" s="20">
        <f t="shared" si="2"/>
        <v>1485</v>
      </c>
      <c r="S27" s="20">
        <v>1485</v>
      </c>
    </row>
    <row r="28" spans="1:25">
      <c r="A28" s="18" t="s">
        <v>4885</v>
      </c>
      <c r="B28" s="18" t="s">
        <v>4886</v>
      </c>
      <c r="C28" s="18" t="s">
        <v>4887</v>
      </c>
      <c r="D28" s="18" t="s">
        <v>4888</v>
      </c>
      <c r="E28" s="18" t="s">
        <v>4889</v>
      </c>
      <c r="F28" s="18" t="s">
        <v>4890</v>
      </c>
      <c r="G28" s="19">
        <v>12</v>
      </c>
      <c r="H28" s="23">
        <v>45863</v>
      </c>
      <c r="I28" s="23">
        <v>46227</v>
      </c>
      <c r="J28" s="23">
        <v>45546</v>
      </c>
      <c r="K28" s="23">
        <v>45546</v>
      </c>
      <c r="L28" s="20">
        <v>0</v>
      </c>
      <c r="M28" s="20">
        <v>1028.75</v>
      </c>
      <c r="N28" s="20">
        <v>1040</v>
      </c>
      <c r="O28" s="21">
        <v>0</v>
      </c>
      <c r="Q28" s="20">
        <v>0</v>
      </c>
      <c r="R28" s="20">
        <f t="shared" si="2"/>
        <v>1040</v>
      </c>
      <c r="S28" s="20">
        <v>1040</v>
      </c>
    </row>
    <row r="29" spans="1:25">
      <c r="A29" s="18" t="s">
        <v>4891</v>
      </c>
      <c r="B29" s="18" t="s">
        <v>4892</v>
      </c>
      <c r="C29" s="18" t="s">
        <v>4893</v>
      </c>
      <c r="D29" s="18" t="s">
        <v>4894</v>
      </c>
      <c r="E29" s="18" t="s">
        <v>4895</v>
      </c>
      <c r="F29" s="18" t="s">
        <v>4896</v>
      </c>
      <c r="G29" s="19">
        <v>12</v>
      </c>
      <c r="H29" s="23">
        <v>45863</v>
      </c>
      <c r="I29" s="23">
        <v>46227</v>
      </c>
      <c r="J29" s="23">
        <v>45546</v>
      </c>
      <c r="K29" s="23">
        <v>45546</v>
      </c>
      <c r="L29" s="20">
        <v>0</v>
      </c>
      <c r="M29" s="20">
        <v>1028.75</v>
      </c>
      <c r="N29" s="20">
        <v>1055</v>
      </c>
      <c r="O29" s="21">
        <v>0</v>
      </c>
      <c r="Q29" s="20">
        <v>1235</v>
      </c>
      <c r="R29" s="20">
        <f t="shared" si="2"/>
        <v>1055</v>
      </c>
      <c r="S29" s="20">
        <v>1055</v>
      </c>
    </row>
    <row r="30" spans="1:25">
      <c r="A30" s="18" t="s">
        <v>4897</v>
      </c>
      <c r="B30" s="18" t="s">
        <v>4898</v>
      </c>
      <c r="C30" s="18" t="s">
        <v>4899</v>
      </c>
      <c r="D30" s="18" t="s">
        <v>4900</v>
      </c>
      <c r="E30" s="18" t="s">
        <v>4901</v>
      </c>
      <c r="F30" s="18" t="s">
        <v>4902</v>
      </c>
      <c r="G30" s="19">
        <v>12</v>
      </c>
      <c r="H30" s="23">
        <v>45863</v>
      </c>
      <c r="I30" s="23">
        <v>46227</v>
      </c>
      <c r="J30" s="23">
        <v>45546</v>
      </c>
      <c r="K30" s="23">
        <v>45546</v>
      </c>
      <c r="L30" s="20">
        <v>0</v>
      </c>
      <c r="M30" s="20">
        <v>1418.75</v>
      </c>
      <c r="N30" s="20">
        <v>1485</v>
      </c>
      <c r="O30" s="21">
        <v>0</v>
      </c>
      <c r="Q30" s="20">
        <v>1235</v>
      </c>
      <c r="R30" s="20">
        <f t="shared" si="2"/>
        <v>1485</v>
      </c>
      <c r="S30" s="20">
        <v>1485</v>
      </c>
    </row>
    <row r="31" spans="1:25">
      <c r="A31" s="18" t="s">
        <v>4903</v>
      </c>
      <c r="B31" s="18" t="s">
        <v>4904</v>
      </c>
      <c r="C31" s="18" t="s">
        <v>4905</v>
      </c>
      <c r="D31" s="18" t="s">
        <v>4906</v>
      </c>
      <c r="E31" s="18" t="s">
        <v>4907</v>
      </c>
      <c r="F31" s="18" t="s">
        <v>4908</v>
      </c>
      <c r="G31" s="19">
        <v>12</v>
      </c>
      <c r="H31" s="23">
        <v>45863</v>
      </c>
      <c r="I31" s="23">
        <v>46227</v>
      </c>
      <c r="J31" s="23">
        <v>45566</v>
      </c>
      <c r="K31" s="23">
        <v>45575</v>
      </c>
      <c r="L31" s="20">
        <v>0</v>
      </c>
      <c r="M31" s="20">
        <v>1418.75</v>
      </c>
      <c r="N31" s="20">
        <v>1485</v>
      </c>
      <c r="O31" s="21">
        <v>0</v>
      </c>
      <c r="Q31" s="20">
        <v>1105</v>
      </c>
      <c r="R31" s="20">
        <f t="shared" si="2"/>
        <v>1485</v>
      </c>
      <c r="S31" s="20">
        <v>1485</v>
      </c>
    </row>
    <row r="32" spans="1:25">
      <c r="A32" s="18" t="s">
        <v>4909</v>
      </c>
      <c r="B32" s="18" t="s">
        <v>4910</v>
      </c>
      <c r="C32" s="18" t="s">
        <v>4911</v>
      </c>
      <c r="D32" s="18" t="s">
        <v>4912</v>
      </c>
      <c r="E32" s="18" t="s">
        <v>4913</v>
      </c>
      <c r="F32" s="18" t="s">
        <v>4914</v>
      </c>
      <c r="G32" s="19">
        <v>12</v>
      </c>
      <c r="H32" s="23">
        <v>45863</v>
      </c>
      <c r="I32" s="23">
        <v>46227</v>
      </c>
      <c r="J32" s="23">
        <v>45566</v>
      </c>
      <c r="K32" s="23">
        <v>45576</v>
      </c>
      <c r="L32" s="20">
        <v>0</v>
      </c>
      <c r="M32" s="20">
        <v>1418.75</v>
      </c>
      <c r="N32" s="20">
        <v>1465</v>
      </c>
      <c r="O32" s="21">
        <v>0</v>
      </c>
      <c r="Q32" s="20">
        <v>1105</v>
      </c>
      <c r="R32" s="20">
        <f t="shared" si="2"/>
        <v>1465</v>
      </c>
      <c r="S32" s="20">
        <v>1465</v>
      </c>
    </row>
    <row r="33" spans="2:19">
      <c r="B33" s="18" t="s">
        <v>4915</v>
      </c>
      <c r="D33" s="18" t="s">
        <v>4916</v>
      </c>
      <c r="E33" s="18" t="s">
        <v>4917</v>
      </c>
      <c r="F33" s="18" t="s">
        <v>4918</v>
      </c>
      <c r="G33" s="19">
        <v>12</v>
      </c>
      <c r="H33" s="23">
        <v>45877</v>
      </c>
      <c r="I33" s="23">
        <v>46227</v>
      </c>
      <c r="J33" s="23">
        <v>45608</v>
      </c>
      <c r="K33" s="23">
        <v>45608</v>
      </c>
      <c r="L33" s="20">
        <v>2080</v>
      </c>
      <c r="M33" s="20">
        <v>0</v>
      </c>
      <c r="N33" s="20">
        <v>1070</v>
      </c>
      <c r="O33" s="21">
        <v>0</v>
      </c>
      <c r="Q33" s="20">
        <v>0</v>
      </c>
      <c r="R33" s="20">
        <f t="shared" si="2"/>
        <v>1070</v>
      </c>
      <c r="S33" s="20">
        <v>1070</v>
      </c>
    </row>
    <row r="34" spans="2:19">
      <c r="B34" s="18" t="s">
        <v>4919</v>
      </c>
      <c r="D34" s="18" t="s">
        <v>4920</v>
      </c>
      <c r="E34" s="18" t="s">
        <v>4921</v>
      </c>
      <c r="F34" s="18" t="s">
        <v>4922</v>
      </c>
      <c r="G34" s="19">
        <v>12</v>
      </c>
      <c r="H34" s="23">
        <v>45877</v>
      </c>
      <c r="I34" s="23">
        <v>46227</v>
      </c>
      <c r="J34" s="23">
        <v>45595</v>
      </c>
      <c r="K34" s="23">
        <v>45600</v>
      </c>
      <c r="L34" s="20">
        <v>0</v>
      </c>
      <c r="M34" s="20">
        <v>0</v>
      </c>
      <c r="N34" s="20">
        <v>1060</v>
      </c>
      <c r="O34" s="21">
        <v>0</v>
      </c>
      <c r="Q34" s="20">
        <v>0</v>
      </c>
      <c r="R34" s="20">
        <f t="shared" si="2"/>
        <v>1060</v>
      </c>
      <c r="S34" s="20">
        <v>1060</v>
      </c>
    </row>
    <row r="35" spans="2:19">
      <c r="B35" s="18" t="s">
        <v>4923</v>
      </c>
      <c r="D35" s="18" t="s">
        <v>4924</v>
      </c>
      <c r="E35" s="18" t="s">
        <v>4925</v>
      </c>
      <c r="F35" s="18" t="s">
        <v>4926</v>
      </c>
      <c r="G35" s="19">
        <v>12</v>
      </c>
      <c r="H35" s="23">
        <v>45877</v>
      </c>
      <c r="I35" s="23">
        <v>46227</v>
      </c>
      <c r="J35" s="23">
        <v>45594</v>
      </c>
      <c r="K35" s="23">
        <v>45594</v>
      </c>
      <c r="L35" s="20">
        <v>0</v>
      </c>
      <c r="M35" s="20">
        <v>0</v>
      </c>
      <c r="N35" s="20">
        <v>1070</v>
      </c>
      <c r="O35" s="21">
        <v>0</v>
      </c>
      <c r="Q35" s="20">
        <v>0</v>
      </c>
      <c r="R35" s="20">
        <f t="shared" si="2"/>
        <v>1070</v>
      </c>
      <c r="S35" s="20">
        <v>1070</v>
      </c>
    </row>
    <row r="36" spans="2:19">
      <c r="B36" s="18" t="s">
        <v>4927</v>
      </c>
      <c r="D36" s="18" t="s">
        <v>4928</v>
      </c>
      <c r="E36" s="18" t="s">
        <v>4929</v>
      </c>
      <c r="F36" s="18" t="s">
        <v>4930</v>
      </c>
      <c r="G36" s="19">
        <v>12</v>
      </c>
      <c r="H36" s="23">
        <v>45877</v>
      </c>
      <c r="I36" s="23">
        <v>46227</v>
      </c>
      <c r="J36" s="23">
        <v>45595</v>
      </c>
      <c r="K36" s="23">
        <v>45600</v>
      </c>
      <c r="L36" s="20">
        <v>0</v>
      </c>
      <c r="M36" s="20">
        <v>0</v>
      </c>
      <c r="N36" s="20">
        <v>1085</v>
      </c>
      <c r="O36" s="21">
        <v>0</v>
      </c>
      <c r="Q36" s="20">
        <v>0</v>
      </c>
      <c r="R36" s="20">
        <f t="shared" si="2"/>
        <v>1085</v>
      </c>
      <c r="S36" s="20">
        <v>1085</v>
      </c>
    </row>
    <row r="37" spans="2:19">
      <c r="B37" s="18" t="s">
        <v>4931</v>
      </c>
      <c r="D37" s="18" t="s">
        <v>4932</v>
      </c>
      <c r="E37" s="18" t="s">
        <v>4933</v>
      </c>
      <c r="F37" s="18" t="s">
        <v>4934</v>
      </c>
      <c r="G37" s="19">
        <v>12</v>
      </c>
      <c r="H37" s="23">
        <v>45877</v>
      </c>
      <c r="I37" s="23">
        <v>46227</v>
      </c>
      <c r="J37" s="23">
        <v>45598</v>
      </c>
      <c r="K37" s="23">
        <v>45600</v>
      </c>
      <c r="L37" s="20">
        <v>0</v>
      </c>
      <c r="M37" s="20">
        <v>0</v>
      </c>
      <c r="N37" s="20">
        <v>1085</v>
      </c>
      <c r="O37" s="21">
        <v>0</v>
      </c>
      <c r="Q37" s="20">
        <v>0</v>
      </c>
      <c r="R37" s="20">
        <f t="shared" si="2"/>
        <v>1085</v>
      </c>
      <c r="S37" s="20">
        <v>1085</v>
      </c>
    </row>
    <row r="38" spans="2:19">
      <c r="B38" s="18" t="s">
        <v>4935</v>
      </c>
      <c r="D38" s="18" t="s">
        <v>4936</v>
      </c>
      <c r="E38" s="18" t="s">
        <v>4937</v>
      </c>
      <c r="F38" s="18" t="s">
        <v>4938</v>
      </c>
      <c r="G38" s="19">
        <v>12</v>
      </c>
      <c r="H38" s="23">
        <v>45877</v>
      </c>
      <c r="I38" s="23">
        <v>46227</v>
      </c>
      <c r="J38" s="23">
        <v>45590</v>
      </c>
      <c r="K38" s="23">
        <v>45600</v>
      </c>
      <c r="L38" s="20">
        <v>0</v>
      </c>
      <c r="M38" s="20">
        <v>0</v>
      </c>
      <c r="N38" s="20">
        <v>1075</v>
      </c>
      <c r="O38" s="21">
        <v>0</v>
      </c>
      <c r="Q38" s="20">
        <v>0</v>
      </c>
      <c r="R38" s="20">
        <f t="shared" si="2"/>
        <v>1075</v>
      </c>
      <c r="S38" s="20">
        <v>1075</v>
      </c>
    </row>
    <row r="39" spans="2:19">
      <c r="B39" s="18" t="s">
        <v>4939</v>
      </c>
      <c r="D39" s="18" t="s">
        <v>4940</v>
      </c>
      <c r="E39" s="18" t="s">
        <v>4941</v>
      </c>
      <c r="F39" s="18" t="s">
        <v>4942</v>
      </c>
      <c r="G39" s="19">
        <v>12</v>
      </c>
      <c r="H39" s="23">
        <v>45877</v>
      </c>
      <c r="I39" s="23">
        <v>46227</v>
      </c>
      <c r="J39" s="23">
        <v>45599</v>
      </c>
      <c r="K39" s="23">
        <v>45600</v>
      </c>
      <c r="L39" s="20">
        <v>0</v>
      </c>
      <c r="M39" s="20">
        <v>0</v>
      </c>
      <c r="N39" s="20">
        <v>1090</v>
      </c>
      <c r="O39" s="21">
        <v>0</v>
      </c>
      <c r="Q39" s="20">
        <v>0</v>
      </c>
      <c r="R39" s="20">
        <f t="shared" si="2"/>
        <v>1090</v>
      </c>
      <c r="S39" s="20">
        <v>1090</v>
      </c>
    </row>
    <row r="40" spans="2:19">
      <c r="B40" s="18" t="s">
        <v>4943</v>
      </c>
      <c r="D40" s="18" t="s">
        <v>4944</v>
      </c>
      <c r="E40" s="18" t="s">
        <v>4945</v>
      </c>
      <c r="F40" s="18" t="s">
        <v>4946</v>
      </c>
      <c r="G40" s="19">
        <v>12</v>
      </c>
      <c r="H40" s="23">
        <v>45877</v>
      </c>
      <c r="I40" s="23">
        <v>46227</v>
      </c>
      <c r="J40" s="23">
        <v>45579</v>
      </c>
      <c r="K40" s="23">
        <v>45603</v>
      </c>
      <c r="L40" s="20">
        <v>0</v>
      </c>
      <c r="M40" s="20">
        <v>0</v>
      </c>
      <c r="N40" s="20">
        <v>1515</v>
      </c>
      <c r="O40" s="21">
        <v>0</v>
      </c>
      <c r="Q40" s="20">
        <v>0</v>
      </c>
      <c r="R40" s="20">
        <f t="shared" si="2"/>
        <v>1515</v>
      </c>
      <c r="S40" s="20">
        <v>1515</v>
      </c>
    </row>
    <row r="41" spans="2:19">
      <c r="B41" s="18" t="s">
        <v>4947</v>
      </c>
      <c r="D41" s="18" t="s">
        <v>4948</v>
      </c>
      <c r="E41" s="18" t="s">
        <v>4949</v>
      </c>
      <c r="F41" s="18" t="s">
        <v>4950</v>
      </c>
      <c r="G41" s="19">
        <v>12</v>
      </c>
      <c r="H41" s="23">
        <v>45877</v>
      </c>
      <c r="I41" s="23">
        <v>46227</v>
      </c>
      <c r="J41" s="23">
        <v>45604</v>
      </c>
      <c r="K41" s="23">
        <v>45604</v>
      </c>
      <c r="L41" s="20">
        <v>0</v>
      </c>
      <c r="M41" s="20">
        <v>0</v>
      </c>
      <c r="N41" s="20">
        <v>1090</v>
      </c>
      <c r="O41" s="21">
        <v>0</v>
      </c>
      <c r="Q41" s="20">
        <v>0</v>
      </c>
      <c r="R41" s="20">
        <f t="shared" si="2"/>
        <v>1090</v>
      </c>
      <c r="S41" s="20">
        <v>1090</v>
      </c>
    </row>
    <row r="42" spans="2:19">
      <c r="B42" s="18" t="s">
        <v>4951</v>
      </c>
      <c r="D42" s="18" t="s">
        <v>4952</v>
      </c>
      <c r="E42" s="18" t="s">
        <v>4953</v>
      </c>
      <c r="F42" s="18" t="s">
        <v>4954</v>
      </c>
      <c r="G42" s="19">
        <v>12</v>
      </c>
      <c r="H42" s="23">
        <v>45877</v>
      </c>
      <c r="I42" s="23">
        <v>46227</v>
      </c>
      <c r="J42" s="23">
        <v>45606</v>
      </c>
      <c r="K42" s="23">
        <v>45607</v>
      </c>
      <c r="L42" s="20">
        <v>0</v>
      </c>
      <c r="M42" s="20">
        <v>0</v>
      </c>
      <c r="N42" s="20">
        <v>1530</v>
      </c>
      <c r="O42" s="21">
        <v>0</v>
      </c>
      <c r="Q42" s="20">
        <v>0</v>
      </c>
      <c r="R42" s="20">
        <f t="shared" si="2"/>
        <v>1530</v>
      </c>
      <c r="S42" s="20">
        <v>1530</v>
      </c>
    </row>
    <row r="43" spans="2:19">
      <c r="B43" s="18" t="s">
        <v>4955</v>
      </c>
      <c r="D43" s="18" t="s">
        <v>4956</v>
      </c>
      <c r="E43" s="18" t="s">
        <v>4957</v>
      </c>
      <c r="F43" s="18" t="s">
        <v>4958</v>
      </c>
      <c r="G43" s="19">
        <v>12</v>
      </c>
      <c r="H43" s="23">
        <v>45877</v>
      </c>
      <c r="I43" s="23">
        <v>46227</v>
      </c>
      <c r="J43" s="23">
        <v>45588</v>
      </c>
      <c r="K43" s="23">
        <v>45593</v>
      </c>
      <c r="L43" s="20">
        <v>0</v>
      </c>
      <c r="M43" s="20">
        <v>0</v>
      </c>
      <c r="N43" s="20">
        <v>1085</v>
      </c>
      <c r="O43" s="21">
        <v>0</v>
      </c>
      <c r="Q43" s="20">
        <v>0</v>
      </c>
      <c r="R43" s="20">
        <f t="shared" si="2"/>
        <v>1085</v>
      </c>
      <c r="S43" s="20">
        <v>1085</v>
      </c>
    </row>
    <row r="44" spans="2:19">
      <c r="B44" s="18" t="s">
        <v>4959</v>
      </c>
      <c r="D44" s="18" t="s">
        <v>4960</v>
      </c>
      <c r="E44" s="18" t="s">
        <v>4961</v>
      </c>
      <c r="F44" s="18" t="s">
        <v>4962</v>
      </c>
      <c r="G44" s="19">
        <v>12</v>
      </c>
      <c r="H44" s="23">
        <v>45877</v>
      </c>
      <c r="I44" s="23">
        <v>46227</v>
      </c>
      <c r="J44" s="23">
        <v>45579</v>
      </c>
      <c r="K44" s="23">
        <v>45587</v>
      </c>
      <c r="L44" s="20">
        <v>0</v>
      </c>
      <c r="M44" s="20">
        <v>0</v>
      </c>
      <c r="N44" s="20">
        <v>1495</v>
      </c>
      <c r="O44" s="21">
        <v>0</v>
      </c>
      <c r="Q44" s="20">
        <v>0</v>
      </c>
      <c r="R44" s="20">
        <f t="shared" si="2"/>
        <v>1495</v>
      </c>
      <c r="S44" s="20">
        <v>1495</v>
      </c>
    </row>
    <row r="45" spans="2:19">
      <c r="B45" s="18" t="s">
        <v>4963</v>
      </c>
      <c r="D45" s="18" t="s">
        <v>4964</v>
      </c>
      <c r="E45" s="18" t="s">
        <v>4965</v>
      </c>
      <c r="F45" s="18" t="s">
        <v>4966</v>
      </c>
      <c r="G45" s="19">
        <v>12</v>
      </c>
      <c r="H45" s="23">
        <v>45877</v>
      </c>
      <c r="I45" s="23">
        <v>46227</v>
      </c>
      <c r="J45" s="23">
        <v>45592</v>
      </c>
      <c r="K45" s="23">
        <v>45600</v>
      </c>
      <c r="L45" s="20">
        <v>0</v>
      </c>
      <c r="M45" s="20">
        <v>0</v>
      </c>
      <c r="N45" s="20">
        <v>1515</v>
      </c>
      <c r="O45" s="21">
        <v>0</v>
      </c>
      <c r="Q45" s="20">
        <v>0</v>
      </c>
      <c r="R45" s="20">
        <f t="shared" si="2"/>
        <v>1515</v>
      </c>
      <c r="S45" s="20">
        <v>1515</v>
      </c>
    </row>
    <row r="46" spans="2:19">
      <c r="B46" s="18" t="s">
        <v>4967</v>
      </c>
      <c r="D46" s="18" t="s">
        <v>4968</v>
      </c>
      <c r="E46" s="18" t="s">
        <v>4969</v>
      </c>
      <c r="F46" s="18" t="s">
        <v>4970</v>
      </c>
      <c r="G46" s="19">
        <v>12</v>
      </c>
      <c r="H46" s="23">
        <v>45877</v>
      </c>
      <c r="I46" s="23">
        <v>46227</v>
      </c>
      <c r="J46" s="23">
        <v>45587</v>
      </c>
      <c r="K46" s="23">
        <v>45588</v>
      </c>
      <c r="L46" s="20">
        <v>0</v>
      </c>
      <c r="M46" s="20">
        <v>0</v>
      </c>
      <c r="N46" s="20">
        <v>1085</v>
      </c>
      <c r="O46" s="21">
        <v>0</v>
      </c>
      <c r="Q46" s="20">
        <v>0</v>
      </c>
      <c r="R46" s="20">
        <f t="shared" si="2"/>
        <v>1085</v>
      </c>
      <c r="S46" s="20">
        <v>1085</v>
      </c>
    </row>
    <row r="47" spans="2:19">
      <c r="B47" s="18" t="s">
        <v>4971</v>
      </c>
      <c r="D47" s="18" t="s">
        <v>4972</v>
      </c>
      <c r="E47" s="18" t="s">
        <v>4973</v>
      </c>
      <c r="F47" s="18" t="s">
        <v>4974</v>
      </c>
      <c r="G47" s="19">
        <v>12</v>
      </c>
      <c r="H47" s="23">
        <v>45877</v>
      </c>
      <c r="I47" s="23">
        <v>46227</v>
      </c>
      <c r="J47" s="23">
        <v>45586</v>
      </c>
      <c r="K47" s="23">
        <v>45588</v>
      </c>
      <c r="L47" s="20">
        <v>0</v>
      </c>
      <c r="M47" s="20">
        <v>0</v>
      </c>
      <c r="N47" s="20">
        <v>1075</v>
      </c>
      <c r="O47" s="21">
        <v>0</v>
      </c>
      <c r="Q47" s="20">
        <v>0</v>
      </c>
      <c r="R47" s="20">
        <f t="shared" si="2"/>
        <v>1075</v>
      </c>
      <c r="S47" s="20">
        <v>1075</v>
      </c>
    </row>
    <row r="48" spans="2:19">
      <c r="B48" s="18" t="s">
        <v>4975</v>
      </c>
      <c r="D48" s="18" t="s">
        <v>4976</v>
      </c>
      <c r="E48" s="18" t="s">
        <v>4977</v>
      </c>
      <c r="F48" s="18" t="s">
        <v>4978</v>
      </c>
      <c r="G48" s="19">
        <v>12</v>
      </c>
      <c r="H48" s="23">
        <v>45877</v>
      </c>
      <c r="I48" s="23">
        <v>46227</v>
      </c>
      <c r="J48" s="23">
        <v>45610</v>
      </c>
      <c r="K48" s="23">
        <v>45610</v>
      </c>
      <c r="L48" s="20">
        <v>0</v>
      </c>
      <c r="M48" s="20">
        <v>0</v>
      </c>
      <c r="N48" s="20">
        <v>1530</v>
      </c>
      <c r="O48" s="21">
        <v>0</v>
      </c>
      <c r="Q48" s="20">
        <v>0</v>
      </c>
      <c r="R48" s="20">
        <f t="shared" si="2"/>
        <v>1530</v>
      </c>
      <c r="S48" s="20">
        <v>1530</v>
      </c>
    </row>
    <row r="49" spans="1:19">
      <c r="B49" s="18" t="s">
        <v>4979</v>
      </c>
      <c r="D49" s="18" t="s">
        <v>4980</v>
      </c>
      <c r="E49" s="18" t="s">
        <v>4981</v>
      </c>
      <c r="F49" s="18" t="s">
        <v>4982</v>
      </c>
      <c r="G49" s="19">
        <v>12</v>
      </c>
      <c r="H49" s="23">
        <v>45877</v>
      </c>
      <c r="I49" s="23">
        <v>46227</v>
      </c>
      <c r="J49" s="23">
        <v>45608</v>
      </c>
      <c r="K49" s="23">
        <v>45608</v>
      </c>
      <c r="L49" s="20">
        <v>0</v>
      </c>
      <c r="M49" s="20">
        <v>0</v>
      </c>
      <c r="N49" s="20">
        <v>1060</v>
      </c>
      <c r="O49" s="21">
        <v>0</v>
      </c>
      <c r="Q49" s="20">
        <v>0</v>
      </c>
      <c r="R49" s="20">
        <f t="shared" si="2"/>
        <v>1060</v>
      </c>
      <c r="S49" s="20">
        <v>1060</v>
      </c>
    </row>
    <row r="50" spans="1:19">
      <c r="B50" s="18" t="s">
        <v>4983</v>
      </c>
      <c r="D50" s="18" t="s">
        <v>4984</v>
      </c>
      <c r="E50" s="18" t="s">
        <v>4985</v>
      </c>
      <c r="F50" s="18" t="s">
        <v>4986</v>
      </c>
      <c r="G50" s="19">
        <v>12</v>
      </c>
      <c r="H50" s="23">
        <v>45877</v>
      </c>
      <c r="I50" s="23">
        <v>46227</v>
      </c>
      <c r="J50" s="23">
        <v>45597</v>
      </c>
      <c r="K50" s="23">
        <v>45600</v>
      </c>
      <c r="L50" s="20">
        <v>3060</v>
      </c>
      <c r="M50" s="20">
        <v>0</v>
      </c>
      <c r="N50" s="20">
        <v>1530</v>
      </c>
      <c r="O50" s="21">
        <v>0</v>
      </c>
      <c r="Q50" s="20">
        <v>0</v>
      </c>
      <c r="R50" s="20">
        <f t="shared" si="2"/>
        <v>1530</v>
      </c>
      <c r="S50" s="20">
        <v>1530</v>
      </c>
    </row>
    <row r="51" spans="1:19">
      <c r="B51" s="18" t="s">
        <v>4987</v>
      </c>
      <c r="D51" s="18" t="s">
        <v>4988</v>
      </c>
      <c r="E51" s="18" t="s">
        <v>4989</v>
      </c>
      <c r="F51" s="18" t="s">
        <v>4990</v>
      </c>
      <c r="G51" s="19">
        <v>12</v>
      </c>
      <c r="H51" s="23">
        <v>45877</v>
      </c>
      <c r="I51" s="23">
        <v>46227</v>
      </c>
      <c r="J51" s="23">
        <v>45598</v>
      </c>
      <c r="K51" s="23">
        <v>45600</v>
      </c>
      <c r="L51" s="20">
        <v>0</v>
      </c>
      <c r="M51" s="20">
        <v>0</v>
      </c>
      <c r="N51" s="20">
        <v>1085</v>
      </c>
      <c r="O51" s="21">
        <v>0</v>
      </c>
      <c r="Q51" s="20">
        <v>0</v>
      </c>
      <c r="R51" s="20">
        <f t="shared" si="2"/>
        <v>1085</v>
      </c>
      <c r="S51" s="20">
        <v>1085</v>
      </c>
    </row>
    <row r="52" spans="1:19">
      <c r="B52" s="18" t="s">
        <v>4991</v>
      </c>
      <c r="D52" s="18" t="s">
        <v>4992</v>
      </c>
      <c r="E52" s="18" t="s">
        <v>4993</v>
      </c>
      <c r="F52" s="18" t="s">
        <v>4994</v>
      </c>
      <c r="G52" s="19">
        <v>12</v>
      </c>
      <c r="H52" s="23">
        <v>45877</v>
      </c>
      <c r="I52" s="23">
        <v>46227</v>
      </c>
      <c r="J52" s="23">
        <v>45603</v>
      </c>
      <c r="K52" s="23">
        <v>45603</v>
      </c>
      <c r="L52" s="20">
        <v>3060</v>
      </c>
      <c r="M52" s="20">
        <v>0</v>
      </c>
      <c r="N52" s="20">
        <v>1530</v>
      </c>
      <c r="O52" s="21">
        <v>0</v>
      </c>
      <c r="Q52" s="20">
        <v>0</v>
      </c>
      <c r="R52" s="20">
        <f t="shared" si="2"/>
        <v>1530</v>
      </c>
      <c r="S52" s="20">
        <v>1530</v>
      </c>
    </row>
    <row r="53" spans="1:19">
      <c r="B53" s="18" t="s">
        <v>4995</v>
      </c>
      <c r="D53" s="18" t="s">
        <v>4996</v>
      </c>
      <c r="E53" s="18" t="s">
        <v>4997</v>
      </c>
      <c r="F53" s="18" t="s">
        <v>4998</v>
      </c>
      <c r="G53" s="19">
        <v>12</v>
      </c>
      <c r="H53" s="23">
        <v>45877</v>
      </c>
      <c r="I53" s="23">
        <v>46227</v>
      </c>
      <c r="J53" s="23">
        <v>45601</v>
      </c>
      <c r="K53" s="23">
        <v>45602</v>
      </c>
      <c r="L53" s="20">
        <v>0</v>
      </c>
      <c r="M53" s="20">
        <v>0</v>
      </c>
      <c r="N53" s="20">
        <v>1510</v>
      </c>
      <c r="O53" s="21">
        <v>0</v>
      </c>
      <c r="Q53" s="20">
        <v>0</v>
      </c>
      <c r="R53" s="20">
        <f t="shared" si="2"/>
        <v>1510</v>
      </c>
      <c r="S53" s="20">
        <v>1510</v>
      </c>
    </row>
    <row r="54" spans="1:19">
      <c r="B54" s="18" t="s">
        <v>4999</v>
      </c>
      <c r="D54" s="18" t="s">
        <v>5000</v>
      </c>
      <c r="E54" s="18" t="s">
        <v>5001</v>
      </c>
      <c r="F54" s="18" t="s">
        <v>5002</v>
      </c>
      <c r="G54" s="19">
        <v>12</v>
      </c>
      <c r="H54" s="23">
        <v>45877</v>
      </c>
      <c r="I54" s="23">
        <v>46227</v>
      </c>
      <c r="L54" s="20">
        <v>0</v>
      </c>
      <c r="M54" s="20">
        <v>0</v>
      </c>
      <c r="N54" s="20">
        <v>1515</v>
      </c>
      <c r="O54" s="21">
        <v>0</v>
      </c>
      <c r="Q54" s="20">
        <v>0</v>
      </c>
      <c r="R54" s="20">
        <f t="shared" si="2"/>
        <v>1515</v>
      </c>
      <c r="S54" s="20">
        <v>1515</v>
      </c>
    </row>
    <row r="55" spans="1:19">
      <c r="B55" s="18" t="s">
        <v>5003</v>
      </c>
      <c r="D55" s="18" t="s">
        <v>5004</v>
      </c>
      <c r="E55" s="18" t="s">
        <v>5005</v>
      </c>
      <c r="F55" s="18" t="s">
        <v>5006</v>
      </c>
      <c r="G55" s="19">
        <v>12</v>
      </c>
      <c r="H55" s="23">
        <v>45877</v>
      </c>
      <c r="I55" s="23">
        <v>46227</v>
      </c>
      <c r="J55" s="23">
        <v>45588</v>
      </c>
      <c r="K55" s="23">
        <v>45600</v>
      </c>
      <c r="L55" s="20">
        <v>0</v>
      </c>
      <c r="M55" s="20">
        <v>0</v>
      </c>
      <c r="N55" s="20">
        <v>1070</v>
      </c>
      <c r="O55" s="21">
        <v>0</v>
      </c>
      <c r="Q55" s="20">
        <v>0</v>
      </c>
      <c r="R55" s="20">
        <f t="shared" si="2"/>
        <v>1070</v>
      </c>
      <c r="S55" s="20">
        <v>1070</v>
      </c>
    </row>
    <row r="56" spans="1:19">
      <c r="B56" s="18" t="s">
        <v>5007</v>
      </c>
      <c r="D56" s="18" t="s">
        <v>5008</v>
      </c>
      <c r="E56" s="18" t="s">
        <v>5009</v>
      </c>
      <c r="F56" s="18" t="s">
        <v>5010</v>
      </c>
      <c r="G56" s="19">
        <v>12</v>
      </c>
      <c r="H56" s="23">
        <v>45877</v>
      </c>
      <c r="I56" s="23">
        <v>46227</v>
      </c>
      <c r="J56" s="23">
        <v>45587</v>
      </c>
      <c r="K56" s="23">
        <v>45600</v>
      </c>
      <c r="L56" s="20">
        <v>0</v>
      </c>
      <c r="M56" s="20">
        <v>0</v>
      </c>
      <c r="N56" s="20">
        <v>1510</v>
      </c>
      <c r="O56" s="21">
        <v>0</v>
      </c>
      <c r="Q56" s="20">
        <v>0</v>
      </c>
      <c r="R56" s="20">
        <f t="shared" si="2"/>
        <v>1510</v>
      </c>
      <c r="S56" s="20">
        <v>1510</v>
      </c>
    </row>
    <row r="57" spans="1:19">
      <c r="B57" s="18" t="s">
        <v>5011</v>
      </c>
      <c r="D57" s="18" t="s">
        <v>5012</v>
      </c>
      <c r="E57" s="18" t="s">
        <v>5013</v>
      </c>
      <c r="F57" s="18" t="s">
        <v>5014</v>
      </c>
      <c r="G57" s="19">
        <v>12</v>
      </c>
      <c r="H57" s="23">
        <v>45877</v>
      </c>
      <c r="I57" s="23">
        <v>46227</v>
      </c>
      <c r="L57" s="20">
        <v>0</v>
      </c>
      <c r="M57" s="20">
        <v>0</v>
      </c>
      <c r="N57" s="20">
        <v>1070</v>
      </c>
      <c r="O57" s="21">
        <v>0</v>
      </c>
      <c r="Q57" s="20">
        <v>0</v>
      </c>
      <c r="R57" s="20">
        <f t="shared" si="2"/>
        <v>1070</v>
      </c>
      <c r="S57" s="20">
        <v>1070</v>
      </c>
    </row>
    <row r="58" spans="1:19">
      <c r="B58" s="18" t="s">
        <v>5015</v>
      </c>
      <c r="D58" s="18" t="s">
        <v>5016</v>
      </c>
      <c r="E58" s="18" t="s">
        <v>5017</v>
      </c>
      <c r="F58" s="18" t="s">
        <v>5018</v>
      </c>
      <c r="G58" s="19">
        <v>12</v>
      </c>
      <c r="H58" s="23">
        <v>45877</v>
      </c>
      <c r="I58" s="23">
        <v>46227</v>
      </c>
      <c r="J58" s="23">
        <v>45610</v>
      </c>
      <c r="K58" s="23">
        <v>45610</v>
      </c>
      <c r="L58" s="20">
        <v>0</v>
      </c>
      <c r="M58" s="20">
        <v>0</v>
      </c>
      <c r="N58" s="20">
        <v>1495</v>
      </c>
      <c r="O58" s="21">
        <v>0</v>
      </c>
      <c r="Q58" s="20">
        <v>0</v>
      </c>
      <c r="R58" s="20">
        <f t="shared" si="2"/>
        <v>1495</v>
      </c>
      <c r="S58" s="20">
        <v>1495</v>
      </c>
    </row>
    <row r="59" spans="1:19">
      <c r="A59" s="17" t="s">
        <v>5019</v>
      </c>
    </row>
    <row r="60" spans="1:19">
      <c r="B60" s="18" t="s">
        <v>5020</v>
      </c>
      <c r="D60" s="18" t="s">
        <v>5021</v>
      </c>
      <c r="E60" s="18" t="s">
        <v>5022</v>
      </c>
      <c r="F60" s="18" t="s">
        <v>5023</v>
      </c>
      <c r="G60" s="19">
        <v>12</v>
      </c>
      <c r="H60" s="23">
        <v>45877</v>
      </c>
      <c r="I60" s="23">
        <v>46227</v>
      </c>
      <c r="J60" s="23">
        <v>45608</v>
      </c>
      <c r="K60" s="23">
        <v>45608</v>
      </c>
      <c r="L60" s="20">
        <v>3070</v>
      </c>
      <c r="M60" s="20">
        <v>0</v>
      </c>
      <c r="N60" s="20">
        <v>1535</v>
      </c>
      <c r="O60" s="21">
        <v>0</v>
      </c>
      <c r="Q60" s="20">
        <v>0</v>
      </c>
      <c r="R60" s="20">
        <f t="shared" ref="R60:R65" si="3">N60</f>
        <v>1535</v>
      </c>
      <c r="S60" s="20">
        <v>1535</v>
      </c>
    </row>
    <row r="61" spans="1:19">
      <c r="B61" s="18" t="s">
        <v>5024</v>
      </c>
      <c r="D61" s="18" t="s">
        <v>5025</v>
      </c>
      <c r="E61" s="18" t="s">
        <v>5026</v>
      </c>
      <c r="F61" s="18" t="s">
        <v>5027</v>
      </c>
      <c r="G61" s="19">
        <v>12</v>
      </c>
      <c r="H61" s="23">
        <v>45877</v>
      </c>
      <c r="I61" s="23">
        <v>46227</v>
      </c>
      <c r="J61" s="23">
        <v>45607</v>
      </c>
      <c r="K61" s="23">
        <v>45608</v>
      </c>
      <c r="L61" s="20">
        <v>0</v>
      </c>
      <c r="M61" s="20">
        <v>0</v>
      </c>
      <c r="N61" s="20">
        <v>1555</v>
      </c>
      <c r="O61" s="21">
        <v>0</v>
      </c>
      <c r="Q61" s="20">
        <v>0</v>
      </c>
      <c r="R61" s="20">
        <f t="shared" si="3"/>
        <v>1555</v>
      </c>
      <c r="S61" s="20">
        <v>1555</v>
      </c>
    </row>
    <row r="62" spans="1:19">
      <c r="B62" s="18" t="s">
        <v>5028</v>
      </c>
      <c r="D62" s="18" t="s">
        <v>5029</v>
      </c>
      <c r="E62" s="18" t="s">
        <v>5030</v>
      </c>
      <c r="F62" s="18" t="s">
        <v>5031</v>
      </c>
      <c r="G62" s="19">
        <v>12</v>
      </c>
      <c r="H62" s="23">
        <v>45877</v>
      </c>
      <c r="I62" s="23">
        <v>46227</v>
      </c>
      <c r="J62" s="23">
        <v>45607</v>
      </c>
      <c r="K62" s="23">
        <v>45608</v>
      </c>
      <c r="L62" s="20">
        <v>0</v>
      </c>
      <c r="M62" s="20">
        <v>0</v>
      </c>
      <c r="N62" s="20">
        <v>1545</v>
      </c>
      <c r="O62" s="21">
        <v>0</v>
      </c>
      <c r="Q62" s="20">
        <v>0</v>
      </c>
      <c r="R62" s="20">
        <f t="shared" si="3"/>
        <v>1545</v>
      </c>
      <c r="S62" s="20">
        <v>1545</v>
      </c>
    </row>
    <row r="63" spans="1:19">
      <c r="B63" s="18" t="s">
        <v>5032</v>
      </c>
      <c r="D63" s="18" t="s">
        <v>5033</v>
      </c>
      <c r="E63" s="18" t="s">
        <v>5034</v>
      </c>
      <c r="F63" s="18" t="s">
        <v>5035</v>
      </c>
      <c r="G63" s="19">
        <v>12</v>
      </c>
      <c r="H63" s="23">
        <v>45877</v>
      </c>
      <c r="I63" s="23">
        <v>46227</v>
      </c>
      <c r="J63" s="23">
        <v>45587</v>
      </c>
      <c r="K63" s="23">
        <v>45603</v>
      </c>
      <c r="L63" s="20">
        <v>0</v>
      </c>
      <c r="M63" s="20">
        <v>0</v>
      </c>
      <c r="N63" s="20">
        <v>1515</v>
      </c>
      <c r="O63" s="21">
        <v>0</v>
      </c>
      <c r="Q63" s="20">
        <v>0</v>
      </c>
      <c r="R63" s="20">
        <f t="shared" si="3"/>
        <v>1515</v>
      </c>
      <c r="S63" s="20">
        <v>1515</v>
      </c>
    </row>
    <row r="64" spans="1:19">
      <c r="B64" s="18" t="s">
        <v>5036</v>
      </c>
      <c r="D64" s="18" t="s">
        <v>5037</v>
      </c>
      <c r="E64" s="18" t="s">
        <v>5038</v>
      </c>
      <c r="F64" s="18" t="s">
        <v>5039</v>
      </c>
      <c r="G64" s="19">
        <v>12</v>
      </c>
      <c r="H64" s="23">
        <v>45877</v>
      </c>
      <c r="I64" s="23">
        <v>46227</v>
      </c>
      <c r="J64" s="23">
        <v>45608</v>
      </c>
      <c r="K64" s="23">
        <v>45609</v>
      </c>
      <c r="L64" s="20">
        <v>3050</v>
      </c>
      <c r="M64" s="20">
        <v>0</v>
      </c>
      <c r="N64" s="20">
        <v>1525</v>
      </c>
      <c r="O64" s="21">
        <v>0</v>
      </c>
      <c r="Q64" s="20">
        <v>0</v>
      </c>
      <c r="R64" s="20">
        <f t="shared" si="3"/>
        <v>1525</v>
      </c>
      <c r="S64" s="20">
        <v>1525</v>
      </c>
    </row>
    <row r="65" spans="1:19">
      <c r="B65" s="18" t="s">
        <v>5040</v>
      </c>
      <c r="D65" s="18" t="s">
        <v>5041</v>
      </c>
      <c r="E65" s="18" t="s">
        <v>5042</v>
      </c>
      <c r="F65" s="18" t="s">
        <v>5043</v>
      </c>
      <c r="G65" s="19">
        <v>12</v>
      </c>
      <c r="H65" s="23">
        <v>45877</v>
      </c>
      <c r="I65" s="23">
        <v>46227</v>
      </c>
      <c r="J65" s="23">
        <v>45607</v>
      </c>
      <c r="K65" s="23">
        <v>45608</v>
      </c>
      <c r="L65" s="20">
        <v>0</v>
      </c>
      <c r="M65" s="20">
        <v>0</v>
      </c>
      <c r="N65" s="20">
        <v>1545</v>
      </c>
      <c r="O65" s="21">
        <v>0</v>
      </c>
      <c r="Q65" s="20">
        <v>0</v>
      </c>
      <c r="R65" s="20">
        <f t="shared" si="3"/>
        <v>1545</v>
      </c>
      <c r="S65" s="20">
        <v>1545</v>
      </c>
    </row>
    <row r="66" spans="1:19">
      <c r="A66" s="17" t="s">
        <v>5044</v>
      </c>
    </row>
    <row r="67" spans="1:19">
      <c r="A67" s="18" t="s">
        <v>5045</v>
      </c>
      <c r="B67" s="18" t="s">
        <v>5046</v>
      </c>
      <c r="C67" s="18" t="s">
        <v>5047</v>
      </c>
      <c r="D67" s="18" t="s">
        <v>5048</v>
      </c>
      <c r="E67" s="18" t="s">
        <v>5049</v>
      </c>
      <c r="F67" s="18" t="s">
        <v>5050</v>
      </c>
      <c r="G67" s="19">
        <v>12</v>
      </c>
      <c r="H67" s="23">
        <v>45863</v>
      </c>
      <c r="I67" s="23">
        <v>46227</v>
      </c>
      <c r="J67" s="23">
        <v>45558</v>
      </c>
      <c r="K67" s="23">
        <v>45559</v>
      </c>
      <c r="L67" s="20">
        <v>0</v>
      </c>
      <c r="M67" s="20">
        <v>1435</v>
      </c>
      <c r="N67" s="20">
        <v>1485</v>
      </c>
      <c r="O67" s="21">
        <v>0</v>
      </c>
      <c r="Q67" s="20">
        <v>765</v>
      </c>
      <c r="R67" s="20">
        <f>N67</f>
        <v>1485</v>
      </c>
      <c r="S67" s="20">
        <v>1485</v>
      </c>
    </row>
    <row r="68" spans="1:19">
      <c r="A68" s="18" t="s">
        <v>5051</v>
      </c>
      <c r="B68" s="18" t="s">
        <v>5052</v>
      </c>
      <c r="C68" s="18" t="s">
        <v>5053</v>
      </c>
      <c r="D68" s="18" t="s">
        <v>5054</v>
      </c>
      <c r="E68" s="18" t="s">
        <v>5055</v>
      </c>
      <c r="F68" s="18" t="s">
        <v>5056</v>
      </c>
      <c r="G68" s="19">
        <v>12</v>
      </c>
      <c r="H68" s="23">
        <v>45863</v>
      </c>
      <c r="I68" s="23">
        <v>46227</v>
      </c>
      <c r="J68" s="23">
        <v>45558</v>
      </c>
      <c r="K68" s="23">
        <v>45559</v>
      </c>
      <c r="L68" s="20">
        <v>0</v>
      </c>
      <c r="M68" s="20">
        <v>1435</v>
      </c>
      <c r="N68" s="20">
        <v>1505</v>
      </c>
      <c r="O68" s="21">
        <v>0</v>
      </c>
      <c r="Q68" s="20">
        <v>765</v>
      </c>
      <c r="R68" s="20">
        <f>N68</f>
        <v>1505</v>
      </c>
      <c r="S68" s="20">
        <v>1505</v>
      </c>
    </row>
    <row r="69" spans="1:19">
      <c r="A69" s="17" t="s">
        <v>5057</v>
      </c>
    </row>
    <row r="70" spans="1:19">
      <c r="B70" s="18" t="s">
        <v>5058</v>
      </c>
      <c r="D70" s="18" t="s">
        <v>5059</v>
      </c>
      <c r="E70" s="18" t="s">
        <v>5060</v>
      </c>
      <c r="F70" s="18" t="s">
        <v>5061</v>
      </c>
      <c r="G70" s="19">
        <v>12</v>
      </c>
      <c r="H70" s="23">
        <v>45863</v>
      </c>
      <c r="I70" s="23">
        <v>46227</v>
      </c>
      <c r="J70" s="23">
        <v>45566</v>
      </c>
      <c r="K70" s="23">
        <v>45603</v>
      </c>
      <c r="L70" s="20">
        <v>0</v>
      </c>
      <c r="M70" s="20">
        <v>0</v>
      </c>
      <c r="N70" s="20">
        <v>1690</v>
      </c>
      <c r="O70" s="21">
        <v>0</v>
      </c>
      <c r="Q70" s="20">
        <v>0</v>
      </c>
      <c r="R70" s="20">
        <f>N70</f>
        <v>1690</v>
      </c>
      <c r="S70" s="20">
        <v>1690</v>
      </c>
    </row>
    <row r="71" spans="1:19">
      <c r="B71" s="18" t="s">
        <v>5062</v>
      </c>
      <c r="D71" s="18" t="s">
        <v>5063</v>
      </c>
      <c r="E71" s="18" t="s">
        <v>5064</v>
      </c>
      <c r="F71" s="18" t="s">
        <v>5065</v>
      </c>
      <c r="G71" s="19">
        <v>12</v>
      </c>
      <c r="H71" s="23">
        <v>45863</v>
      </c>
      <c r="I71" s="23">
        <v>46227</v>
      </c>
      <c r="J71" s="23">
        <v>45588</v>
      </c>
      <c r="K71" s="23">
        <v>45600</v>
      </c>
      <c r="L71" s="20">
        <v>0</v>
      </c>
      <c r="M71" s="20">
        <v>0</v>
      </c>
      <c r="N71" s="20">
        <v>1505</v>
      </c>
      <c r="O71" s="21">
        <v>0</v>
      </c>
      <c r="Q71" s="20">
        <v>0</v>
      </c>
      <c r="R71" s="20">
        <f>N71</f>
        <v>1505</v>
      </c>
      <c r="S71" s="20">
        <v>1505</v>
      </c>
    </row>
    <row r="72" spans="1:19">
      <c r="A72" s="17" t="s">
        <v>5066</v>
      </c>
    </row>
    <row r="73" spans="1:19">
      <c r="A73" s="18" t="s">
        <v>5067</v>
      </c>
      <c r="B73" s="18" t="s">
        <v>5068</v>
      </c>
      <c r="C73" s="18" t="s">
        <v>5069</v>
      </c>
      <c r="D73" s="18" t="s">
        <v>5070</v>
      </c>
      <c r="E73" s="18" t="s">
        <v>5071</v>
      </c>
      <c r="F73" s="18" t="s">
        <v>5072</v>
      </c>
      <c r="G73" s="19">
        <v>12</v>
      </c>
      <c r="H73" s="23">
        <v>45863</v>
      </c>
      <c r="I73" s="23">
        <v>46227</v>
      </c>
      <c r="J73" s="23">
        <v>45559</v>
      </c>
      <c r="K73" s="23">
        <v>45559</v>
      </c>
      <c r="L73" s="20">
        <v>0</v>
      </c>
      <c r="M73" s="20">
        <v>1351.13</v>
      </c>
      <c r="N73" s="20">
        <v>1445</v>
      </c>
      <c r="O73" s="21">
        <v>0</v>
      </c>
      <c r="Q73" s="20">
        <v>1015</v>
      </c>
      <c r="R73" s="20">
        <f t="shared" ref="R73:R120" si="4">N73</f>
        <v>1445</v>
      </c>
      <c r="S73" s="20">
        <v>1445</v>
      </c>
    </row>
    <row r="74" spans="1:19">
      <c r="A74" s="18" t="s">
        <v>5073</v>
      </c>
      <c r="B74" s="18" t="s">
        <v>5074</v>
      </c>
      <c r="C74" s="18" t="s">
        <v>5075</v>
      </c>
      <c r="D74" s="18" t="s">
        <v>5076</v>
      </c>
      <c r="E74" s="18" t="s">
        <v>5077</v>
      </c>
      <c r="F74" s="18" t="s">
        <v>5078</v>
      </c>
      <c r="G74" s="19">
        <v>12</v>
      </c>
      <c r="H74" s="23">
        <v>45863</v>
      </c>
      <c r="I74" s="23">
        <v>46227</v>
      </c>
      <c r="J74" s="23">
        <v>45559</v>
      </c>
      <c r="K74" s="23">
        <v>45559</v>
      </c>
      <c r="L74" s="20">
        <v>0</v>
      </c>
      <c r="M74" s="20">
        <v>1351.13</v>
      </c>
      <c r="N74" s="20">
        <v>1435</v>
      </c>
      <c r="O74" s="21">
        <v>0</v>
      </c>
      <c r="Q74" s="20">
        <v>1015</v>
      </c>
      <c r="R74" s="20">
        <f t="shared" si="4"/>
        <v>1435</v>
      </c>
      <c r="S74" s="20">
        <v>1435</v>
      </c>
    </row>
    <row r="75" spans="1:19">
      <c r="A75" s="18" t="s">
        <v>5079</v>
      </c>
      <c r="B75" s="18" t="s">
        <v>5080</v>
      </c>
      <c r="C75" s="18" t="s">
        <v>5081</v>
      </c>
      <c r="D75" s="18" t="s">
        <v>5082</v>
      </c>
      <c r="E75" s="18" t="s">
        <v>5083</v>
      </c>
      <c r="F75" s="18" t="s">
        <v>5084</v>
      </c>
      <c r="G75" s="19">
        <v>12</v>
      </c>
      <c r="H75" s="23">
        <v>45863</v>
      </c>
      <c r="I75" s="23">
        <v>46227</v>
      </c>
      <c r="J75" s="23">
        <v>45566</v>
      </c>
      <c r="K75" s="23">
        <v>45603</v>
      </c>
      <c r="L75" s="20">
        <v>0</v>
      </c>
      <c r="M75" s="20">
        <v>1351.13</v>
      </c>
      <c r="N75" s="20">
        <v>1455</v>
      </c>
      <c r="O75" s="21">
        <v>0</v>
      </c>
      <c r="Q75" s="20">
        <v>715</v>
      </c>
      <c r="R75" s="20">
        <f t="shared" si="4"/>
        <v>1455</v>
      </c>
      <c r="S75" s="20">
        <v>1455</v>
      </c>
    </row>
    <row r="76" spans="1:19">
      <c r="A76" s="18" t="s">
        <v>5085</v>
      </c>
      <c r="B76" s="18" t="s">
        <v>5086</v>
      </c>
      <c r="C76" s="18" t="s">
        <v>5087</v>
      </c>
      <c r="D76" s="18" t="s">
        <v>5088</v>
      </c>
      <c r="E76" s="18" t="s">
        <v>5089</v>
      </c>
      <c r="F76" s="18" t="s">
        <v>5090</v>
      </c>
      <c r="G76" s="19">
        <v>12</v>
      </c>
      <c r="H76" s="23">
        <v>45863</v>
      </c>
      <c r="I76" s="23">
        <v>46227</v>
      </c>
      <c r="J76" s="23">
        <v>45566</v>
      </c>
      <c r="K76" s="23">
        <v>45603</v>
      </c>
      <c r="L76" s="20">
        <v>0</v>
      </c>
      <c r="M76" s="20">
        <v>1351.13</v>
      </c>
      <c r="N76" s="20">
        <v>1455</v>
      </c>
      <c r="O76" s="21">
        <v>0</v>
      </c>
      <c r="Q76" s="20">
        <v>715</v>
      </c>
      <c r="R76" s="20">
        <f t="shared" si="4"/>
        <v>1455</v>
      </c>
      <c r="S76" s="20">
        <v>1455</v>
      </c>
    </row>
    <row r="77" spans="1:19">
      <c r="A77" s="18" t="s">
        <v>5091</v>
      </c>
      <c r="B77" s="18" t="s">
        <v>5092</v>
      </c>
      <c r="C77" s="18" t="s">
        <v>5093</v>
      </c>
      <c r="D77" s="18" t="s">
        <v>5094</v>
      </c>
      <c r="E77" s="18" t="s">
        <v>5095</v>
      </c>
      <c r="F77" s="18" t="s">
        <v>5096</v>
      </c>
      <c r="G77" s="19">
        <v>12</v>
      </c>
      <c r="H77" s="23">
        <v>45863</v>
      </c>
      <c r="I77" s="23">
        <v>46227</v>
      </c>
      <c r="J77" s="23">
        <v>45560</v>
      </c>
      <c r="K77" s="23">
        <v>45561</v>
      </c>
      <c r="L77" s="20">
        <v>1339</v>
      </c>
      <c r="M77" s="20">
        <v>1351.13</v>
      </c>
      <c r="N77" s="20">
        <v>1455</v>
      </c>
      <c r="O77" s="21">
        <v>0</v>
      </c>
      <c r="Q77" s="20">
        <v>715</v>
      </c>
      <c r="R77" s="20">
        <f t="shared" si="4"/>
        <v>1455</v>
      </c>
      <c r="S77" s="20">
        <v>1455</v>
      </c>
    </row>
    <row r="78" spans="1:19">
      <c r="A78" s="18" t="s">
        <v>5097</v>
      </c>
      <c r="B78" s="18" t="s">
        <v>5098</v>
      </c>
      <c r="C78" s="18" t="s">
        <v>5099</v>
      </c>
      <c r="D78" s="18" t="s">
        <v>5100</v>
      </c>
      <c r="E78" s="18" t="s">
        <v>5101</v>
      </c>
      <c r="F78" s="18" t="s">
        <v>5102</v>
      </c>
      <c r="G78" s="19">
        <v>12</v>
      </c>
      <c r="H78" s="23">
        <v>45863</v>
      </c>
      <c r="I78" s="23">
        <v>46227</v>
      </c>
      <c r="J78" s="23">
        <v>45551</v>
      </c>
      <c r="K78" s="23">
        <v>45552</v>
      </c>
      <c r="L78" s="20">
        <v>0</v>
      </c>
      <c r="M78" s="20">
        <v>1351.13</v>
      </c>
      <c r="N78" s="20">
        <v>1445</v>
      </c>
      <c r="O78" s="21">
        <v>0</v>
      </c>
      <c r="Q78" s="20">
        <v>1015</v>
      </c>
      <c r="R78" s="20">
        <f t="shared" si="4"/>
        <v>1445</v>
      </c>
      <c r="S78" s="20">
        <v>1445</v>
      </c>
    </row>
    <row r="79" spans="1:19">
      <c r="B79" s="18" t="s">
        <v>5103</v>
      </c>
      <c r="D79" s="18" t="s">
        <v>5104</v>
      </c>
      <c r="E79" s="18" t="s">
        <v>5105</v>
      </c>
      <c r="F79" s="18" t="s">
        <v>5106</v>
      </c>
      <c r="G79" s="19">
        <v>12</v>
      </c>
      <c r="H79" s="23">
        <v>45877</v>
      </c>
      <c r="I79" s="23">
        <v>46227</v>
      </c>
      <c r="J79" s="23">
        <v>45590</v>
      </c>
      <c r="K79" s="23">
        <v>45600</v>
      </c>
      <c r="L79" s="20">
        <v>0</v>
      </c>
      <c r="M79" s="20">
        <v>0</v>
      </c>
      <c r="N79" s="20">
        <v>1060</v>
      </c>
      <c r="O79" s="21">
        <v>0</v>
      </c>
      <c r="Q79" s="20">
        <v>0</v>
      </c>
      <c r="R79" s="20">
        <f t="shared" si="4"/>
        <v>1060</v>
      </c>
      <c r="S79" s="20">
        <v>1060</v>
      </c>
    </row>
    <row r="80" spans="1:19">
      <c r="B80" s="18" t="s">
        <v>5107</v>
      </c>
      <c r="D80" s="18" t="s">
        <v>5108</v>
      </c>
      <c r="E80" s="18" t="s">
        <v>5109</v>
      </c>
      <c r="F80" s="18" t="s">
        <v>5110</v>
      </c>
      <c r="G80" s="19">
        <v>12</v>
      </c>
      <c r="H80" s="23">
        <v>45877</v>
      </c>
      <c r="I80" s="23">
        <v>46227</v>
      </c>
      <c r="L80" s="20">
        <v>0</v>
      </c>
      <c r="M80" s="20">
        <v>0</v>
      </c>
      <c r="N80" s="20">
        <v>1025</v>
      </c>
      <c r="O80" s="21">
        <v>0</v>
      </c>
      <c r="Q80" s="20">
        <v>0</v>
      </c>
      <c r="R80" s="20">
        <f t="shared" si="4"/>
        <v>1025</v>
      </c>
      <c r="S80" s="20">
        <v>1025</v>
      </c>
    </row>
    <row r="81" spans="2:19">
      <c r="B81" s="18" t="s">
        <v>5111</v>
      </c>
      <c r="D81" s="18" t="s">
        <v>5112</v>
      </c>
      <c r="E81" s="18" t="s">
        <v>5113</v>
      </c>
      <c r="F81" s="18" t="s">
        <v>5114</v>
      </c>
      <c r="G81" s="19">
        <v>12</v>
      </c>
      <c r="H81" s="23">
        <v>45877</v>
      </c>
      <c r="I81" s="23">
        <v>46227</v>
      </c>
      <c r="L81" s="20">
        <v>0</v>
      </c>
      <c r="M81" s="20">
        <v>0</v>
      </c>
      <c r="N81" s="20">
        <v>1475</v>
      </c>
      <c r="O81" s="21">
        <v>0</v>
      </c>
      <c r="Q81" s="20">
        <v>0</v>
      </c>
      <c r="R81" s="20">
        <f t="shared" si="4"/>
        <v>1475</v>
      </c>
      <c r="S81" s="20">
        <v>1475</v>
      </c>
    </row>
    <row r="82" spans="2:19">
      <c r="B82" s="18" t="s">
        <v>5115</v>
      </c>
      <c r="D82" s="18" t="s">
        <v>5116</v>
      </c>
      <c r="E82" s="18" t="s">
        <v>5117</v>
      </c>
      <c r="F82" s="18" t="s">
        <v>5118</v>
      </c>
      <c r="G82" s="19">
        <v>12</v>
      </c>
      <c r="H82" s="23">
        <v>45877</v>
      </c>
      <c r="I82" s="23">
        <v>46227</v>
      </c>
      <c r="J82" s="23">
        <v>45586</v>
      </c>
      <c r="K82" s="23">
        <v>45603</v>
      </c>
      <c r="L82" s="20">
        <v>0</v>
      </c>
      <c r="M82" s="20">
        <v>0</v>
      </c>
      <c r="N82" s="20">
        <v>1025</v>
      </c>
      <c r="O82" s="21">
        <v>0</v>
      </c>
      <c r="Q82" s="20">
        <v>0</v>
      </c>
      <c r="R82" s="20">
        <f t="shared" si="4"/>
        <v>1025</v>
      </c>
      <c r="S82" s="20">
        <v>1025</v>
      </c>
    </row>
    <row r="83" spans="2:19">
      <c r="B83" s="18" t="s">
        <v>5119</v>
      </c>
      <c r="D83" s="18" t="s">
        <v>5120</v>
      </c>
      <c r="E83" s="18" t="s">
        <v>5121</v>
      </c>
      <c r="F83" s="18" t="s">
        <v>5122</v>
      </c>
      <c r="G83" s="19">
        <v>12</v>
      </c>
      <c r="H83" s="23">
        <v>45877</v>
      </c>
      <c r="I83" s="23">
        <v>46227</v>
      </c>
      <c r="J83" s="23">
        <v>45569</v>
      </c>
      <c r="K83" s="23">
        <v>45576</v>
      </c>
      <c r="L83" s="20">
        <v>0</v>
      </c>
      <c r="M83" s="20">
        <v>0</v>
      </c>
      <c r="N83" s="20">
        <v>1010</v>
      </c>
      <c r="O83" s="21">
        <v>0</v>
      </c>
      <c r="Q83" s="20">
        <v>0</v>
      </c>
      <c r="R83" s="20">
        <f t="shared" si="4"/>
        <v>1010</v>
      </c>
      <c r="S83" s="20">
        <v>1010</v>
      </c>
    </row>
    <row r="84" spans="2:19">
      <c r="B84" s="18" t="s">
        <v>5123</v>
      </c>
      <c r="D84" s="18" t="s">
        <v>5124</v>
      </c>
      <c r="E84" s="18" t="s">
        <v>5125</v>
      </c>
      <c r="F84" s="18" t="s">
        <v>5126</v>
      </c>
      <c r="G84" s="19">
        <v>12</v>
      </c>
      <c r="H84" s="23">
        <v>45877</v>
      </c>
      <c r="I84" s="23">
        <v>46227</v>
      </c>
      <c r="J84" s="23">
        <v>45580</v>
      </c>
      <c r="K84" s="23">
        <v>45581</v>
      </c>
      <c r="L84" s="20">
        <v>0</v>
      </c>
      <c r="M84" s="20">
        <v>0</v>
      </c>
      <c r="N84" s="20">
        <v>1475</v>
      </c>
      <c r="O84" s="21">
        <v>0</v>
      </c>
      <c r="Q84" s="20">
        <v>0</v>
      </c>
      <c r="R84" s="20">
        <f t="shared" si="4"/>
        <v>1475</v>
      </c>
      <c r="S84" s="20">
        <v>1475</v>
      </c>
    </row>
    <row r="85" spans="2:19">
      <c r="B85" s="18" t="s">
        <v>5127</v>
      </c>
      <c r="D85" s="18" t="s">
        <v>5128</v>
      </c>
      <c r="E85" s="18" t="s">
        <v>5129</v>
      </c>
      <c r="F85" s="18" t="s">
        <v>5130</v>
      </c>
      <c r="G85" s="19">
        <v>12</v>
      </c>
      <c r="H85" s="23">
        <v>45877</v>
      </c>
      <c r="I85" s="23">
        <v>46227</v>
      </c>
      <c r="J85" s="23">
        <v>45588</v>
      </c>
      <c r="K85" s="23">
        <v>45603</v>
      </c>
      <c r="L85" s="20">
        <v>0</v>
      </c>
      <c r="M85" s="20">
        <v>0</v>
      </c>
      <c r="N85" s="20">
        <v>1040</v>
      </c>
      <c r="O85" s="21">
        <v>0</v>
      </c>
      <c r="Q85" s="20">
        <v>0</v>
      </c>
      <c r="R85" s="20">
        <f t="shared" si="4"/>
        <v>1040</v>
      </c>
      <c r="S85" s="20">
        <v>1040</v>
      </c>
    </row>
    <row r="86" spans="2:19">
      <c r="B86" s="18" t="s">
        <v>5131</v>
      </c>
      <c r="D86" s="18" t="s">
        <v>5132</v>
      </c>
      <c r="E86" s="18" t="s">
        <v>5133</v>
      </c>
      <c r="F86" s="18" t="s">
        <v>5134</v>
      </c>
      <c r="G86" s="19">
        <v>12</v>
      </c>
      <c r="H86" s="23">
        <v>45877</v>
      </c>
      <c r="I86" s="23">
        <v>46227</v>
      </c>
      <c r="J86" s="23">
        <v>45578</v>
      </c>
      <c r="L86" s="20">
        <v>2890</v>
      </c>
      <c r="M86" s="20">
        <v>0</v>
      </c>
      <c r="N86" s="20">
        <v>1445</v>
      </c>
      <c r="O86" s="21">
        <v>0</v>
      </c>
      <c r="Q86" s="20">
        <v>0</v>
      </c>
      <c r="R86" s="20">
        <f t="shared" si="4"/>
        <v>1445</v>
      </c>
      <c r="S86" s="20">
        <v>1445</v>
      </c>
    </row>
    <row r="87" spans="2:19">
      <c r="B87" s="18" t="s">
        <v>5135</v>
      </c>
      <c r="D87" s="18" t="s">
        <v>5136</v>
      </c>
      <c r="E87" s="18" t="s">
        <v>5137</v>
      </c>
      <c r="F87" s="18" t="s">
        <v>5138</v>
      </c>
      <c r="G87" s="19">
        <v>12</v>
      </c>
      <c r="H87" s="23">
        <v>45877</v>
      </c>
      <c r="I87" s="23">
        <v>46227</v>
      </c>
      <c r="L87" s="20">
        <v>0</v>
      </c>
      <c r="M87" s="20">
        <v>0</v>
      </c>
      <c r="N87" s="20">
        <v>1455</v>
      </c>
      <c r="O87" s="21">
        <v>0</v>
      </c>
      <c r="Q87" s="20">
        <v>0</v>
      </c>
      <c r="R87" s="20">
        <f t="shared" si="4"/>
        <v>1455</v>
      </c>
      <c r="S87" s="20">
        <v>1455</v>
      </c>
    </row>
    <row r="88" spans="2:19">
      <c r="B88" s="18" t="s">
        <v>5139</v>
      </c>
      <c r="D88" s="18" t="s">
        <v>5140</v>
      </c>
      <c r="E88" s="18" t="s">
        <v>5141</v>
      </c>
      <c r="F88" s="18" t="s">
        <v>5142</v>
      </c>
      <c r="G88" s="19">
        <v>12</v>
      </c>
      <c r="H88" s="23">
        <v>45877</v>
      </c>
      <c r="I88" s="23">
        <v>46227</v>
      </c>
      <c r="J88" s="23">
        <v>45595</v>
      </c>
      <c r="K88" s="23">
        <v>45603</v>
      </c>
      <c r="L88" s="20">
        <v>0</v>
      </c>
      <c r="M88" s="20">
        <v>0</v>
      </c>
      <c r="N88" s="20">
        <v>1050</v>
      </c>
      <c r="O88" s="21">
        <v>0</v>
      </c>
      <c r="Q88" s="20">
        <v>0</v>
      </c>
      <c r="R88" s="20">
        <f t="shared" si="4"/>
        <v>1050</v>
      </c>
      <c r="S88" s="20">
        <v>1050</v>
      </c>
    </row>
    <row r="89" spans="2:19">
      <c r="B89" s="18" t="s">
        <v>5143</v>
      </c>
      <c r="D89" s="18" t="s">
        <v>5144</v>
      </c>
      <c r="E89" s="18" t="s">
        <v>5145</v>
      </c>
      <c r="F89" s="18" t="s">
        <v>5146</v>
      </c>
      <c r="G89" s="19">
        <v>12</v>
      </c>
      <c r="H89" s="23">
        <v>45877</v>
      </c>
      <c r="I89" s="23">
        <v>46227</v>
      </c>
      <c r="J89" s="23">
        <v>45559</v>
      </c>
      <c r="K89" s="23">
        <v>45561</v>
      </c>
      <c r="L89" s="20">
        <v>0</v>
      </c>
      <c r="M89" s="20">
        <v>0</v>
      </c>
      <c r="N89" s="20">
        <v>1455</v>
      </c>
      <c r="O89" s="21">
        <v>0</v>
      </c>
      <c r="Q89" s="20">
        <v>0</v>
      </c>
      <c r="R89" s="20">
        <f t="shared" si="4"/>
        <v>1455</v>
      </c>
      <c r="S89" s="20">
        <v>1455</v>
      </c>
    </row>
    <row r="90" spans="2:19">
      <c r="B90" s="18" t="s">
        <v>5147</v>
      </c>
      <c r="D90" s="18" t="s">
        <v>5148</v>
      </c>
      <c r="E90" s="18" t="s">
        <v>5149</v>
      </c>
      <c r="F90" s="18" t="s">
        <v>5150</v>
      </c>
      <c r="G90" s="19">
        <v>12</v>
      </c>
      <c r="H90" s="23">
        <v>45877</v>
      </c>
      <c r="I90" s="23">
        <v>46227</v>
      </c>
      <c r="J90" s="23">
        <v>45600</v>
      </c>
      <c r="K90" s="23">
        <v>45603</v>
      </c>
      <c r="L90" s="20">
        <v>0</v>
      </c>
      <c r="M90" s="20">
        <v>0</v>
      </c>
      <c r="N90" s="20">
        <v>1040</v>
      </c>
      <c r="O90" s="21">
        <v>0</v>
      </c>
      <c r="Q90" s="20">
        <v>0</v>
      </c>
      <c r="R90" s="20">
        <f t="shared" si="4"/>
        <v>1040</v>
      </c>
      <c r="S90" s="20">
        <v>1040</v>
      </c>
    </row>
    <row r="91" spans="2:19">
      <c r="B91" s="18" t="s">
        <v>5151</v>
      </c>
      <c r="D91" s="18" t="s">
        <v>5152</v>
      </c>
      <c r="E91" s="18" t="s">
        <v>5153</v>
      </c>
      <c r="F91" s="18" t="s">
        <v>5154</v>
      </c>
      <c r="G91" s="19">
        <v>12</v>
      </c>
      <c r="H91" s="23">
        <v>45877</v>
      </c>
      <c r="I91" s="23">
        <v>46227</v>
      </c>
      <c r="J91" s="23">
        <v>45615</v>
      </c>
      <c r="L91" s="20">
        <v>2950</v>
      </c>
      <c r="M91" s="20">
        <v>0</v>
      </c>
      <c r="N91" s="20">
        <v>1475</v>
      </c>
      <c r="O91" s="21">
        <v>0</v>
      </c>
      <c r="Q91" s="20">
        <v>0</v>
      </c>
      <c r="R91" s="20">
        <f t="shared" si="4"/>
        <v>1475</v>
      </c>
      <c r="S91" s="20">
        <v>1475</v>
      </c>
    </row>
    <row r="92" spans="2:19">
      <c r="B92" s="18" t="s">
        <v>5155</v>
      </c>
      <c r="D92" s="18" t="s">
        <v>5156</v>
      </c>
      <c r="E92" s="18" t="s">
        <v>5157</v>
      </c>
      <c r="F92" s="18" t="s">
        <v>5158</v>
      </c>
      <c r="G92" s="19">
        <v>12</v>
      </c>
      <c r="H92" s="23">
        <v>45877</v>
      </c>
      <c r="I92" s="23">
        <v>46227</v>
      </c>
      <c r="J92" s="23">
        <v>45609</v>
      </c>
      <c r="K92" s="23">
        <v>45610</v>
      </c>
      <c r="L92" s="20">
        <v>0</v>
      </c>
      <c r="M92" s="20">
        <v>0</v>
      </c>
      <c r="N92" s="20">
        <v>1475</v>
      </c>
      <c r="O92" s="21">
        <v>0</v>
      </c>
      <c r="Q92" s="20">
        <v>0</v>
      </c>
      <c r="R92" s="20">
        <f t="shared" si="4"/>
        <v>1475</v>
      </c>
      <c r="S92" s="20">
        <v>1475</v>
      </c>
    </row>
    <row r="93" spans="2:19">
      <c r="B93" s="18" t="s">
        <v>5159</v>
      </c>
      <c r="D93" s="18" t="s">
        <v>5160</v>
      </c>
      <c r="E93" s="18" t="s">
        <v>5161</v>
      </c>
      <c r="F93" s="18" t="s">
        <v>5162</v>
      </c>
      <c r="G93" s="19">
        <v>12</v>
      </c>
      <c r="H93" s="23">
        <v>45877</v>
      </c>
      <c r="I93" s="23">
        <v>46227</v>
      </c>
      <c r="J93" s="23">
        <v>45579</v>
      </c>
      <c r="K93" s="23">
        <v>45603</v>
      </c>
      <c r="L93" s="20">
        <v>0</v>
      </c>
      <c r="M93" s="20">
        <v>0</v>
      </c>
      <c r="N93" s="20">
        <v>1475</v>
      </c>
      <c r="O93" s="21">
        <v>0</v>
      </c>
      <c r="Q93" s="20">
        <v>0</v>
      </c>
      <c r="R93" s="20">
        <f t="shared" si="4"/>
        <v>1475</v>
      </c>
      <c r="S93" s="20">
        <v>1475</v>
      </c>
    </row>
    <row r="94" spans="2:19">
      <c r="B94" s="18" t="s">
        <v>5163</v>
      </c>
      <c r="D94" s="18" t="s">
        <v>5164</v>
      </c>
      <c r="E94" s="18" t="s">
        <v>5165</v>
      </c>
      <c r="F94" s="18" t="s">
        <v>5166</v>
      </c>
      <c r="G94" s="19">
        <v>12</v>
      </c>
      <c r="H94" s="23">
        <v>45877</v>
      </c>
      <c r="I94" s="23">
        <v>46227</v>
      </c>
      <c r="J94" s="23">
        <v>45591</v>
      </c>
      <c r="K94" s="23">
        <v>45603</v>
      </c>
      <c r="L94" s="20">
        <v>0</v>
      </c>
      <c r="M94" s="20">
        <v>0</v>
      </c>
      <c r="N94" s="20">
        <v>1465</v>
      </c>
      <c r="O94" s="21">
        <v>0</v>
      </c>
      <c r="Q94" s="20">
        <v>0</v>
      </c>
      <c r="R94" s="20">
        <f t="shared" si="4"/>
        <v>1465</v>
      </c>
      <c r="S94" s="20">
        <v>1465</v>
      </c>
    </row>
    <row r="95" spans="2:19">
      <c r="B95" s="18" t="s">
        <v>5167</v>
      </c>
      <c r="D95" s="18" t="s">
        <v>5168</v>
      </c>
      <c r="E95" s="18" t="s">
        <v>5169</v>
      </c>
      <c r="F95" s="18" t="s">
        <v>5170</v>
      </c>
      <c r="G95" s="19">
        <v>12</v>
      </c>
      <c r="H95" s="23">
        <v>45877</v>
      </c>
      <c r="I95" s="23">
        <v>46227</v>
      </c>
      <c r="L95" s="20">
        <v>0</v>
      </c>
      <c r="M95" s="20">
        <v>0</v>
      </c>
      <c r="N95" s="20">
        <v>1475</v>
      </c>
      <c r="O95" s="21">
        <v>0</v>
      </c>
      <c r="Q95" s="20">
        <v>0</v>
      </c>
      <c r="R95" s="20">
        <f t="shared" si="4"/>
        <v>1475</v>
      </c>
      <c r="S95" s="20">
        <v>1475</v>
      </c>
    </row>
    <row r="96" spans="2:19">
      <c r="B96" s="18" t="s">
        <v>5171</v>
      </c>
      <c r="D96" s="18" t="s">
        <v>5172</v>
      </c>
      <c r="E96" s="18" t="s">
        <v>5173</v>
      </c>
      <c r="F96" s="18" t="s">
        <v>5174</v>
      </c>
      <c r="G96" s="19">
        <v>12</v>
      </c>
      <c r="H96" s="23">
        <v>45877</v>
      </c>
      <c r="I96" s="23">
        <v>46227</v>
      </c>
      <c r="J96" s="23">
        <v>45560</v>
      </c>
      <c r="K96" s="23">
        <v>45561</v>
      </c>
      <c r="L96" s="20">
        <v>0</v>
      </c>
      <c r="M96" s="20">
        <v>0</v>
      </c>
      <c r="N96" s="20">
        <v>1435</v>
      </c>
      <c r="O96" s="21">
        <v>0</v>
      </c>
      <c r="Q96" s="20">
        <v>0</v>
      </c>
      <c r="R96" s="20">
        <f t="shared" si="4"/>
        <v>1435</v>
      </c>
      <c r="S96" s="20">
        <v>1435</v>
      </c>
    </row>
    <row r="97" spans="2:19">
      <c r="B97" s="18" t="s">
        <v>5175</v>
      </c>
      <c r="D97" s="18" t="s">
        <v>5176</v>
      </c>
      <c r="E97" s="18" t="s">
        <v>5177</v>
      </c>
      <c r="F97" s="18" t="s">
        <v>5178</v>
      </c>
      <c r="G97" s="19">
        <v>12</v>
      </c>
      <c r="H97" s="23">
        <v>45877</v>
      </c>
      <c r="I97" s="23">
        <v>46227</v>
      </c>
      <c r="L97" s="20">
        <v>0</v>
      </c>
      <c r="M97" s="20">
        <v>0</v>
      </c>
      <c r="N97" s="20">
        <v>1475</v>
      </c>
      <c r="O97" s="21">
        <v>0</v>
      </c>
      <c r="Q97" s="20">
        <v>0</v>
      </c>
      <c r="R97" s="20">
        <f t="shared" si="4"/>
        <v>1475</v>
      </c>
      <c r="S97" s="20">
        <v>1475</v>
      </c>
    </row>
    <row r="98" spans="2:19">
      <c r="B98" s="18" t="s">
        <v>5179</v>
      </c>
      <c r="D98" s="18" t="s">
        <v>5180</v>
      </c>
      <c r="E98" s="18" t="s">
        <v>5181</v>
      </c>
      <c r="F98" s="18" t="s">
        <v>5182</v>
      </c>
      <c r="G98" s="19">
        <v>12</v>
      </c>
      <c r="H98" s="23">
        <v>45877</v>
      </c>
      <c r="I98" s="23">
        <v>46227</v>
      </c>
      <c r="J98" s="23">
        <v>45591</v>
      </c>
      <c r="K98" s="23">
        <v>45600</v>
      </c>
      <c r="L98" s="20">
        <v>0</v>
      </c>
      <c r="M98" s="20">
        <v>0</v>
      </c>
      <c r="N98" s="20">
        <v>1060</v>
      </c>
      <c r="O98" s="21">
        <v>0</v>
      </c>
      <c r="Q98" s="20">
        <v>0</v>
      </c>
      <c r="R98" s="20">
        <f t="shared" si="4"/>
        <v>1060</v>
      </c>
      <c r="S98" s="20">
        <v>1060</v>
      </c>
    </row>
    <row r="99" spans="2:19">
      <c r="B99" s="18" t="s">
        <v>5183</v>
      </c>
      <c r="D99" s="18" t="s">
        <v>5184</v>
      </c>
      <c r="E99" s="18" t="s">
        <v>5185</v>
      </c>
      <c r="F99" s="18" t="s">
        <v>5186</v>
      </c>
      <c r="G99" s="19">
        <v>12</v>
      </c>
      <c r="H99" s="23">
        <v>45877</v>
      </c>
      <c r="I99" s="23">
        <v>46227</v>
      </c>
      <c r="J99" s="23">
        <v>45593</v>
      </c>
      <c r="K99" s="23">
        <v>45603</v>
      </c>
      <c r="L99" s="20">
        <v>0</v>
      </c>
      <c r="M99" s="20">
        <v>0</v>
      </c>
      <c r="N99" s="20">
        <v>1040</v>
      </c>
      <c r="O99" s="21">
        <v>0</v>
      </c>
      <c r="Q99" s="20">
        <v>0</v>
      </c>
      <c r="R99" s="20">
        <f t="shared" si="4"/>
        <v>1040</v>
      </c>
      <c r="S99" s="20">
        <v>1040</v>
      </c>
    </row>
    <row r="100" spans="2:19">
      <c r="B100" s="18" t="s">
        <v>5187</v>
      </c>
      <c r="D100" s="18" t="s">
        <v>5188</v>
      </c>
      <c r="E100" s="18" t="s">
        <v>5189</v>
      </c>
      <c r="F100" s="18" t="s">
        <v>5190</v>
      </c>
      <c r="G100" s="19">
        <v>12</v>
      </c>
      <c r="H100" s="23">
        <v>45877</v>
      </c>
      <c r="I100" s="23">
        <v>46227</v>
      </c>
      <c r="J100" s="23">
        <v>45579</v>
      </c>
      <c r="K100" s="23">
        <v>45603</v>
      </c>
      <c r="L100" s="20">
        <v>0</v>
      </c>
      <c r="M100" s="20">
        <v>0</v>
      </c>
      <c r="N100" s="20">
        <v>1455</v>
      </c>
      <c r="O100" s="21">
        <v>0</v>
      </c>
      <c r="Q100" s="20">
        <v>0</v>
      </c>
      <c r="R100" s="20">
        <f t="shared" si="4"/>
        <v>1455</v>
      </c>
      <c r="S100" s="20">
        <v>1455</v>
      </c>
    </row>
    <row r="101" spans="2:19">
      <c r="B101" s="18" t="s">
        <v>5191</v>
      </c>
      <c r="D101" s="18" t="s">
        <v>5192</v>
      </c>
      <c r="E101" s="18" t="s">
        <v>5193</v>
      </c>
      <c r="F101" s="18" t="s">
        <v>5194</v>
      </c>
      <c r="G101" s="19">
        <v>12</v>
      </c>
      <c r="H101" s="23">
        <v>45877</v>
      </c>
      <c r="I101" s="23">
        <v>46227</v>
      </c>
      <c r="J101" s="23">
        <v>45588</v>
      </c>
      <c r="K101" s="23">
        <v>45603</v>
      </c>
      <c r="L101" s="20">
        <v>0</v>
      </c>
      <c r="M101" s="20">
        <v>0</v>
      </c>
      <c r="N101" s="20">
        <v>1050</v>
      </c>
      <c r="O101" s="21">
        <v>0</v>
      </c>
      <c r="Q101" s="20">
        <v>0</v>
      </c>
      <c r="R101" s="20">
        <f t="shared" si="4"/>
        <v>1050</v>
      </c>
      <c r="S101" s="20">
        <v>1050</v>
      </c>
    </row>
    <row r="102" spans="2:19">
      <c r="B102" s="18" t="s">
        <v>5195</v>
      </c>
      <c r="D102" s="18" t="s">
        <v>5196</v>
      </c>
      <c r="E102" s="18" t="s">
        <v>5197</v>
      </c>
      <c r="F102" s="18" t="s">
        <v>5198</v>
      </c>
      <c r="G102" s="19">
        <v>12</v>
      </c>
      <c r="H102" s="23">
        <v>45877</v>
      </c>
      <c r="I102" s="23">
        <v>46227</v>
      </c>
      <c r="J102" s="23">
        <v>45590</v>
      </c>
      <c r="K102" s="23">
        <v>45603</v>
      </c>
      <c r="L102" s="20">
        <v>2890</v>
      </c>
      <c r="M102" s="20">
        <v>0</v>
      </c>
      <c r="N102" s="20">
        <v>1445</v>
      </c>
      <c r="O102" s="21">
        <v>0</v>
      </c>
      <c r="Q102" s="20">
        <v>0</v>
      </c>
      <c r="R102" s="20">
        <f t="shared" si="4"/>
        <v>1445</v>
      </c>
      <c r="S102" s="20">
        <v>1445</v>
      </c>
    </row>
    <row r="103" spans="2:19">
      <c r="B103" s="18" t="s">
        <v>5199</v>
      </c>
      <c r="D103" s="18" t="s">
        <v>5200</v>
      </c>
      <c r="E103" s="18" t="s">
        <v>5201</v>
      </c>
      <c r="F103" s="18" t="s">
        <v>5202</v>
      </c>
      <c r="G103" s="19">
        <v>12</v>
      </c>
      <c r="H103" s="23">
        <v>45877</v>
      </c>
      <c r="I103" s="23">
        <v>46227</v>
      </c>
      <c r="J103" s="23">
        <v>45596</v>
      </c>
      <c r="K103" s="23">
        <v>45603</v>
      </c>
      <c r="L103" s="20">
        <v>0</v>
      </c>
      <c r="M103" s="20">
        <v>0</v>
      </c>
      <c r="N103" s="20">
        <v>1475</v>
      </c>
      <c r="O103" s="21">
        <v>0</v>
      </c>
      <c r="Q103" s="20">
        <v>0</v>
      </c>
      <c r="R103" s="20">
        <f t="shared" si="4"/>
        <v>1475</v>
      </c>
      <c r="S103" s="20">
        <v>1475</v>
      </c>
    </row>
    <row r="104" spans="2:19">
      <c r="B104" s="18" t="s">
        <v>5203</v>
      </c>
      <c r="D104" s="18" t="s">
        <v>5204</v>
      </c>
      <c r="E104" s="18" t="s">
        <v>5205</v>
      </c>
      <c r="F104" s="18" t="s">
        <v>5206</v>
      </c>
      <c r="G104" s="19">
        <v>12</v>
      </c>
      <c r="H104" s="23">
        <v>45877</v>
      </c>
      <c r="I104" s="23">
        <v>46227</v>
      </c>
      <c r="J104" s="23">
        <v>45595</v>
      </c>
      <c r="K104" s="23">
        <v>45603</v>
      </c>
      <c r="L104" s="20">
        <v>0</v>
      </c>
      <c r="M104" s="20">
        <v>0</v>
      </c>
      <c r="N104" s="20">
        <v>1455</v>
      </c>
      <c r="O104" s="21">
        <v>0</v>
      </c>
      <c r="Q104" s="20">
        <v>0</v>
      </c>
      <c r="R104" s="20">
        <f t="shared" si="4"/>
        <v>1455</v>
      </c>
      <c r="S104" s="20">
        <v>1455</v>
      </c>
    </row>
    <row r="105" spans="2:19">
      <c r="B105" s="18" t="s">
        <v>5207</v>
      </c>
      <c r="D105" s="18" t="s">
        <v>5208</v>
      </c>
      <c r="E105" s="18" t="s">
        <v>5209</v>
      </c>
      <c r="F105" s="18" t="s">
        <v>5210</v>
      </c>
      <c r="G105" s="19">
        <v>12</v>
      </c>
      <c r="H105" s="23">
        <v>45877</v>
      </c>
      <c r="I105" s="23">
        <v>46227</v>
      </c>
      <c r="J105" s="23">
        <v>45587</v>
      </c>
      <c r="K105" s="23">
        <v>45588</v>
      </c>
      <c r="L105" s="20">
        <v>0</v>
      </c>
      <c r="M105" s="20">
        <v>0</v>
      </c>
      <c r="N105" s="20">
        <v>1465</v>
      </c>
      <c r="O105" s="21">
        <v>0</v>
      </c>
      <c r="Q105" s="20">
        <v>0</v>
      </c>
      <c r="R105" s="20">
        <f t="shared" si="4"/>
        <v>1465</v>
      </c>
      <c r="S105" s="20">
        <v>1465</v>
      </c>
    </row>
    <row r="106" spans="2:19">
      <c r="B106" s="18" t="s">
        <v>5211</v>
      </c>
      <c r="D106" s="18" t="s">
        <v>5212</v>
      </c>
      <c r="E106" s="18" t="s">
        <v>5213</v>
      </c>
      <c r="F106" s="18" t="s">
        <v>5214</v>
      </c>
      <c r="G106" s="19">
        <v>12</v>
      </c>
      <c r="H106" s="23">
        <v>45877</v>
      </c>
      <c r="I106" s="23">
        <v>46227</v>
      </c>
      <c r="J106" s="23">
        <v>45597</v>
      </c>
      <c r="K106" s="23">
        <v>45603</v>
      </c>
      <c r="L106" s="20">
        <v>0</v>
      </c>
      <c r="M106" s="20">
        <v>0</v>
      </c>
      <c r="N106" s="20">
        <v>1050</v>
      </c>
      <c r="O106" s="21">
        <v>0</v>
      </c>
      <c r="Q106" s="20">
        <v>0</v>
      </c>
      <c r="R106" s="20">
        <f t="shared" si="4"/>
        <v>1050</v>
      </c>
      <c r="S106" s="20">
        <v>1050</v>
      </c>
    </row>
    <row r="107" spans="2:19">
      <c r="B107" s="18" t="s">
        <v>5215</v>
      </c>
      <c r="D107" s="18" t="s">
        <v>5216</v>
      </c>
      <c r="E107" s="18" t="s">
        <v>5217</v>
      </c>
      <c r="F107" s="18" t="s">
        <v>5218</v>
      </c>
      <c r="G107" s="19">
        <v>12</v>
      </c>
      <c r="H107" s="23">
        <v>45877</v>
      </c>
      <c r="I107" s="23">
        <v>46227</v>
      </c>
      <c r="J107" s="23">
        <v>45598</v>
      </c>
      <c r="K107" s="23">
        <v>45603</v>
      </c>
      <c r="L107" s="20">
        <v>0</v>
      </c>
      <c r="M107" s="20">
        <v>0</v>
      </c>
      <c r="N107" s="20">
        <v>1010</v>
      </c>
      <c r="O107" s="21">
        <v>0</v>
      </c>
      <c r="Q107" s="20">
        <v>0</v>
      </c>
      <c r="R107" s="20">
        <f t="shared" si="4"/>
        <v>1010</v>
      </c>
      <c r="S107" s="20">
        <v>1010</v>
      </c>
    </row>
    <row r="108" spans="2:19">
      <c r="B108" s="18" t="s">
        <v>5219</v>
      </c>
      <c r="D108" s="18" t="s">
        <v>5220</v>
      </c>
      <c r="E108" s="18" t="s">
        <v>5221</v>
      </c>
      <c r="F108" s="18" t="s">
        <v>5222</v>
      </c>
      <c r="G108" s="19">
        <v>12</v>
      </c>
      <c r="H108" s="23">
        <v>45877</v>
      </c>
      <c r="I108" s="23">
        <v>46227</v>
      </c>
      <c r="J108" s="23">
        <v>45565</v>
      </c>
      <c r="K108" s="23">
        <v>45565</v>
      </c>
      <c r="L108" s="20">
        <v>0</v>
      </c>
      <c r="M108" s="20">
        <v>0</v>
      </c>
      <c r="N108" s="20">
        <v>1465</v>
      </c>
      <c r="O108" s="21">
        <v>0</v>
      </c>
      <c r="Q108" s="20">
        <v>0</v>
      </c>
      <c r="R108" s="20">
        <f t="shared" si="4"/>
        <v>1465</v>
      </c>
      <c r="S108" s="20">
        <v>1465</v>
      </c>
    </row>
    <row r="109" spans="2:19">
      <c r="B109" s="18" t="s">
        <v>5223</v>
      </c>
      <c r="D109" s="18" t="s">
        <v>5224</v>
      </c>
      <c r="E109" s="18" t="s">
        <v>5225</v>
      </c>
      <c r="F109" s="18" t="s">
        <v>5226</v>
      </c>
      <c r="G109" s="19">
        <v>12</v>
      </c>
      <c r="H109" s="23">
        <v>45877</v>
      </c>
      <c r="I109" s="23">
        <v>46227</v>
      </c>
      <c r="J109" s="23">
        <v>45590</v>
      </c>
      <c r="K109" s="23">
        <v>45603</v>
      </c>
      <c r="L109" s="20">
        <v>0</v>
      </c>
      <c r="M109" s="20">
        <v>0</v>
      </c>
      <c r="N109" s="20">
        <v>1050</v>
      </c>
      <c r="O109" s="21">
        <v>0</v>
      </c>
      <c r="Q109" s="20">
        <v>0</v>
      </c>
      <c r="R109" s="20">
        <f t="shared" si="4"/>
        <v>1050</v>
      </c>
      <c r="S109" s="20">
        <v>1050</v>
      </c>
    </row>
    <row r="110" spans="2:19">
      <c r="B110" s="18" t="s">
        <v>5227</v>
      </c>
      <c r="D110" s="18" t="s">
        <v>5228</v>
      </c>
      <c r="E110" s="18" t="s">
        <v>5229</v>
      </c>
      <c r="F110" s="18" t="s">
        <v>5230</v>
      </c>
      <c r="G110" s="19">
        <v>12</v>
      </c>
      <c r="H110" s="23">
        <v>45877</v>
      </c>
      <c r="I110" s="23">
        <v>46227</v>
      </c>
      <c r="L110" s="20">
        <v>0</v>
      </c>
      <c r="M110" s="20">
        <v>0</v>
      </c>
      <c r="N110" s="20">
        <v>1465</v>
      </c>
      <c r="O110" s="21">
        <v>0</v>
      </c>
      <c r="Q110" s="20">
        <v>0</v>
      </c>
      <c r="R110" s="20">
        <f t="shared" si="4"/>
        <v>1465</v>
      </c>
      <c r="S110" s="20">
        <v>1465</v>
      </c>
    </row>
    <row r="111" spans="2:19">
      <c r="B111" s="18" t="s">
        <v>5231</v>
      </c>
      <c r="D111" s="18" t="s">
        <v>5232</v>
      </c>
      <c r="E111" s="18" t="s">
        <v>5233</v>
      </c>
      <c r="F111" s="18" t="s">
        <v>5234</v>
      </c>
      <c r="G111" s="19">
        <v>12</v>
      </c>
      <c r="H111" s="23">
        <v>45877</v>
      </c>
      <c r="I111" s="23">
        <v>46227</v>
      </c>
      <c r="J111" s="23">
        <v>45581</v>
      </c>
      <c r="K111" s="23">
        <v>45603</v>
      </c>
      <c r="L111" s="20">
        <v>0</v>
      </c>
      <c r="M111" s="20">
        <v>0</v>
      </c>
      <c r="N111" s="20">
        <v>1455</v>
      </c>
      <c r="O111" s="21">
        <v>0</v>
      </c>
      <c r="Q111" s="20">
        <v>0</v>
      </c>
      <c r="R111" s="20">
        <f t="shared" si="4"/>
        <v>1455</v>
      </c>
      <c r="S111" s="20">
        <v>1455</v>
      </c>
    </row>
    <row r="112" spans="2:19">
      <c r="B112" s="18" t="s">
        <v>5235</v>
      </c>
      <c r="D112" s="18" t="s">
        <v>5236</v>
      </c>
      <c r="E112" s="18" t="s">
        <v>5237</v>
      </c>
      <c r="F112" s="18" t="s">
        <v>5238</v>
      </c>
      <c r="G112" s="19">
        <v>12</v>
      </c>
      <c r="H112" s="23">
        <v>45877</v>
      </c>
      <c r="I112" s="23">
        <v>46227</v>
      </c>
      <c r="L112" s="20">
        <v>0</v>
      </c>
      <c r="M112" s="20">
        <v>0</v>
      </c>
      <c r="N112" s="20">
        <v>1475</v>
      </c>
      <c r="O112" s="21">
        <v>0</v>
      </c>
      <c r="Q112" s="20">
        <v>0</v>
      </c>
      <c r="R112" s="20">
        <f t="shared" si="4"/>
        <v>1475</v>
      </c>
      <c r="S112" s="20">
        <v>1475</v>
      </c>
    </row>
    <row r="113" spans="1:19">
      <c r="B113" s="18" t="s">
        <v>5239</v>
      </c>
      <c r="D113" s="18" t="s">
        <v>5240</v>
      </c>
      <c r="E113" s="18" t="s">
        <v>5241</v>
      </c>
      <c r="F113" s="18" t="s">
        <v>5242</v>
      </c>
      <c r="G113" s="19">
        <v>12</v>
      </c>
      <c r="H113" s="23">
        <v>45877</v>
      </c>
      <c r="I113" s="23">
        <v>46227</v>
      </c>
      <c r="L113" s="20">
        <v>0</v>
      </c>
      <c r="M113" s="20">
        <v>0</v>
      </c>
      <c r="N113" s="20">
        <v>1050</v>
      </c>
      <c r="O113" s="21">
        <v>0</v>
      </c>
      <c r="Q113" s="20">
        <v>0</v>
      </c>
      <c r="R113" s="20">
        <f t="shared" si="4"/>
        <v>1050</v>
      </c>
      <c r="S113" s="20">
        <v>1050</v>
      </c>
    </row>
    <row r="114" spans="1:19">
      <c r="B114" s="18" t="s">
        <v>5243</v>
      </c>
      <c r="D114" s="18" t="s">
        <v>5244</v>
      </c>
      <c r="E114" s="18" t="s">
        <v>5245</v>
      </c>
      <c r="F114" s="18" t="s">
        <v>5246</v>
      </c>
      <c r="G114" s="19">
        <v>12</v>
      </c>
      <c r="H114" s="23">
        <v>45877</v>
      </c>
      <c r="I114" s="23">
        <v>46227</v>
      </c>
      <c r="J114" s="23">
        <v>45581</v>
      </c>
      <c r="K114" s="23">
        <v>45603</v>
      </c>
      <c r="L114" s="20">
        <v>0</v>
      </c>
      <c r="M114" s="20">
        <v>0</v>
      </c>
      <c r="N114" s="20">
        <v>1475</v>
      </c>
      <c r="O114" s="21">
        <v>0</v>
      </c>
      <c r="Q114" s="20">
        <v>0</v>
      </c>
      <c r="R114" s="20">
        <f t="shared" si="4"/>
        <v>1475</v>
      </c>
      <c r="S114" s="20">
        <v>1475</v>
      </c>
    </row>
    <row r="115" spans="1:19">
      <c r="B115" s="18" t="s">
        <v>5247</v>
      </c>
      <c r="D115" s="18" t="s">
        <v>5248</v>
      </c>
      <c r="E115" s="18" t="s">
        <v>5249</v>
      </c>
      <c r="F115" s="18" t="s">
        <v>5250</v>
      </c>
      <c r="G115" s="19">
        <v>12</v>
      </c>
      <c r="H115" s="23">
        <v>45877</v>
      </c>
      <c r="I115" s="23">
        <v>46227</v>
      </c>
      <c r="J115" s="23">
        <v>45586</v>
      </c>
      <c r="K115" s="23">
        <v>45588</v>
      </c>
      <c r="L115" s="20">
        <v>0</v>
      </c>
      <c r="M115" s="20">
        <v>0</v>
      </c>
      <c r="N115" s="20">
        <v>1465</v>
      </c>
      <c r="O115" s="21">
        <v>0</v>
      </c>
      <c r="Q115" s="20">
        <v>0</v>
      </c>
      <c r="R115" s="20">
        <f t="shared" si="4"/>
        <v>1465</v>
      </c>
      <c r="S115" s="20">
        <v>1465</v>
      </c>
    </row>
    <row r="116" spans="1:19">
      <c r="B116" s="18" t="s">
        <v>5251</v>
      </c>
      <c r="D116" s="18" t="s">
        <v>5252</v>
      </c>
      <c r="E116" s="18" t="s">
        <v>5253</v>
      </c>
      <c r="F116" s="18" t="s">
        <v>5254</v>
      </c>
      <c r="G116" s="19">
        <v>12</v>
      </c>
      <c r="H116" s="23">
        <v>45877</v>
      </c>
      <c r="I116" s="23">
        <v>46227</v>
      </c>
      <c r="J116" s="23">
        <v>45588</v>
      </c>
      <c r="K116" s="23">
        <v>45603</v>
      </c>
      <c r="L116" s="20">
        <v>0</v>
      </c>
      <c r="M116" s="20">
        <v>0</v>
      </c>
      <c r="N116" s="20">
        <v>1485</v>
      </c>
      <c r="O116" s="21">
        <v>0</v>
      </c>
      <c r="Q116" s="20">
        <v>0</v>
      </c>
      <c r="R116" s="20">
        <f t="shared" si="4"/>
        <v>1485</v>
      </c>
      <c r="S116" s="20">
        <v>1485</v>
      </c>
    </row>
    <row r="117" spans="1:19">
      <c r="B117" s="18" t="s">
        <v>5255</v>
      </c>
      <c r="D117" s="18" t="s">
        <v>5256</v>
      </c>
      <c r="E117" s="18" t="s">
        <v>5257</v>
      </c>
      <c r="F117" s="18" t="s">
        <v>5258</v>
      </c>
      <c r="G117" s="19">
        <v>12</v>
      </c>
      <c r="H117" s="23">
        <v>45877</v>
      </c>
      <c r="I117" s="23">
        <v>46227</v>
      </c>
      <c r="J117" s="23">
        <v>45562</v>
      </c>
      <c r="K117" s="23">
        <v>45603</v>
      </c>
      <c r="L117" s="20">
        <v>0</v>
      </c>
      <c r="M117" s="20">
        <v>0</v>
      </c>
      <c r="N117" s="20">
        <v>1455</v>
      </c>
      <c r="O117" s="21">
        <v>0</v>
      </c>
      <c r="Q117" s="20">
        <v>0</v>
      </c>
      <c r="R117" s="20">
        <f t="shared" si="4"/>
        <v>1455</v>
      </c>
      <c r="S117" s="20">
        <v>1455</v>
      </c>
    </row>
    <row r="118" spans="1:19">
      <c r="B118" s="18" t="s">
        <v>5259</v>
      </c>
      <c r="D118" s="18" t="s">
        <v>5260</v>
      </c>
      <c r="E118" s="18" t="s">
        <v>5261</v>
      </c>
      <c r="F118" s="18" t="s">
        <v>5262</v>
      </c>
      <c r="G118" s="19">
        <v>12</v>
      </c>
      <c r="H118" s="23">
        <v>45877</v>
      </c>
      <c r="I118" s="23">
        <v>46227</v>
      </c>
      <c r="J118" s="23">
        <v>45577</v>
      </c>
      <c r="K118" s="23">
        <v>45603</v>
      </c>
      <c r="L118" s="20">
        <v>0</v>
      </c>
      <c r="M118" s="20">
        <v>0</v>
      </c>
      <c r="N118" s="20">
        <v>1445</v>
      </c>
      <c r="O118" s="21">
        <v>0</v>
      </c>
      <c r="Q118" s="20">
        <v>0</v>
      </c>
      <c r="R118" s="20">
        <f t="shared" si="4"/>
        <v>1445</v>
      </c>
      <c r="S118" s="20">
        <v>1445</v>
      </c>
    </row>
    <row r="119" spans="1:19">
      <c r="B119" s="18" t="s">
        <v>5263</v>
      </c>
      <c r="D119" s="18" t="s">
        <v>5264</v>
      </c>
      <c r="E119" s="18" t="s">
        <v>5265</v>
      </c>
      <c r="F119" s="18" t="s">
        <v>5266</v>
      </c>
      <c r="G119" s="19">
        <v>12</v>
      </c>
      <c r="H119" s="23">
        <v>45877</v>
      </c>
      <c r="I119" s="23">
        <v>46227</v>
      </c>
      <c r="J119" s="23">
        <v>45596</v>
      </c>
      <c r="K119" s="23">
        <v>45603</v>
      </c>
      <c r="L119" s="20">
        <v>2930</v>
      </c>
      <c r="M119" s="20">
        <v>0</v>
      </c>
      <c r="N119" s="20">
        <v>1465</v>
      </c>
      <c r="O119" s="21">
        <v>0</v>
      </c>
      <c r="Q119" s="20">
        <v>0</v>
      </c>
      <c r="R119" s="20">
        <f t="shared" si="4"/>
        <v>1465</v>
      </c>
      <c r="S119" s="20">
        <v>1465</v>
      </c>
    </row>
    <row r="120" spans="1:19">
      <c r="B120" s="18" t="s">
        <v>5267</v>
      </c>
      <c r="D120" s="18" t="s">
        <v>5268</v>
      </c>
      <c r="E120" s="18" t="s">
        <v>5269</v>
      </c>
      <c r="F120" s="18" t="s">
        <v>5270</v>
      </c>
      <c r="G120" s="19">
        <v>12</v>
      </c>
      <c r="H120" s="23">
        <v>45877</v>
      </c>
      <c r="I120" s="23">
        <v>46227</v>
      </c>
      <c r="J120" s="23">
        <v>45603</v>
      </c>
      <c r="K120" s="23">
        <v>45604</v>
      </c>
      <c r="L120" s="20">
        <v>0</v>
      </c>
      <c r="M120" s="20">
        <v>0</v>
      </c>
      <c r="N120" s="20">
        <v>1485</v>
      </c>
      <c r="O120" s="21">
        <v>0</v>
      </c>
      <c r="Q120" s="20">
        <v>0</v>
      </c>
      <c r="R120" s="20">
        <f t="shared" si="4"/>
        <v>1485</v>
      </c>
      <c r="S120" s="20">
        <v>1485</v>
      </c>
    </row>
    <row r="121" spans="1:19">
      <c r="A121" s="17" t="s">
        <v>5271</v>
      </c>
    </row>
    <row r="122" spans="1:19">
      <c r="B122" s="18" t="s">
        <v>5272</v>
      </c>
      <c r="D122" s="18" t="s">
        <v>5273</v>
      </c>
      <c r="E122" s="18" t="s">
        <v>5274</v>
      </c>
      <c r="F122" s="18" t="s">
        <v>5275</v>
      </c>
      <c r="G122" s="19">
        <v>12</v>
      </c>
      <c r="H122" s="23">
        <v>45877</v>
      </c>
      <c r="I122" s="23">
        <v>46227</v>
      </c>
      <c r="J122" s="23">
        <v>45562</v>
      </c>
      <c r="K122" s="23">
        <v>45575</v>
      </c>
      <c r="L122" s="20">
        <v>0</v>
      </c>
      <c r="M122" s="20">
        <v>0</v>
      </c>
      <c r="N122" s="20">
        <v>1000</v>
      </c>
      <c r="O122" s="21">
        <v>0</v>
      </c>
      <c r="Q122" s="20">
        <v>0</v>
      </c>
      <c r="R122" s="20">
        <f t="shared" ref="R122:R127" si="5">N122</f>
        <v>1000</v>
      </c>
      <c r="S122" s="20">
        <v>1000</v>
      </c>
    </row>
    <row r="123" spans="1:19">
      <c r="B123" s="18" t="s">
        <v>5276</v>
      </c>
      <c r="D123" s="18" t="s">
        <v>5277</v>
      </c>
      <c r="E123" s="18" t="s">
        <v>5278</v>
      </c>
      <c r="F123" s="18" t="s">
        <v>5279</v>
      </c>
      <c r="G123" s="19">
        <v>12</v>
      </c>
      <c r="H123" s="23">
        <v>45877</v>
      </c>
      <c r="I123" s="23">
        <v>46227</v>
      </c>
      <c r="J123" s="23">
        <v>45560</v>
      </c>
      <c r="K123" s="23">
        <v>45561</v>
      </c>
      <c r="L123" s="20">
        <v>0</v>
      </c>
      <c r="M123" s="20">
        <v>0</v>
      </c>
      <c r="N123" s="20">
        <v>1000</v>
      </c>
      <c r="O123" s="21">
        <v>0</v>
      </c>
      <c r="Q123" s="20">
        <v>0</v>
      </c>
      <c r="R123" s="20">
        <f t="shared" si="5"/>
        <v>1000</v>
      </c>
      <c r="S123" s="20">
        <v>1000</v>
      </c>
    </row>
    <row r="124" spans="1:19">
      <c r="B124" s="18" t="s">
        <v>5280</v>
      </c>
      <c r="D124" s="18" t="s">
        <v>5281</v>
      </c>
      <c r="E124" s="18" t="s">
        <v>5282</v>
      </c>
      <c r="F124" s="18" t="s">
        <v>5283</v>
      </c>
      <c r="G124" s="19">
        <v>12</v>
      </c>
      <c r="H124" s="23">
        <v>45877</v>
      </c>
      <c r="I124" s="23">
        <v>46227</v>
      </c>
      <c r="J124" s="23">
        <v>45564</v>
      </c>
      <c r="K124" s="23">
        <v>45575</v>
      </c>
      <c r="L124" s="20">
        <v>0</v>
      </c>
      <c r="M124" s="20">
        <v>0</v>
      </c>
      <c r="N124" s="20">
        <v>1000</v>
      </c>
      <c r="O124" s="21">
        <v>0</v>
      </c>
      <c r="Q124" s="20">
        <v>0</v>
      </c>
      <c r="R124" s="20">
        <f t="shared" si="5"/>
        <v>1000</v>
      </c>
      <c r="S124" s="20">
        <v>1000</v>
      </c>
    </row>
    <row r="125" spans="1:19">
      <c r="B125" s="18" t="s">
        <v>5284</v>
      </c>
      <c r="D125" s="18" t="s">
        <v>5285</v>
      </c>
      <c r="E125" s="18" t="s">
        <v>5286</v>
      </c>
      <c r="F125" s="18" t="s">
        <v>5287</v>
      </c>
      <c r="G125" s="19">
        <v>12</v>
      </c>
      <c r="H125" s="23">
        <v>45877</v>
      </c>
      <c r="I125" s="23">
        <v>46227</v>
      </c>
      <c r="J125" s="23">
        <v>45563</v>
      </c>
      <c r="K125" s="23">
        <v>45575</v>
      </c>
      <c r="L125" s="20">
        <v>0</v>
      </c>
      <c r="M125" s="20">
        <v>0</v>
      </c>
      <c r="N125" s="20">
        <v>985</v>
      </c>
      <c r="O125" s="21">
        <v>0</v>
      </c>
      <c r="Q125" s="20">
        <v>0</v>
      </c>
      <c r="R125" s="20">
        <f t="shared" si="5"/>
        <v>985</v>
      </c>
      <c r="S125" s="20">
        <v>985</v>
      </c>
    </row>
    <row r="126" spans="1:19">
      <c r="B126" s="18" t="s">
        <v>5288</v>
      </c>
      <c r="D126" s="18" t="s">
        <v>5289</v>
      </c>
      <c r="E126" s="18" t="s">
        <v>5290</v>
      </c>
      <c r="F126" s="18" t="s">
        <v>5291</v>
      </c>
      <c r="G126" s="19">
        <v>12</v>
      </c>
      <c r="H126" s="23">
        <v>45877</v>
      </c>
      <c r="I126" s="23">
        <v>46227</v>
      </c>
      <c r="J126" s="23">
        <v>45561</v>
      </c>
      <c r="K126" s="23">
        <v>45575</v>
      </c>
      <c r="L126" s="20">
        <v>0</v>
      </c>
      <c r="M126" s="20">
        <v>0</v>
      </c>
      <c r="N126" s="20">
        <v>1000</v>
      </c>
      <c r="O126" s="21">
        <v>0</v>
      </c>
      <c r="Q126" s="20">
        <v>0</v>
      </c>
      <c r="R126" s="20">
        <f t="shared" si="5"/>
        <v>1000</v>
      </c>
      <c r="S126" s="20">
        <v>1000</v>
      </c>
    </row>
    <row r="127" spans="1:19">
      <c r="B127" s="18" t="s">
        <v>5292</v>
      </c>
      <c r="D127" s="18" t="s">
        <v>5293</v>
      </c>
      <c r="E127" s="18" t="s">
        <v>5294</v>
      </c>
      <c r="F127" s="18" t="s">
        <v>5295</v>
      </c>
      <c r="G127" s="19">
        <v>12</v>
      </c>
      <c r="H127" s="23">
        <v>45877</v>
      </c>
      <c r="I127" s="23">
        <v>46227</v>
      </c>
      <c r="J127" s="23">
        <v>45561</v>
      </c>
      <c r="K127" s="23">
        <v>45575</v>
      </c>
      <c r="L127" s="20">
        <v>0</v>
      </c>
      <c r="M127" s="20">
        <v>0</v>
      </c>
      <c r="N127" s="20">
        <v>985</v>
      </c>
      <c r="O127" s="21">
        <v>0</v>
      </c>
      <c r="Q127" s="20">
        <v>0</v>
      </c>
      <c r="R127" s="20">
        <f t="shared" si="5"/>
        <v>985</v>
      </c>
      <c r="S127" s="20">
        <v>985</v>
      </c>
    </row>
    <row r="128" spans="1:19">
      <c r="A128" s="17" t="s">
        <v>5296</v>
      </c>
    </row>
    <row r="129" spans="2:19">
      <c r="B129" s="18" t="s">
        <v>5297</v>
      </c>
      <c r="D129" s="18" t="s">
        <v>5298</v>
      </c>
      <c r="E129" s="18" t="s">
        <v>5299</v>
      </c>
      <c r="F129" s="18" t="s">
        <v>5300</v>
      </c>
      <c r="G129" s="19">
        <v>12</v>
      </c>
      <c r="H129" s="23">
        <v>45877</v>
      </c>
      <c r="I129" s="23">
        <v>46227</v>
      </c>
      <c r="J129" s="23">
        <v>45578</v>
      </c>
      <c r="K129" s="23">
        <v>45600</v>
      </c>
      <c r="L129" s="20">
        <v>0</v>
      </c>
      <c r="M129" s="20">
        <v>0</v>
      </c>
      <c r="N129" s="20">
        <v>1050</v>
      </c>
      <c r="O129" s="21">
        <v>0</v>
      </c>
      <c r="Q129" s="20">
        <v>0</v>
      </c>
      <c r="R129" s="20">
        <f t="shared" ref="R129:R147" si="6">N129</f>
        <v>1050</v>
      </c>
      <c r="S129" s="20">
        <v>1050</v>
      </c>
    </row>
    <row r="130" spans="2:19">
      <c r="B130" s="18" t="s">
        <v>5301</v>
      </c>
      <c r="D130" s="18" t="s">
        <v>5302</v>
      </c>
      <c r="E130" s="18" t="s">
        <v>5303</v>
      </c>
      <c r="F130" s="18" t="s">
        <v>5304</v>
      </c>
      <c r="G130" s="19">
        <v>12</v>
      </c>
      <c r="H130" s="23">
        <v>45877</v>
      </c>
      <c r="I130" s="23">
        <v>46227</v>
      </c>
      <c r="J130" s="23">
        <v>45565</v>
      </c>
      <c r="K130" s="23">
        <v>45576</v>
      </c>
      <c r="L130" s="20">
        <v>0</v>
      </c>
      <c r="M130" s="20">
        <v>0</v>
      </c>
      <c r="N130" s="20">
        <v>1505</v>
      </c>
      <c r="O130" s="21">
        <v>0</v>
      </c>
      <c r="Q130" s="20">
        <v>0</v>
      </c>
      <c r="R130" s="20">
        <f t="shared" si="6"/>
        <v>1505</v>
      </c>
      <c r="S130" s="20">
        <v>1505</v>
      </c>
    </row>
    <row r="131" spans="2:19">
      <c r="B131" s="18" t="s">
        <v>5305</v>
      </c>
      <c r="D131" s="18" t="s">
        <v>5306</v>
      </c>
      <c r="E131" s="18" t="s">
        <v>5307</v>
      </c>
      <c r="F131" s="18" t="s">
        <v>5308</v>
      </c>
      <c r="G131" s="19">
        <v>12</v>
      </c>
      <c r="H131" s="23">
        <v>45877</v>
      </c>
      <c r="I131" s="23">
        <v>46227</v>
      </c>
      <c r="J131" s="23">
        <v>45572</v>
      </c>
      <c r="K131" s="23">
        <v>45600</v>
      </c>
      <c r="L131" s="20">
        <v>0</v>
      </c>
      <c r="M131" s="20">
        <v>0</v>
      </c>
      <c r="N131" s="20">
        <v>1450</v>
      </c>
      <c r="O131" s="21">
        <v>0</v>
      </c>
      <c r="Q131" s="20">
        <v>0</v>
      </c>
      <c r="R131" s="20">
        <f t="shared" si="6"/>
        <v>1450</v>
      </c>
      <c r="S131" s="20">
        <v>1450</v>
      </c>
    </row>
    <row r="132" spans="2:19">
      <c r="B132" s="18" t="s">
        <v>5309</v>
      </c>
      <c r="D132" s="18" t="s">
        <v>5310</v>
      </c>
      <c r="E132" s="18" t="s">
        <v>5311</v>
      </c>
      <c r="F132" s="18" t="s">
        <v>5312</v>
      </c>
      <c r="G132" s="19">
        <v>12</v>
      </c>
      <c r="H132" s="23">
        <v>45877</v>
      </c>
      <c r="I132" s="23">
        <v>46227</v>
      </c>
      <c r="J132" s="23">
        <v>45600</v>
      </c>
      <c r="K132" s="23">
        <v>45603</v>
      </c>
      <c r="L132" s="20">
        <v>0</v>
      </c>
      <c r="M132" s="20">
        <v>0</v>
      </c>
      <c r="N132" s="20">
        <v>1050</v>
      </c>
      <c r="O132" s="21">
        <v>0</v>
      </c>
      <c r="Q132" s="20">
        <v>0</v>
      </c>
      <c r="R132" s="20">
        <f t="shared" si="6"/>
        <v>1050</v>
      </c>
      <c r="S132" s="20">
        <v>1050</v>
      </c>
    </row>
    <row r="133" spans="2:19">
      <c r="B133" s="18" t="s">
        <v>5313</v>
      </c>
      <c r="D133" s="18" t="s">
        <v>5314</v>
      </c>
      <c r="E133" s="18" t="s">
        <v>5315</v>
      </c>
      <c r="F133" s="18" t="s">
        <v>5316</v>
      </c>
      <c r="G133" s="19">
        <v>12</v>
      </c>
      <c r="H133" s="23">
        <v>45877</v>
      </c>
      <c r="I133" s="23">
        <v>46227</v>
      </c>
      <c r="J133" s="23">
        <v>45598</v>
      </c>
      <c r="K133" s="23">
        <v>45600</v>
      </c>
      <c r="L133" s="20">
        <v>0</v>
      </c>
      <c r="M133" s="20">
        <v>0</v>
      </c>
      <c r="N133" s="20">
        <v>1040</v>
      </c>
      <c r="O133" s="21">
        <v>0</v>
      </c>
      <c r="Q133" s="20">
        <v>0</v>
      </c>
      <c r="R133" s="20">
        <f t="shared" si="6"/>
        <v>1040</v>
      </c>
      <c r="S133" s="20">
        <v>1040</v>
      </c>
    </row>
    <row r="134" spans="2:19">
      <c r="B134" s="18" t="s">
        <v>5317</v>
      </c>
      <c r="D134" s="18" t="s">
        <v>5318</v>
      </c>
      <c r="E134" s="18" t="s">
        <v>5319</v>
      </c>
      <c r="F134" s="18" t="s">
        <v>5320</v>
      </c>
      <c r="G134" s="19">
        <v>12</v>
      </c>
      <c r="H134" s="23">
        <v>45877</v>
      </c>
      <c r="I134" s="23">
        <v>46227</v>
      </c>
      <c r="J134" s="23">
        <v>45596</v>
      </c>
      <c r="K134" s="23">
        <v>45600</v>
      </c>
      <c r="L134" s="20">
        <v>0</v>
      </c>
      <c r="M134" s="20">
        <v>0</v>
      </c>
      <c r="N134" s="20">
        <v>1475</v>
      </c>
      <c r="O134" s="21">
        <v>0</v>
      </c>
      <c r="Q134" s="20">
        <v>0</v>
      </c>
      <c r="R134" s="20">
        <f t="shared" si="6"/>
        <v>1475</v>
      </c>
      <c r="S134" s="20">
        <v>1475</v>
      </c>
    </row>
    <row r="135" spans="2:19">
      <c r="B135" s="18" t="s">
        <v>5321</v>
      </c>
      <c r="D135" s="18" t="s">
        <v>5322</v>
      </c>
      <c r="E135" s="18" t="s">
        <v>5323</v>
      </c>
      <c r="F135" s="18" t="s">
        <v>5324</v>
      </c>
      <c r="G135" s="19">
        <v>12</v>
      </c>
      <c r="H135" s="23">
        <v>45877</v>
      </c>
      <c r="I135" s="23">
        <v>46227</v>
      </c>
      <c r="J135" s="23">
        <v>45587</v>
      </c>
      <c r="K135" s="23">
        <v>45588</v>
      </c>
      <c r="L135" s="20">
        <v>0</v>
      </c>
      <c r="M135" s="20">
        <v>0</v>
      </c>
      <c r="N135" s="20">
        <v>1050</v>
      </c>
      <c r="O135" s="21">
        <v>0</v>
      </c>
      <c r="Q135" s="20">
        <v>0</v>
      </c>
      <c r="R135" s="20">
        <f t="shared" si="6"/>
        <v>1050</v>
      </c>
      <c r="S135" s="20">
        <v>1050</v>
      </c>
    </row>
    <row r="136" spans="2:19">
      <c r="B136" s="18" t="s">
        <v>5325</v>
      </c>
      <c r="D136" s="18" t="s">
        <v>5326</v>
      </c>
      <c r="E136" s="18" t="s">
        <v>5327</v>
      </c>
      <c r="F136" s="18" t="s">
        <v>5328</v>
      </c>
      <c r="G136" s="19">
        <v>12</v>
      </c>
      <c r="H136" s="23">
        <v>45877</v>
      </c>
      <c r="I136" s="23">
        <v>46227</v>
      </c>
      <c r="J136" s="23">
        <v>45587</v>
      </c>
      <c r="K136" s="23">
        <v>45587</v>
      </c>
      <c r="L136" s="20">
        <v>0</v>
      </c>
      <c r="M136" s="20">
        <v>0</v>
      </c>
      <c r="N136" s="20">
        <v>1475</v>
      </c>
      <c r="O136" s="21">
        <v>0</v>
      </c>
      <c r="Q136" s="20">
        <v>0</v>
      </c>
      <c r="R136" s="20">
        <f t="shared" si="6"/>
        <v>1475</v>
      </c>
      <c r="S136" s="20">
        <v>1475</v>
      </c>
    </row>
    <row r="137" spans="2:19">
      <c r="B137" s="18" t="s">
        <v>5329</v>
      </c>
      <c r="D137" s="18" t="s">
        <v>5330</v>
      </c>
      <c r="E137" s="18" t="s">
        <v>5331</v>
      </c>
      <c r="F137" s="18" t="s">
        <v>5332</v>
      </c>
      <c r="G137" s="19">
        <v>12</v>
      </c>
      <c r="H137" s="23">
        <v>45877</v>
      </c>
      <c r="I137" s="23">
        <v>46227</v>
      </c>
      <c r="J137" s="23">
        <v>45567</v>
      </c>
      <c r="K137" s="23">
        <v>45576</v>
      </c>
      <c r="L137" s="20">
        <v>0</v>
      </c>
      <c r="M137" s="20">
        <v>0</v>
      </c>
      <c r="N137" s="20">
        <v>1035</v>
      </c>
      <c r="O137" s="21">
        <v>0</v>
      </c>
      <c r="Q137" s="20">
        <v>0</v>
      </c>
      <c r="R137" s="20">
        <f t="shared" si="6"/>
        <v>1035</v>
      </c>
      <c r="S137" s="20">
        <v>1035</v>
      </c>
    </row>
    <row r="138" spans="2:19">
      <c r="B138" s="18" t="s">
        <v>5333</v>
      </c>
      <c r="D138" s="18" t="s">
        <v>5334</v>
      </c>
      <c r="E138" s="18" t="s">
        <v>5335</v>
      </c>
      <c r="F138" s="18" t="s">
        <v>5336</v>
      </c>
      <c r="G138" s="19">
        <v>12</v>
      </c>
      <c r="H138" s="23">
        <v>45877</v>
      </c>
      <c r="I138" s="23">
        <v>46227</v>
      </c>
      <c r="J138" s="23">
        <v>45580</v>
      </c>
      <c r="K138" s="23">
        <v>45587</v>
      </c>
      <c r="L138" s="20">
        <v>0</v>
      </c>
      <c r="M138" s="20">
        <v>0</v>
      </c>
      <c r="N138" s="20">
        <v>1475</v>
      </c>
      <c r="O138" s="21">
        <v>0</v>
      </c>
      <c r="Q138" s="20">
        <v>0</v>
      </c>
      <c r="R138" s="20">
        <f t="shared" si="6"/>
        <v>1475</v>
      </c>
      <c r="S138" s="20">
        <v>1475</v>
      </c>
    </row>
    <row r="139" spans="2:19">
      <c r="B139" s="18" t="s">
        <v>5337</v>
      </c>
      <c r="D139" s="18" t="s">
        <v>5338</v>
      </c>
      <c r="E139" s="18" t="s">
        <v>5339</v>
      </c>
      <c r="F139" s="18" t="s">
        <v>5340</v>
      </c>
      <c r="G139" s="19">
        <v>12</v>
      </c>
      <c r="H139" s="23">
        <v>45877</v>
      </c>
      <c r="I139" s="23">
        <v>46227</v>
      </c>
      <c r="J139" s="23">
        <v>45567</v>
      </c>
      <c r="K139" s="23">
        <v>45575</v>
      </c>
      <c r="L139" s="20">
        <v>0</v>
      </c>
      <c r="M139" s="20">
        <v>0</v>
      </c>
      <c r="N139" s="20">
        <v>1035</v>
      </c>
      <c r="O139" s="21">
        <v>0</v>
      </c>
      <c r="Q139" s="20">
        <v>0</v>
      </c>
      <c r="R139" s="20">
        <f t="shared" si="6"/>
        <v>1035</v>
      </c>
      <c r="S139" s="20">
        <v>1035</v>
      </c>
    </row>
    <row r="140" spans="2:19">
      <c r="B140" s="18" t="s">
        <v>5341</v>
      </c>
      <c r="D140" s="18" t="s">
        <v>5342</v>
      </c>
      <c r="E140" s="18" t="s">
        <v>5343</v>
      </c>
      <c r="F140" s="18" t="s">
        <v>5344</v>
      </c>
      <c r="G140" s="19">
        <v>12</v>
      </c>
      <c r="H140" s="23">
        <v>45877</v>
      </c>
      <c r="I140" s="23">
        <v>46227</v>
      </c>
      <c r="J140" s="23">
        <v>45567</v>
      </c>
      <c r="K140" s="23">
        <v>45575</v>
      </c>
      <c r="L140" s="20">
        <v>0</v>
      </c>
      <c r="M140" s="20">
        <v>0</v>
      </c>
      <c r="N140" s="20">
        <v>1450</v>
      </c>
      <c r="O140" s="21">
        <v>0</v>
      </c>
      <c r="Q140" s="20">
        <v>0</v>
      </c>
      <c r="R140" s="20">
        <f t="shared" si="6"/>
        <v>1450</v>
      </c>
      <c r="S140" s="20">
        <v>1450</v>
      </c>
    </row>
    <row r="141" spans="2:19">
      <c r="B141" s="18" t="s">
        <v>5345</v>
      </c>
      <c r="D141" s="18" t="s">
        <v>5346</v>
      </c>
      <c r="E141" s="18" t="s">
        <v>5347</v>
      </c>
      <c r="F141" s="18" t="s">
        <v>5348</v>
      </c>
      <c r="G141" s="19">
        <v>12</v>
      </c>
      <c r="H141" s="23">
        <v>45877</v>
      </c>
      <c r="I141" s="23">
        <v>46227</v>
      </c>
      <c r="J141" s="23">
        <v>45567</v>
      </c>
      <c r="K141" s="23">
        <v>45576</v>
      </c>
      <c r="L141" s="20">
        <v>0</v>
      </c>
      <c r="M141" s="20">
        <v>0</v>
      </c>
      <c r="N141" s="20">
        <v>1035</v>
      </c>
      <c r="O141" s="21">
        <v>0</v>
      </c>
      <c r="Q141" s="20">
        <v>0</v>
      </c>
      <c r="R141" s="20">
        <f t="shared" si="6"/>
        <v>1035</v>
      </c>
      <c r="S141" s="20">
        <v>1035</v>
      </c>
    </row>
    <row r="142" spans="2:19">
      <c r="B142" s="18" t="s">
        <v>5349</v>
      </c>
      <c r="D142" s="18" t="s">
        <v>5350</v>
      </c>
      <c r="E142" s="18" t="s">
        <v>5351</v>
      </c>
      <c r="F142" s="18" t="s">
        <v>5352</v>
      </c>
      <c r="G142" s="19">
        <v>12</v>
      </c>
      <c r="H142" s="23">
        <v>45877</v>
      </c>
      <c r="I142" s="23">
        <v>46227</v>
      </c>
      <c r="J142" s="23">
        <v>45572</v>
      </c>
      <c r="K142" s="23">
        <v>45587</v>
      </c>
      <c r="L142" s="20">
        <v>0</v>
      </c>
      <c r="M142" s="20">
        <v>0</v>
      </c>
      <c r="N142" s="20">
        <v>1040</v>
      </c>
      <c r="O142" s="21">
        <v>0</v>
      </c>
      <c r="Q142" s="20">
        <v>0</v>
      </c>
      <c r="R142" s="20">
        <f t="shared" si="6"/>
        <v>1040</v>
      </c>
      <c r="S142" s="20">
        <v>1040</v>
      </c>
    </row>
    <row r="143" spans="2:19">
      <c r="B143" s="18" t="s">
        <v>5353</v>
      </c>
      <c r="D143" s="18" t="s">
        <v>5354</v>
      </c>
      <c r="E143" s="18" t="s">
        <v>5355</v>
      </c>
      <c r="F143" s="18" t="s">
        <v>5356</v>
      </c>
      <c r="G143" s="19">
        <v>12</v>
      </c>
      <c r="H143" s="23">
        <v>45877</v>
      </c>
      <c r="I143" s="23">
        <v>46227</v>
      </c>
      <c r="J143" s="23">
        <v>45591</v>
      </c>
      <c r="K143" s="23">
        <v>45595</v>
      </c>
      <c r="L143" s="20">
        <v>0</v>
      </c>
      <c r="M143" s="20">
        <v>0</v>
      </c>
      <c r="N143" s="20">
        <v>1050</v>
      </c>
      <c r="O143" s="21">
        <v>0</v>
      </c>
      <c r="Q143" s="20">
        <v>0</v>
      </c>
      <c r="R143" s="20">
        <f t="shared" si="6"/>
        <v>1050</v>
      </c>
      <c r="S143" s="20">
        <v>1050</v>
      </c>
    </row>
    <row r="144" spans="2:19">
      <c r="B144" s="18" t="s">
        <v>5357</v>
      </c>
      <c r="D144" s="18" t="s">
        <v>5358</v>
      </c>
      <c r="E144" s="18" t="s">
        <v>5359</v>
      </c>
      <c r="F144" s="18" t="s">
        <v>5360</v>
      </c>
      <c r="G144" s="19">
        <v>12</v>
      </c>
      <c r="H144" s="23">
        <v>45877</v>
      </c>
      <c r="I144" s="23">
        <v>46227</v>
      </c>
      <c r="J144" s="23">
        <v>45567</v>
      </c>
      <c r="K144" s="23">
        <v>45576</v>
      </c>
      <c r="L144" s="20">
        <v>0</v>
      </c>
      <c r="M144" s="20">
        <v>0</v>
      </c>
      <c r="N144" s="20">
        <v>1450</v>
      </c>
      <c r="O144" s="21">
        <v>0</v>
      </c>
      <c r="Q144" s="20">
        <v>0</v>
      </c>
      <c r="R144" s="20">
        <f t="shared" si="6"/>
        <v>1450</v>
      </c>
      <c r="S144" s="20">
        <v>1450</v>
      </c>
    </row>
    <row r="145" spans="1:19">
      <c r="B145" s="18" t="s">
        <v>5361</v>
      </c>
      <c r="D145" s="18" t="s">
        <v>5362</v>
      </c>
      <c r="E145" s="18" t="s">
        <v>5363</v>
      </c>
      <c r="F145" s="18" t="s">
        <v>5364</v>
      </c>
      <c r="G145" s="19">
        <v>12</v>
      </c>
      <c r="H145" s="23">
        <v>45877</v>
      </c>
      <c r="I145" s="23">
        <v>46227</v>
      </c>
      <c r="J145" s="23">
        <v>45597</v>
      </c>
      <c r="K145" s="23">
        <v>45600</v>
      </c>
      <c r="L145" s="20">
        <v>0</v>
      </c>
      <c r="M145" s="20">
        <v>0</v>
      </c>
      <c r="N145" s="20">
        <v>1495</v>
      </c>
      <c r="O145" s="21">
        <v>0</v>
      </c>
      <c r="Q145" s="20">
        <v>0</v>
      </c>
      <c r="R145" s="20">
        <f t="shared" si="6"/>
        <v>1495</v>
      </c>
      <c r="S145" s="20">
        <v>1495</v>
      </c>
    </row>
    <row r="146" spans="1:19">
      <c r="B146" s="18" t="s">
        <v>5365</v>
      </c>
      <c r="D146" s="18" t="s">
        <v>5366</v>
      </c>
      <c r="E146" s="18" t="s">
        <v>5367</v>
      </c>
      <c r="F146" s="18" t="s">
        <v>5368</v>
      </c>
      <c r="G146" s="19">
        <v>12</v>
      </c>
      <c r="H146" s="23">
        <v>45877</v>
      </c>
      <c r="I146" s="23">
        <v>46227</v>
      </c>
      <c r="J146" s="23">
        <v>45568</v>
      </c>
      <c r="K146" s="23">
        <v>45575</v>
      </c>
      <c r="L146" s="20">
        <v>0</v>
      </c>
      <c r="M146" s="20">
        <v>0</v>
      </c>
      <c r="N146" s="20">
        <v>1035</v>
      </c>
      <c r="O146" s="21">
        <v>0</v>
      </c>
      <c r="Q146" s="20">
        <v>0</v>
      </c>
      <c r="R146" s="20">
        <f t="shared" si="6"/>
        <v>1035</v>
      </c>
      <c r="S146" s="20">
        <v>1035</v>
      </c>
    </row>
    <row r="147" spans="1:19">
      <c r="B147" s="18" t="s">
        <v>5369</v>
      </c>
      <c r="D147" s="18" t="s">
        <v>5370</v>
      </c>
      <c r="E147" s="18" t="s">
        <v>5371</v>
      </c>
      <c r="F147" s="18" t="s">
        <v>5372</v>
      </c>
      <c r="G147" s="19">
        <v>12</v>
      </c>
      <c r="H147" s="23">
        <v>45877</v>
      </c>
      <c r="I147" s="23">
        <v>46227</v>
      </c>
      <c r="J147" s="23">
        <v>45581</v>
      </c>
      <c r="K147" s="23">
        <v>45581</v>
      </c>
      <c r="L147" s="20">
        <v>0</v>
      </c>
      <c r="M147" s="20">
        <v>0</v>
      </c>
      <c r="N147" s="20">
        <v>1475</v>
      </c>
      <c r="O147" s="21">
        <v>0</v>
      </c>
      <c r="Q147" s="20">
        <v>0</v>
      </c>
      <c r="R147" s="20">
        <f t="shared" si="6"/>
        <v>1475</v>
      </c>
      <c r="S147" s="20">
        <v>1475</v>
      </c>
    </row>
    <row r="148" spans="1:19">
      <c r="A148" s="17" t="s">
        <v>5373</v>
      </c>
    </row>
    <row r="149" spans="1:19">
      <c r="A149" s="18" t="s">
        <v>5374</v>
      </c>
      <c r="B149" s="18" t="s">
        <v>5375</v>
      </c>
      <c r="C149" s="18" t="s">
        <v>5376</v>
      </c>
      <c r="D149" s="18" t="s">
        <v>5377</v>
      </c>
      <c r="E149" s="18" t="s">
        <v>5378</v>
      </c>
      <c r="F149" s="18" t="s">
        <v>5379</v>
      </c>
      <c r="G149" s="19">
        <v>12</v>
      </c>
      <c r="H149" s="23">
        <v>45863</v>
      </c>
      <c r="I149" s="23">
        <v>46227</v>
      </c>
      <c r="J149" s="23">
        <v>45566</v>
      </c>
      <c r="K149" s="23">
        <v>45582</v>
      </c>
      <c r="L149" s="20">
        <v>0</v>
      </c>
      <c r="M149" s="20">
        <v>1387.5</v>
      </c>
      <c r="N149" s="20">
        <v>1425</v>
      </c>
      <c r="O149" s="21">
        <v>0</v>
      </c>
      <c r="Q149" s="20">
        <v>1035</v>
      </c>
      <c r="R149" s="20">
        <f t="shared" ref="R149:R169" si="7">N149</f>
        <v>1425</v>
      </c>
      <c r="S149" s="20">
        <v>1425</v>
      </c>
    </row>
    <row r="150" spans="1:19">
      <c r="A150" s="18" t="s">
        <v>5380</v>
      </c>
      <c r="B150" s="18" t="s">
        <v>5381</v>
      </c>
      <c r="C150" s="18" t="s">
        <v>5382</v>
      </c>
      <c r="D150" s="18" t="s">
        <v>5383</v>
      </c>
      <c r="E150" s="18" t="s">
        <v>5384</v>
      </c>
      <c r="F150" s="18" t="s">
        <v>5385</v>
      </c>
      <c r="G150" s="19">
        <v>12</v>
      </c>
      <c r="H150" s="23">
        <v>45863</v>
      </c>
      <c r="I150" s="23">
        <v>46227</v>
      </c>
      <c r="J150" s="23">
        <v>45558</v>
      </c>
      <c r="K150" s="23">
        <v>45558</v>
      </c>
      <c r="L150" s="20">
        <v>0</v>
      </c>
      <c r="M150" s="20">
        <v>1387.5</v>
      </c>
      <c r="N150" s="20">
        <v>1445</v>
      </c>
      <c r="O150" s="21">
        <v>0</v>
      </c>
      <c r="Q150" s="20">
        <v>735</v>
      </c>
      <c r="R150" s="20">
        <f t="shared" si="7"/>
        <v>1445</v>
      </c>
      <c r="S150" s="20">
        <v>1445</v>
      </c>
    </row>
    <row r="151" spans="1:19">
      <c r="B151" s="18" t="s">
        <v>5386</v>
      </c>
      <c r="D151" s="18" t="s">
        <v>5387</v>
      </c>
      <c r="E151" s="18" t="s">
        <v>5388</v>
      </c>
      <c r="F151" s="18" t="s">
        <v>5389</v>
      </c>
      <c r="G151" s="19">
        <v>12</v>
      </c>
      <c r="H151" s="23">
        <v>45877</v>
      </c>
      <c r="I151" s="23">
        <v>46227</v>
      </c>
      <c r="J151" s="23">
        <v>45590</v>
      </c>
      <c r="K151" s="23">
        <v>45600</v>
      </c>
      <c r="L151" s="20">
        <v>0</v>
      </c>
      <c r="M151" s="20">
        <v>0</v>
      </c>
      <c r="N151" s="20">
        <v>1470</v>
      </c>
      <c r="O151" s="21">
        <v>0</v>
      </c>
      <c r="Q151" s="20">
        <v>0</v>
      </c>
      <c r="R151" s="20">
        <f t="shared" si="7"/>
        <v>1470</v>
      </c>
      <c r="S151" s="20">
        <v>1470</v>
      </c>
    </row>
    <row r="152" spans="1:19">
      <c r="B152" s="18" t="s">
        <v>5390</v>
      </c>
      <c r="D152" s="18" t="s">
        <v>5391</v>
      </c>
      <c r="E152" s="18" t="s">
        <v>5392</v>
      </c>
      <c r="F152" s="18" t="s">
        <v>5393</v>
      </c>
      <c r="G152" s="19">
        <v>12</v>
      </c>
      <c r="H152" s="23">
        <v>45877</v>
      </c>
      <c r="I152" s="23">
        <v>46227</v>
      </c>
      <c r="J152" s="23">
        <v>45580</v>
      </c>
      <c r="K152" s="23">
        <v>45600</v>
      </c>
      <c r="L152" s="20">
        <v>0</v>
      </c>
      <c r="M152" s="20">
        <v>0</v>
      </c>
      <c r="N152" s="20">
        <v>1020</v>
      </c>
      <c r="O152" s="21">
        <v>0</v>
      </c>
      <c r="Q152" s="20">
        <v>0</v>
      </c>
      <c r="R152" s="20">
        <f t="shared" si="7"/>
        <v>1020</v>
      </c>
      <c r="S152" s="20">
        <v>1020</v>
      </c>
    </row>
    <row r="153" spans="1:19">
      <c r="B153" s="18" t="s">
        <v>5394</v>
      </c>
      <c r="D153" s="18" t="s">
        <v>5395</v>
      </c>
      <c r="E153" s="18" t="s">
        <v>5396</v>
      </c>
      <c r="F153" s="18" t="s">
        <v>5397</v>
      </c>
      <c r="G153" s="19">
        <v>12</v>
      </c>
      <c r="H153" s="23">
        <v>45877</v>
      </c>
      <c r="I153" s="23">
        <v>46227</v>
      </c>
      <c r="J153" s="23">
        <v>45596</v>
      </c>
      <c r="K153" s="23">
        <v>45600</v>
      </c>
      <c r="L153" s="20">
        <v>0</v>
      </c>
      <c r="M153" s="20">
        <v>0</v>
      </c>
      <c r="N153" s="20">
        <v>1495</v>
      </c>
      <c r="O153" s="21">
        <v>0</v>
      </c>
      <c r="Q153" s="20">
        <v>0</v>
      </c>
      <c r="R153" s="20">
        <f t="shared" si="7"/>
        <v>1495</v>
      </c>
      <c r="S153" s="20">
        <v>1495</v>
      </c>
    </row>
    <row r="154" spans="1:19">
      <c r="B154" s="18" t="s">
        <v>5398</v>
      </c>
      <c r="D154" s="18" t="s">
        <v>5399</v>
      </c>
      <c r="E154" s="18" t="s">
        <v>5400</v>
      </c>
      <c r="F154" s="18" t="s">
        <v>5401</v>
      </c>
      <c r="G154" s="19">
        <v>12</v>
      </c>
      <c r="H154" s="23">
        <v>45877</v>
      </c>
      <c r="I154" s="23">
        <v>46227</v>
      </c>
      <c r="J154" s="23">
        <v>45587</v>
      </c>
      <c r="K154" s="23">
        <v>45596</v>
      </c>
      <c r="L154" s="20">
        <v>0</v>
      </c>
      <c r="M154" s="20">
        <v>0</v>
      </c>
      <c r="N154" s="20">
        <v>1055</v>
      </c>
      <c r="O154" s="21">
        <v>0</v>
      </c>
      <c r="Q154" s="20">
        <v>0</v>
      </c>
      <c r="R154" s="20">
        <f t="shared" si="7"/>
        <v>1055</v>
      </c>
      <c r="S154" s="20">
        <v>1055</v>
      </c>
    </row>
    <row r="155" spans="1:19">
      <c r="B155" s="18" t="s">
        <v>5402</v>
      </c>
      <c r="D155" s="18" t="s">
        <v>5403</v>
      </c>
      <c r="E155" s="18" t="s">
        <v>5404</v>
      </c>
      <c r="F155" s="18" t="s">
        <v>5405</v>
      </c>
      <c r="G155" s="19">
        <v>12</v>
      </c>
      <c r="H155" s="23">
        <v>45877</v>
      </c>
      <c r="I155" s="23">
        <v>46227</v>
      </c>
      <c r="J155" s="23">
        <v>45587</v>
      </c>
      <c r="K155" s="23">
        <v>45588</v>
      </c>
      <c r="L155" s="20">
        <v>0</v>
      </c>
      <c r="M155" s="20">
        <v>0</v>
      </c>
      <c r="N155" s="20">
        <v>1050</v>
      </c>
      <c r="O155" s="21">
        <v>0</v>
      </c>
      <c r="Q155" s="20">
        <v>0</v>
      </c>
      <c r="R155" s="20">
        <f t="shared" si="7"/>
        <v>1050</v>
      </c>
      <c r="S155" s="20">
        <v>1050</v>
      </c>
    </row>
    <row r="156" spans="1:19">
      <c r="B156" s="18" t="s">
        <v>5406</v>
      </c>
      <c r="D156" s="18" t="s">
        <v>5407</v>
      </c>
      <c r="E156" s="18" t="s">
        <v>5408</v>
      </c>
      <c r="F156" s="18" t="s">
        <v>5409</v>
      </c>
      <c r="G156" s="19">
        <v>12</v>
      </c>
      <c r="H156" s="23">
        <v>45877</v>
      </c>
      <c r="I156" s="23">
        <v>46227</v>
      </c>
      <c r="J156" s="23">
        <v>45595</v>
      </c>
      <c r="K156" s="23">
        <v>45597</v>
      </c>
      <c r="L156" s="20">
        <v>0</v>
      </c>
      <c r="M156" s="20">
        <v>0</v>
      </c>
      <c r="N156" s="20">
        <v>1035</v>
      </c>
      <c r="O156" s="21">
        <v>0</v>
      </c>
      <c r="Q156" s="20">
        <v>0</v>
      </c>
      <c r="R156" s="20">
        <f t="shared" si="7"/>
        <v>1035</v>
      </c>
      <c r="S156" s="20">
        <v>1035</v>
      </c>
    </row>
    <row r="157" spans="1:19">
      <c r="B157" s="18" t="s">
        <v>5410</v>
      </c>
      <c r="D157" s="18" t="s">
        <v>5411</v>
      </c>
      <c r="E157" s="18" t="s">
        <v>5412</v>
      </c>
      <c r="F157" s="18" t="s">
        <v>5413</v>
      </c>
      <c r="G157" s="19">
        <v>12</v>
      </c>
      <c r="H157" s="23">
        <v>45877</v>
      </c>
      <c r="I157" s="23">
        <v>46227</v>
      </c>
      <c r="J157" s="23">
        <v>45588</v>
      </c>
      <c r="K157" s="23">
        <v>45600</v>
      </c>
      <c r="L157" s="20">
        <v>0</v>
      </c>
      <c r="M157" s="20">
        <v>0</v>
      </c>
      <c r="N157" s="20">
        <v>1055</v>
      </c>
      <c r="O157" s="21">
        <v>0</v>
      </c>
      <c r="Q157" s="20">
        <v>0</v>
      </c>
      <c r="R157" s="20">
        <f t="shared" si="7"/>
        <v>1055</v>
      </c>
      <c r="S157" s="20">
        <v>1055</v>
      </c>
    </row>
    <row r="158" spans="1:19">
      <c r="B158" s="18" t="s">
        <v>5414</v>
      </c>
      <c r="D158" s="18" t="s">
        <v>5415</v>
      </c>
      <c r="E158" s="18" t="s">
        <v>5416</v>
      </c>
      <c r="F158" s="18" t="s">
        <v>5417</v>
      </c>
      <c r="G158" s="19">
        <v>12</v>
      </c>
      <c r="H158" s="23">
        <v>45877</v>
      </c>
      <c r="I158" s="23">
        <v>46227</v>
      </c>
      <c r="J158" s="23">
        <v>45587</v>
      </c>
      <c r="K158" s="23">
        <v>45596</v>
      </c>
      <c r="L158" s="20">
        <v>0</v>
      </c>
      <c r="M158" s="20">
        <v>0</v>
      </c>
      <c r="N158" s="20">
        <v>1505</v>
      </c>
      <c r="O158" s="21">
        <v>0</v>
      </c>
      <c r="Q158" s="20">
        <v>0</v>
      </c>
      <c r="R158" s="20">
        <f t="shared" si="7"/>
        <v>1505</v>
      </c>
      <c r="S158" s="20">
        <v>1505</v>
      </c>
    </row>
    <row r="159" spans="1:19">
      <c r="B159" s="18" t="s">
        <v>5418</v>
      </c>
      <c r="D159" s="18" t="s">
        <v>5419</v>
      </c>
      <c r="E159" s="18" t="s">
        <v>5420</v>
      </c>
      <c r="F159" s="18" t="s">
        <v>5421</v>
      </c>
      <c r="G159" s="19">
        <v>12</v>
      </c>
      <c r="H159" s="23">
        <v>45877</v>
      </c>
      <c r="I159" s="23">
        <v>46227</v>
      </c>
      <c r="J159" s="23">
        <v>45587</v>
      </c>
      <c r="K159" s="23">
        <v>45600</v>
      </c>
      <c r="L159" s="20">
        <v>0</v>
      </c>
      <c r="M159" s="20">
        <v>0</v>
      </c>
      <c r="N159" s="20">
        <v>1035</v>
      </c>
      <c r="O159" s="21">
        <v>0</v>
      </c>
      <c r="Q159" s="20">
        <v>0</v>
      </c>
      <c r="R159" s="20">
        <f t="shared" si="7"/>
        <v>1035</v>
      </c>
      <c r="S159" s="20">
        <v>1035</v>
      </c>
    </row>
    <row r="160" spans="1:19">
      <c r="B160" s="18" t="s">
        <v>5422</v>
      </c>
      <c r="D160" s="18" t="s">
        <v>5423</v>
      </c>
      <c r="E160" s="18" t="s">
        <v>5424</v>
      </c>
      <c r="F160" s="18" t="s">
        <v>5425</v>
      </c>
      <c r="G160" s="19">
        <v>12</v>
      </c>
      <c r="H160" s="23">
        <v>45877</v>
      </c>
      <c r="I160" s="23">
        <v>46227</v>
      </c>
      <c r="J160" s="23">
        <v>45572</v>
      </c>
      <c r="K160" s="23">
        <v>45576</v>
      </c>
      <c r="L160" s="20">
        <v>0</v>
      </c>
      <c r="M160" s="20">
        <v>0</v>
      </c>
      <c r="N160" s="20">
        <v>1035</v>
      </c>
      <c r="O160" s="21">
        <v>0</v>
      </c>
      <c r="Q160" s="20">
        <v>0</v>
      </c>
      <c r="R160" s="20">
        <f t="shared" si="7"/>
        <v>1035</v>
      </c>
      <c r="S160" s="20">
        <v>1035</v>
      </c>
    </row>
    <row r="161" spans="1:19">
      <c r="B161" s="18" t="s">
        <v>5426</v>
      </c>
      <c r="D161" s="18" t="s">
        <v>5427</v>
      </c>
      <c r="E161" s="18" t="s">
        <v>5428</v>
      </c>
      <c r="F161" s="18" t="s">
        <v>5429</v>
      </c>
      <c r="G161" s="19">
        <v>12</v>
      </c>
      <c r="H161" s="23">
        <v>45877</v>
      </c>
      <c r="I161" s="23">
        <v>46227</v>
      </c>
      <c r="L161" s="20">
        <v>0</v>
      </c>
      <c r="M161" s="20">
        <v>0</v>
      </c>
      <c r="N161" s="20">
        <v>1035</v>
      </c>
      <c r="O161" s="21">
        <v>0</v>
      </c>
      <c r="Q161" s="20">
        <v>0</v>
      </c>
      <c r="R161" s="20">
        <f t="shared" si="7"/>
        <v>1035</v>
      </c>
      <c r="S161" s="20">
        <v>1035</v>
      </c>
    </row>
    <row r="162" spans="1:19">
      <c r="B162" s="18" t="s">
        <v>5430</v>
      </c>
      <c r="D162" s="18" t="s">
        <v>5431</v>
      </c>
      <c r="E162" s="18" t="s">
        <v>5432</v>
      </c>
      <c r="F162" s="18" t="s">
        <v>5433</v>
      </c>
      <c r="G162" s="19">
        <v>12</v>
      </c>
      <c r="H162" s="23">
        <v>45877</v>
      </c>
      <c r="I162" s="23">
        <v>46227</v>
      </c>
      <c r="J162" s="23">
        <v>45589</v>
      </c>
      <c r="K162" s="23">
        <v>45600</v>
      </c>
      <c r="L162" s="20">
        <v>0</v>
      </c>
      <c r="M162" s="20">
        <v>0</v>
      </c>
      <c r="N162" s="20">
        <v>1050</v>
      </c>
      <c r="O162" s="21">
        <v>0</v>
      </c>
      <c r="Q162" s="20">
        <v>0</v>
      </c>
      <c r="R162" s="20">
        <f t="shared" si="7"/>
        <v>1050</v>
      </c>
      <c r="S162" s="20">
        <v>1050</v>
      </c>
    </row>
    <row r="163" spans="1:19">
      <c r="B163" s="18" t="s">
        <v>5434</v>
      </c>
      <c r="D163" s="18" t="s">
        <v>5435</v>
      </c>
      <c r="E163" s="18" t="s">
        <v>5436</v>
      </c>
      <c r="F163" s="18" t="s">
        <v>5437</v>
      </c>
      <c r="G163" s="19">
        <v>12</v>
      </c>
      <c r="H163" s="23">
        <v>45877</v>
      </c>
      <c r="I163" s="23">
        <v>46227</v>
      </c>
      <c r="J163" s="23">
        <v>45597</v>
      </c>
      <c r="K163" s="23">
        <v>45600</v>
      </c>
      <c r="L163" s="20">
        <v>0</v>
      </c>
      <c r="M163" s="20">
        <v>0</v>
      </c>
      <c r="N163" s="20">
        <v>1050</v>
      </c>
      <c r="O163" s="21">
        <v>0</v>
      </c>
      <c r="Q163" s="20">
        <v>0</v>
      </c>
      <c r="R163" s="20">
        <f t="shared" si="7"/>
        <v>1050</v>
      </c>
      <c r="S163" s="20">
        <v>1050</v>
      </c>
    </row>
    <row r="164" spans="1:19">
      <c r="B164" s="18" t="s">
        <v>5438</v>
      </c>
      <c r="D164" s="18" t="s">
        <v>5439</v>
      </c>
      <c r="E164" s="18" t="s">
        <v>5440</v>
      </c>
      <c r="F164" s="18" t="s">
        <v>5441</v>
      </c>
      <c r="G164" s="19">
        <v>12</v>
      </c>
      <c r="H164" s="23">
        <v>45877</v>
      </c>
      <c r="I164" s="23">
        <v>46227</v>
      </c>
      <c r="L164" s="20">
        <v>0</v>
      </c>
      <c r="M164" s="20">
        <v>0</v>
      </c>
      <c r="N164" s="20">
        <v>1050</v>
      </c>
      <c r="O164" s="21">
        <v>0</v>
      </c>
      <c r="Q164" s="20">
        <v>0</v>
      </c>
      <c r="R164" s="20">
        <f t="shared" si="7"/>
        <v>1050</v>
      </c>
      <c r="S164" s="20">
        <v>1050</v>
      </c>
    </row>
    <row r="165" spans="1:19">
      <c r="B165" s="18" t="s">
        <v>5442</v>
      </c>
      <c r="D165" s="18" t="s">
        <v>5443</v>
      </c>
      <c r="E165" s="18" t="s">
        <v>5444</v>
      </c>
      <c r="F165" s="18" t="s">
        <v>5445</v>
      </c>
      <c r="G165" s="19">
        <v>12</v>
      </c>
      <c r="H165" s="23">
        <v>45877</v>
      </c>
      <c r="I165" s="23">
        <v>46227</v>
      </c>
      <c r="L165" s="20">
        <v>0</v>
      </c>
      <c r="M165" s="20">
        <v>0</v>
      </c>
      <c r="N165" s="20">
        <v>1470</v>
      </c>
      <c r="O165" s="21">
        <v>0</v>
      </c>
      <c r="Q165" s="20">
        <v>0</v>
      </c>
      <c r="R165" s="20">
        <f t="shared" si="7"/>
        <v>1470</v>
      </c>
      <c r="S165" s="20">
        <v>1470</v>
      </c>
    </row>
    <row r="166" spans="1:19">
      <c r="B166" s="18" t="s">
        <v>5446</v>
      </c>
      <c r="D166" s="18" t="s">
        <v>5447</v>
      </c>
      <c r="E166" s="18" t="s">
        <v>5448</v>
      </c>
      <c r="F166" s="18" t="s">
        <v>5449</v>
      </c>
      <c r="G166" s="19">
        <v>12</v>
      </c>
      <c r="H166" s="23">
        <v>45877</v>
      </c>
      <c r="I166" s="23">
        <v>46227</v>
      </c>
      <c r="J166" s="23">
        <v>45589</v>
      </c>
      <c r="K166" s="23">
        <v>45600</v>
      </c>
      <c r="L166" s="20">
        <v>0</v>
      </c>
      <c r="M166" s="20">
        <v>0</v>
      </c>
      <c r="N166" s="20">
        <v>1050</v>
      </c>
      <c r="O166" s="21">
        <v>0</v>
      </c>
      <c r="Q166" s="20">
        <v>0</v>
      </c>
      <c r="R166" s="20">
        <f t="shared" si="7"/>
        <v>1050</v>
      </c>
      <c r="S166" s="20">
        <v>1050</v>
      </c>
    </row>
    <row r="167" spans="1:19">
      <c r="B167" s="18" t="s">
        <v>5450</v>
      </c>
      <c r="D167" s="18" t="s">
        <v>5451</v>
      </c>
      <c r="E167" s="18" t="s">
        <v>5452</v>
      </c>
      <c r="F167" s="18" t="s">
        <v>5453</v>
      </c>
      <c r="G167" s="19">
        <v>12</v>
      </c>
      <c r="H167" s="23">
        <v>45877</v>
      </c>
      <c r="I167" s="23">
        <v>46227</v>
      </c>
      <c r="J167" s="23">
        <v>45587</v>
      </c>
      <c r="K167" s="23">
        <v>45600</v>
      </c>
      <c r="L167" s="20">
        <v>0</v>
      </c>
      <c r="M167" s="20">
        <v>0</v>
      </c>
      <c r="N167" s="20">
        <v>1050</v>
      </c>
      <c r="O167" s="21">
        <v>0</v>
      </c>
      <c r="Q167" s="20">
        <v>0</v>
      </c>
      <c r="R167" s="20">
        <f t="shared" si="7"/>
        <v>1050</v>
      </c>
      <c r="S167" s="20">
        <v>1050</v>
      </c>
    </row>
    <row r="168" spans="1:19">
      <c r="B168" s="18" t="s">
        <v>5454</v>
      </c>
      <c r="D168" s="18" t="s">
        <v>5455</v>
      </c>
      <c r="E168" s="18" t="s">
        <v>5456</v>
      </c>
      <c r="F168" s="18" t="s">
        <v>5457</v>
      </c>
      <c r="G168" s="19">
        <v>12</v>
      </c>
      <c r="H168" s="23">
        <v>45877</v>
      </c>
      <c r="I168" s="23">
        <v>46227</v>
      </c>
      <c r="J168" s="23">
        <v>45563</v>
      </c>
      <c r="K168" s="23">
        <v>45575</v>
      </c>
      <c r="L168" s="20">
        <v>0</v>
      </c>
      <c r="M168" s="20">
        <v>0</v>
      </c>
      <c r="N168" s="20">
        <v>1020</v>
      </c>
      <c r="O168" s="21">
        <v>0</v>
      </c>
      <c r="Q168" s="20">
        <v>0</v>
      </c>
      <c r="R168" s="20">
        <f t="shared" si="7"/>
        <v>1020</v>
      </c>
      <c r="S168" s="20">
        <v>1020</v>
      </c>
    </row>
    <row r="169" spans="1:19">
      <c r="B169" s="18" t="s">
        <v>5458</v>
      </c>
      <c r="D169" s="18" t="s">
        <v>5459</v>
      </c>
      <c r="E169" s="18" t="s">
        <v>5460</v>
      </c>
      <c r="F169" s="18" t="s">
        <v>5461</v>
      </c>
      <c r="G169" s="19">
        <v>12</v>
      </c>
      <c r="H169" s="23">
        <v>45877</v>
      </c>
      <c r="I169" s="23">
        <v>46227</v>
      </c>
      <c r="J169" s="23">
        <v>45587</v>
      </c>
      <c r="K169" s="23">
        <v>45600</v>
      </c>
      <c r="L169" s="20">
        <v>0</v>
      </c>
      <c r="M169" s="20">
        <v>0</v>
      </c>
      <c r="N169" s="20">
        <v>1050</v>
      </c>
      <c r="O169" s="21">
        <v>0</v>
      </c>
      <c r="Q169" s="20">
        <v>0</v>
      </c>
      <c r="R169" s="20">
        <f t="shared" si="7"/>
        <v>1050</v>
      </c>
      <c r="S169" s="20">
        <v>1050</v>
      </c>
    </row>
    <row r="170" spans="1:19">
      <c r="A170" s="17" t="s">
        <v>5462</v>
      </c>
    </row>
    <row r="171" spans="1:19">
      <c r="B171" s="18" t="s">
        <v>5463</v>
      </c>
      <c r="D171" s="18" t="s">
        <v>5464</v>
      </c>
      <c r="E171" s="18" t="s">
        <v>5465</v>
      </c>
      <c r="F171" s="18" t="s">
        <v>5466</v>
      </c>
      <c r="G171" s="19">
        <v>12</v>
      </c>
      <c r="H171" s="23">
        <v>45863</v>
      </c>
      <c r="I171" s="23">
        <v>46227</v>
      </c>
      <c r="J171" s="23">
        <v>45566</v>
      </c>
      <c r="K171" s="23">
        <v>45596</v>
      </c>
      <c r="L171" s="20">
        <v>0</v>
      </c>
      <c r="M171" s="20">
        <v>0</v>
      </c>
      <c r="N171" s="20">
        <v>1395</v>
      </c>
      <c r="O171" s="21">
        <v>0</v>
      </c>
      <c r="Q171" s="20">
        <v>0</v>
      </c>
      <c r="R171" s="20">
        <f t="shared" ref="R171:R202" si="8">N171</f>
        <v>1395</v>
      </c>
      <c r="S171" s="20">
        <v>1395</v>
      </c>
    </row>
    <row r="172" spans="1:19">
      <c r="B172" s="18" t="s">
        <v>5467</v>
      </c>
      <c r="D172" s="18" t="s">
        <v>5468</v>
      </c>
      <c r="E172" s="18" t="s">
        <v>5469</v>
      </c>
      <c r="F172" s="18" t="s">
        <v>5470</v>
      </c>
      <c r="G172" s="19">
        <v>12</v>
      </c>
      <c r="H172" s="23">
        <v>45877</v>
      </c>
      <c r="I172" s="23">
        <v>46227</v>
      </c>
      <c r="J172" s="23">
        <v>45587</v>
      </c>
      <c r="K172" s="23">
        <v>45603</v>
      </c>
      <c r="L172" s="20">
        <v>0</v>
      </c>
      <c r="M172" s="20">
        <v>0</v>
      </c>
      <c r="N172" s="20">
        <v>1015</v>
      </c>
      <c r="O172" s="21">
        <v>0</v>
      </c>
      <c r="Q172" s="20">
        <v>0</v>
      </c>
      <c r="R172" s="20">
        <f t="shared" si="8"/>
        <v>1015</v>
      </c>
      <c r="S172" s="20">
        <v>1015</v>
      </c>
    </row>
    <row r="173" spans="1:19">
      <c r="B173" s="18" t="s">
        <v>5471</v>
      </c>
      <c r="D173" s="18" t="s">
        <v>5472</v>
      </c>
      <c r="E173" s="18" t="s">
        <v>5473</v>
      </c>
      <c r="F173" s="18" t="s">
        <v>5474</v>
      </c>
      <c r="G173" s="19">
        <v>12</v>
      </c>
      <c r="H173" s="23">
        <v>45877</v>
      </c>
      <c r="I173" s="23">
        <v>46227</v>
      </c>
      <c r="J173" s="23">
        <v>45564</v>
      </c>
      <c r="K173" s="23">
        <v>45565</v>
      </c>
      <c r="L173" s="20">
        <v>0</v>
      </c>
      <c r="M173" s="20">
        <v>0</v>
      </c>
      <c r="N173" s="20">
        <v>1010</v>
      </c>
      <c r="O173" s="21">
        <v>0</v>
      </c>
      <c r="Q173" s="20">
        <v>0</v>
      </c>
      <c r="R173" s="20">
        <f t="shared" si="8"/>
        <v>1010</v>
      </c>
      <c r="S173" s="20">
        <v>1010</v>
      </c>
    </row>
    <row r="174" spans="1:19">
      <c r="B174" s="18" t="s">
        <v>5475</v>
      </c>
      <c r="D174" s="18" t="s">
        <v>5476</v>
      </c>
      <c r="E174" s="18" t="s">
        <v>5477</v>
      </c>
      <c r="F174" s="18" t="s">
        <v>5478</v>
      </c>
      <c r="G174" s="19">
        <v>12</v>
      </c>
      <c r="H174" s="23">
        <v>45877</v>
      </c>
      <c r="I174" s="23">
        <v>46227</v>
      </c>
      <c r="J174" s="23">
        <v>45567</v>
      </c>
      <c r="K174" s="23">
        <v>45576</v>
      </c>
      <c r="L174" s="20">
        <v>1990</v>
      </c>
      <c r="M174" s="20">
        <v>0</v>
      </c>
      <c r="N174" s="20">
        <v>995</v>
      </c>
      <c r="O174" s="21">
        <v>0</v>
      </c>
      <c r="Q174" s="20">
        <v>0</v>
      </c>
      <c r="R174" s="20">
        <f t="shared" si="8"/>
        <v>995</v>
      </c>
      <c r="S174" s="20">
        <v>995</v>
      </c>
    </row>
    <row r="175" spans="1:19">
      <c r="B175" s="18" t="s">
        <v>5479</v>
      </c>
      <c r="D175" s="18" t="s">
        <v>5480</v>
      </c>
      <c r="E175" s="18" t="s">
        <v>5481</v>
      </c>
      <c r="F175" s="18" t="s">
        <v>5482</v>
      </c>
      <c r="G175" s="19">
        <v>12</v>
      </c>
      <c r="H175" s="23">
        <v>45877</v>
      </c>
      <c r="I175" s="23">
        <v>46227</v>
      </c>
      <c r="J175" s="23">
        <v>45588</v>
      </c>
      <c r="K175" s="23">
        <v>45601</v>
      </c>
      <c r="L175" s="20">
        <v>0</v>
      </c>
      <c r="M175" s="20">
        <v>0</v>
      </c>
      <c r="N175" s="20">
        <v>995</v>
      </c>
      <c r="O175" s="21">
        <v>0</v>
      </c>
      <c r="Q175" s="20">
        <v>0</v>
      </c>
      <c r="R175" s="20">
        <f t="shared" si="8"/>
        <v>995</v>
      </c>
      <c r="S175" s="20">
        <v>995</v>
      </c>
    </row>
    <row r="176" spans="1:19">
      <c r="B176" s="18" t="s">
        <v>5483</v>
      </c>
      <c r="D176" s="18" t="s">
        <v>5484</v>
      </c>
      <c r="E176" s="18" t="s">
        <v>5485</v>
      </c>
      <c r="F176" s="18" t="s">
        <v>5486</v>
      </c>
      <c r="G176" s="19">
        <v>12</v>
      </c>
      <c r="H176" s="23">
        <v>45877</v>
      </c>
      <c r="I176" s="23">
        <v>46227</v>
      </c>
      <c r="J176" s="23">
        <v>45579</v>
      </c>
      <c r="K176" s="23">
        <v>45603</v>
      </c>
      <c r="L176" s="20">
        <v>0</v>
      </c>
      <c r="M176" s="20">
        <v>0</v>
      </c>
      <c r="N176" s="20">
        <v>1465</v>
      </c>
      <c r="O176" s="21">
        <v>0</v>
      </c>
      <c r="Q176" s="20">
        <v>0</v>
      </c>
      <c r="R176" s="20">
        <f t="shared" si="8"/>
        <v>1465</v>
      </c>
      <c r="S176" s="20">
        <v>1465</v>
      </c>
    </row>
    <row r="177" spans="2:19">
      <c r="B177" s="18" t="s">
        <v>5487</v>
      </c>
      <c r="D177" s="18" t="s">
        <v>5488</v>
      </c>
      <c r="E177" s="18" t="s">
        <v>5489</v>
      </c>
      <c r="F177" s="18" t="s">
        <v>5490</v>
      </c>
      <c r="G177" s="19">
        <v>12</v>
      </c>
      <c r="H177" s="23">
        <v>45877</v>
      </c>
      <c r="I177" s="23">
        <v>46227</v>
      </c>
      <c r="J177" s="23">
        <v>45568</v>
      </c>
      <c r="K177" s="23">
        <v>45603</v>
      </c>
      <c r="L177" s="20">
        <v>0</v>
      </c>
      <c r="M177" s="20">
        <v>0</v>
      </c>
      <c r="N177" s="20">
        <v>1395</v>
      </c>
      <c r="O177" s="21">
        <v>0</v>
      </c>
      <c r="Q177" s="20">
        <v>0</v>
      </c>
      <c r="R177" s="20">
        <f t="shared" si="8"/>
        <v>1395</v>
      </c>
      <c r="S177" s="20">
        <v>1395</v>
      </c>
    </row>
    <row r="178" spans="2:19">
      <c r="B178" s="18" t="s">
        <v>5491</v>
      </c>
      <c r="D178" s="18" t="s">
        <v>5492</v>
      </c>
      <c r="E178" s="18" t="s">
        <v>5493</v>
      </c>
      <c r="F178" s="18" t="s">
        <v>5494</v>
      </c>
      <c r="G178" s="19">
        <v>12</v>
      </c>
      <c r="H178" s="23">
        <v>45877</v>
      </c>
      <c r="I178" s="23">
        <v>46227</v>
      </c>
      <c r="L178" s="20">
        <v>0</v>
      </c>
      <c r="M178" s="20">
        <v>0</v>
      </c>
      <c r="N178" s="20">
        <v>1010</v>
      </c>
      <c r="O178" s="21">
        <v>0</v>
      </c>
      <c r="Q178" s="20">
        <v>0</v>
      </c>
      <c r="R178" s="20">
        <f t="shared" si="8"/>
        <v>1010</v>
      </c>
      <c r="S178" s="20">
        <v>1010</v>
      </c>
    </row>
    <row r="179" spans="2:19">
      <c r="B179" s="18" t="s">
        <v>5495</v>
      </c>
      <c r="D179" s="18" t="s">
        <v>5496</v>
      </c>
      <c r="E179" s="18" t="s">
        <v>5497</v>
      </c>
      <c r="F179" s="18" t="s">
        <v>5498</v>
      </c>
      <c r="G179" s="19">
        <v>12</v>
      </c>
      <c r="H179" s="23">
        <v>45877</v>
      </c>
      <c r="I179" s="23">
        <v>46227</v>
      </c>
      <c r="J179" s="23">
        <v>45564</v>
      </c>
      <c r="K179" s="23">
        <v>45576</v>
      </c>
      <c r="L179" s="20">
        <v>0</v>
      </c>
      <c r="M179" s="20">
        <v>0</v>
      </c>
      <c r="N179" s="20">
        <v>1010</v>
      </c>
      <c r="O179" s="21">
        <v>0</v>
      </c>
      <c r="Q179" s="20">
        <v>0</v>
      </c>
      <c r="R179" s="20">
        <f t="shared" si="8"/>
        <v>1010</v>
      </c>
      <c r="S179" s="20">
        <v>1010</v>
      </c>
    </row>
    <row r="180" spans="2:19">
      <c r="B180" s="18" t="s">
        <v>5499</v>
      </c>
      <c r="D180" s="18" t="s">
        <v>5500</v>
      </c>
      <c r="E180" s="18" t="s">
        <v>5501</v>
      </c>
      <c r="F180" s="18" t="s">
        <v>5502</v>
      </c>
      <c r="G180" s="19">
        <v>12</v>
      </c>
      <c r="H180" s="23">
        <v>45877</v>
      </c>
      <c r="I180" s="23">
        <v>46227</v>
      </c>
      <c r="J180" s="23">
        <v>45560</v>
      </c>
      <c r="K180" s="23">
        <v>45561</v>
      </c>
      <c r="L180" s="20">
        <v>0</v>
      </c>
      <c r="M180" s="20">
        <v>0</v>
      </c>
      <c r="N180" s="20">
        <v>1015</v>
      </c>
      <c r="O180" s="21">
        <v>0</v>
      </c>
      <c r="Q180" s="20">
        <v>0</v>
      </c>
      <c r="R180" s="20">
        <f t="shared" si="8"/>
        <v>1015</v>
      </c>
      <c r="S180" s="20">
        <v>1015</v>
      </c>
    </row>
    <row r="181" spans="2:19">
      <c r="B181" s="18" t="s">
        <v>5503</v>
      </c>
      <c r="D181" s="18" t="s">
        <v>5504</v>
      </c>
      <c r="E181" s="18" t="s">
        <v>5505</v>
      </c>
      <c r="F181" s="18" t="s">
        <v>5506</v>
      </c>
      <c r="G181" s="19">
        <v>12</v>
      </c>
      <c r="H181" s="23">
        <v>45877</v>
      </c>
      <c r="I181" s="23">
        <v>46227</v>
      </c>
      <c r="J181" s="23">
        <v>45600</v>
      </c>
      <c r="K181" s="23">
        <v>45603</v>
      </c>
      <c r="L181" s="20">
        <v>0</v>
      </c>
      <c r="M181" s="20">
        <v>0</v>
      </c>
      <c r="N181" s="20">
        <v>1035</v>
      </c>
      <c r="O181" s="21">
        <v>0</v>
      </c>
      <c r="Q181" s="20">
        <v>0</v>
      </c>
      <c r="R181" s="20">
        <f t="shared" si="8"/>
        <v>1035</v>
      </c>
      <c r="S181" s="20">
        <v>1035</v>
      </c>
    </row>
    <row r="182" spans="2:19">
      <c r="B182" s="18" t="s">
        <v>5507</v>
      </c>
      <c r="D182" s="18" t="s">
        <v>5508</v>
      </c>
      <c r="E182" s="18" t="s">
        <v>5509</v>
      </c>
      <c r="F182" s="18" t="s">
        <v>5510</v>
      </c>
      <c r="G182" s="19">
        <v>12</v>
      </c>
      <c r="H182" s="23">
        <v>45877</v>
      </c>
      <c r="I182" s="23">
        <v>46227</v>
      </c>
      <c r="J182" s="23">
        <v>45574</v>
      </c>
      <c r="K182" s="23">
        <v>45603</v>
      </c>
      <c r="L182" s="20">
        <v>0</v>
      </c>
      <c r="M182" s="20">
        <v>0</v>
      </c>
      <c r="N182" s="20">
        <v>1010</v>
      </c>
      <c r="O182" s="21">
        <v>0</v>
      </c>
      <c r="Q182" s="20">
        <v>0</v>
      </c>
      <c r="R182" s="20">
        <f t="shared" si="8"/>
        <v>1010</v>
      </c>
      <c r="S182" s="20">
        <v>1010</v>
      </c>
    </row>
    <row r="183" spans="2:19">
      <c r="B183" s="18" t="s">
        <v>5511</v>
      </c>
      <c r="D183" s="18" t="s">
        <v>5512</v>
      </c>
      <c r="E183" s="18" t="s">
        <v>5513</v>
      </c>
      <c r="F183" s="18" t="s">
        <v>5514</v>
      </c>
      <c r="G183" s="19">
        <v>12</v>
      </c>
      <c r="H183" s="23">
        <v>45877</v>
      </c>
      <c r="I183" s="23">
        <v>46227</v>
      </c>
      <c r="L183" s="20">
        <v>0</v>
      </c>
      <c r="M183" s="20">
        <v>0</v>
      </c>
      <c r="N183" s="20">
        <v>1010</v>
      </c>
      <c r="O183" s="21">
        <v>0</v>
      </c>
      <c r="Q183" s="20">
        <v>0</v>
      </c>
      <c r="R183" s="20">
        <f t="shared" si="8"/>
        <v>1010</v>
      </c>
      <c r="S183" s="20">
        <v>1010</v>
      </c>
    </row>
    <row r="184" spans="2:19">
      <c r="B184" s="18" t="s">
        <v>5515</v>
      </c>
      <c r="D184" s="18" t="s">
        <v>5516</v>
      </c>
      <c r="E184" s="18" t="s">
        <v>5517</v>
      </c>
      <c r="F184" s="18" t="s">
        <v>5518</v>
      </c>
      <c r="G184" s="19">
        <v>12</v>
      </c>
      <c r="H184" s="23">
        <v>45877</v>
      </c>
      <c r="I184" s="23">
        <v>46227</v>
      </c>
      <c r="J184" s="23">
        <v>45600</v>
      </c>
      <c r="K184" s="23">
        <v>45603</v>
      </c>
      <c r="L184" s="20">
        <v>0</v>
      </c>
      <c r="M184" s="20">
        <v>0</v>
      </c>
      <c r="N184" s="20">
        <v>995</v>
      </c>
      <c r="O184" s="21">
        <v>0</v>
      </c>
      <c r="Q184" s="20">
        <v>0</v>
      </c>
      <c r="R184" s="20">
        <f t="shared" si="8"/>
        <v>995</v>
      </c>
      <c r="S184" s="20">
        <v>995</v>
      </c>
    </row>
    <row r="185" spans="2:19">
      <c r="B185" s="18" t="s">
        <v>5519</v>
      </c>
      <c r="D185" s="18" t="s">
        <v>5520</v>
      </c>
      <c r="E185" s="18" t="s">
        <v>5521</v>
      </c>
      <c r="F185" s="18" t="s">
        <v>5522</v>
      </c>
      <c r="G185" s="19">
        <v>12</v>
      </c>
      <c r="H185" s="23">
        <v>45877</v>
      </c>
      <c r="I185" s="23">
        <v>46227</v>
      </c>
      <c r="J185" s="23">
        <v>45565</v>
      </c>
      <c r="K185" s="23">
        <v>45603</v>
      </c>
      <c r="L185" s="20">
        <v>0</v>
      </c>
      <c r="M185" s="20">
        <v>0</v>
      </c>
      <c r="N185" s="20">
        <v>1015</v>
      </c>
      <c r="O185" s="21">
        <v>0</v>
      </c>
      <c r="Q185" s="20">
        <v>0</v>
      </c>
      <c r="R185" s="20">
        <f t="shared" si="8"/>
        <v>1015</v>
      </c>
      <c r="S185" s="20">
        <v>1015</v>
      </c>
    </row>
    <row r="186" spans="2:19">
      <c r="B186" s="18" t="s">
        <v>5523</v>
      </c>
      <c r="D186" s="18" t="s">
        <v>5524</v>
      </c>
      <c r="E186" s="18" t="s">
        <v>5525</v>
      </c>
      <c r="F186" s="18" t="s">
        <v>5526</v>
      </c>
      <c r="G186" s="19">
        <v>12</v>
      </c>
      <c r="H186" s="23">
        <v>45877</v>
      </c>
      <c r="I186" s="23">
        <v>46227</v>
      </c>
      <c r="J186" s="23">
        <v>45578</v>
      </c>
      <c r="K186" s="23">
        <v>45603</v>
      </c>
      <c r="L186" s="20">
        <v>0</v>
      </c>
      <c r="M186" s="20">
        <v>0</v>
      </c>
      <c r="N186" s="20">
        <v>1010</v>
      </c>
      <c r="O186" s="21">
        <v>0</v>
      </c>
      <c r="Q186" s="20">
        <v>0</v>
      </c>
      <c r="R186" s="20">
        <f t="shared" si="8"/>
        <v>1010</v>
      </c>
      <c r="S186" s="20">
        <v>1010</v>
      </c>
    </row>
    <row r="187" spans="2:19">
      <c r="B187" s="18" t="s">
        <v>5527</v>
      </c>
      <c r="D187" s="18" t="s">
        <v>5528</v>
      </c>
      <c r="E187" s="18" t="s">
        <v>5529</v>
      </c>
      <c r="F187" s="18" t="s">
        <v>5530</v>
      </c>
      <c r="G187" s="19">
        <v>12</v>
      </c>
      <c r="H187" s="23">
        <v>45877</v>
      </c>
      <c r="I187" s="23">
        <v>46227</v>
      </c>
      <c r="J187" s="23">
        <v>45582</v>
      </c>
      <c r="K187" s="23">
        <v>45587</v>
      </c>
      <c r="L187" s="20">
        <v>0</v>
      </c>
      <c r="M187" s="20">
        <v>0</v>
      </c>
      <c r="N187" s="20">
        <v>1475</v>
      </c>
      <c r="O187" s="21">
        <v>0</v>
      </c>
      <c r="Q187" s="20">
        <v>0</v>
      </c>
      <c r="R187" s="20">
        <f t="shared" si="8"/>
        <v>1475</v>
      </c>
      <c r="S187" s="20">
        <v>1475</v>
      </c>
    </row>
    <row r="188" spans="2:19">
      <c r="B188" s="18" t="s">
        <v>5531</v>
      </c>
      <c r="D188" s="18" t="s">
        <v>5532</v>
      </c>
      <c r="E188" s="18" t="s">
        <v>5533</v>
      </c>
      <c r="F188" s="18" t="s">
        <v>5534</v>
      </c>
      <c r="G188" s="19">
        <v>12</v>
      </c>
      <c r="H188" s="23">
        <v>45877</v>
      </c>
      <c r="I188" s="23">
        <v>46227</v>
      </c>
      <c r="J188" s="23">
        <v>45588</v>
      </c>
      <c r="K188" s="23">
        <v>45603</v>
      </c>
      <c r="L188" s="20">
        <v>0</v>
      </c>
      <c r="M188" s="20">
        <v>0</v>
      </c>
      <c r="N188" s="20">
        <v>1445</v>
      </c>
      <c r="O188" s="21">
        <v>0</v>
      </c>
      <c r="Q188" s="20">
        <v>0</v>
      </c>
      <c r="R188" s="20">
        <f t="shared" si="8"/>
        <v>1445</v>
      </c>
      <c r="S188" s="20">
        <v>1445</v>
      </c>
    </row>
    <row r="189" spans="2:19">
      <c r="B189" s="18" t="s">
        <v>5535</v>
      </c>
      <c r="D189" s="18" t="s">
        <v>5536</v>
      </c>
      <c r="E189" s="18" t="s">
        <v>5537</v>
      </c>
      <c r="F189" s="18" t="s">
        <v>5538</v>
      </c>
      <c r="G189" s="19">
        <v>12</v>
      </c>
      <c r="H189" s="23">
        <v>45877</v>
      </c>
      <c r="I189" s="23">
        <v>46227</v>
      </c>
      <c r="J189" s="23">
        <v>45575</v>
      </c>
      <c r="K189" s="23">
        <v>45603</v>
      </c>
      <c r="L189" s="20">
        <v>0</v>
      </c>
      <c r="M189" s="20">
        <v>0</v>
      </c>
      <c r="N189" s="20">
        <v>1415</v>
      </c>
      <c r="O189" s="21">
        <v>0</v>
      </c>
      <c r="Q189" s="20">
        <v>0</v>
      </c>
      <c r="R189" s="20">
        <f t="shared" si="8"/>
        <v>1415</v>
      </c>
      <c r="S189" s="20">
        <v>1415</v>
      </c>
    </row>
    <row r="190" spans="2:19">
      <c r="B190" s="18" t="s">
        <v>5539</v>
      </c>
      <c r="D190" s="18" t="s">
        <v>5540</v>
      </c>
      <c r="E190" s="18" t="s">
        <v>5541</v>
      </c>
      <c r="F190" s="18" t="s">
        <v>5542</v>
      </c>
      <c r="G190" s="19">
        <v>12</v>
      </c>
      <c r="H190" s="23">
        <v>45877</v>
      </c>
      <c r="I190" s="23">
        <v>46227</v>
      </c>
      <c r="J190" s="23">
        <v>45567</v>
      </c>
      <c r="K190" s="23">
        <v>45603</v>
      </c>
      <c r="L190" s="20">
        <v>0</v>
      </c>
      <c r="M190" s="20">
        <v>0</v>
      </c>
      <c r="N190" s="20">
        <v>995</v>
      </c>
      <c r="O190" s="21">
        <v>0</v>
      </c>
      <c r="Q190" s="20">
        <v>0</v>
      </c>
      <c r="R190" s="20">
        <f t="shared" si="8"/>
        <v>995</v>
      </c>
      <c r="S190" s="20">
        <v>995</v>
      </c>
    </row>
    <row r="191" spans="2:19">
      <c r="B191" s="18" t="s">
        <v>5543</v>
      </c>
      <c r="D191" s="18" t="s">
        <v>5544</v>
      </c>
      <c r="E191" s="18" t="s">
        <v>5545</v>
      </c>
      <c r="F191" s="18" t="s">
        <v>5546</v>
      </c>
      <c r="G191" s="19">
        <v>12</v>
      </c>
      <c r="H191" s="23">
        <v>45877</v>
      </c>
      <c r="I191" s="23">
        <v>46227</v>
      </c>
      <c r="J191" s="23">
        <v>45588</v>
      </c>
      <c r="K191" s="23">
        <v>45603</v>
      </c>
      <c r="L191" s="20">
        <v>0</v>
      </c>
      <c r="M191" s="20">
        <v>0</v>
      </c>
      <c r="N191" s="20">
        <v>1010</v>
      </c>
      <c r="O191" s="21">
        <v>0</v>
      </c>
      <c r="Q191" s="20">
        <v>0</v>
      </c>
      <c r="R191" s="20">
        <f t="shared" si="8"/>
        <v>1010</v>
      </c>
      <c r="S191" s="20">
        <v>1010</v>
      </c>
    </row>
    <row r="192" spans="2:19">
      <c r="B192" s="18" t="s">
        <v>5547</v>
      </c>
      <c r="D192" s="18" t="s">
        <v>5548</v>
      </c>
      <c r="E192" s="18" t="s">
        <v>5549</v>
      </c>
      <c r="F192" s="18" t="s">
        <v>5550</v>
      </c>
      <c r="G192" s="19">
        <v>12</v>
      </c>
      <c r="H192" s="23">
        <v>45877</v>
      </c>
      <c r="I192" s="23">
        <v>46227</v>
      </c>
      <c r="J192" s="23">
        <v>45609</v>
      </c>
      <c r="K192" s="23">
        <v>45609</v>
      </c>
      <c r="L192" s="20">
        <v>0</v>
      </c>
      <c r="M192" s="20">
        <v>0</v>
      </c>
      <c r="N192" s="20">
        <v>1010</v>
      </c>
      <c r="O192" s="21">
        <v>0</v>
      </c>
      <c r="Q192" s="20">
        <v>0</v>
      </c>
      <c r="R192" s="20">
        <f t="shared" si="8"/>
        <v>1010</v>
      </c>
      <c r="S192" s="20">
        <v>1010</v>
      </c>
    </row>
    <row r="193" spans="2:19">
      <c r="B193" s="18" t="s">
        <v>5551</v>
      </c>
      <c r="D193" s="18" t="s">
        <v>5552</v>
      </c>
      <c r="E193" s="18" t="s">
        <v>5553</v>
      </c>
      <c r="F193" s="18" t="s">
        <v>5554</v>
      </c>
      <c r="G193" s="19">
        <v>12</v>
      </c>
      <c r="H193" s="23">
        <v>45877</v>
      </c>
      <c r="I193" s="23">
        <v>46227</v>
      </c>
      <c r="J193" s="23">
        <v>45603</v>
      </c>
      <c r="K193" s="23">
        <v>45603</v>
      </c>
      <c r="L193" s="20">
        <v>0</v>
      </c>
      <c r="M193" s="20">
        <v>0</v>
      </c>
      <c r="N193" s="20">
        <v>995</v>
      </c>
      <c r="O193" s="21">
        <v>0</v>
      </c>
      <c r="Q193" s="20">
        <v>0</v>
      </c>
      <c r="R193" s="20">
        <f t="shared" si="8"/>
        <v>995</v>
      </c>
      <c r="S193" s="20">
        <v>995</v>
      </c>
    </row>
    <row r="194" spans="2:19">
      <c r="B194" s="18" t="s">
        <v>5555</v>
      </c>
      <c r="D194" s="18" t="s">
        <v>5556</v>
      </c>
      <c r="E194" s="18" t="s">
        <v>5557</v>
      </c>
      <c r="F194" s="18" t="s">
        <v>5558</v>
      </c>
      <c r="G194" s="19">
        <v>12</v>
      </c>
      <c r="H194" s="23">
        <v>45877</v>
      </c>
      <c r="I194" s="23">
        <v>46227</v>
      </c>
      <c r="L194" s="20">
        <v>0</v>
      </c>
      <c r="M194" s="20">
        <v>0</v>
      </c>
      <c r="N194" s="20">
        <v>995</v>
      </c>
      <c r="O194" s="21">
        <v>0</v>
      </c>
      <c r="Q194" s="20">
        <v>0</v>
      </c>
      <c r="R194" s="20">
        <f t="shared" si="8"/>
        <v>995</v>
      </c>
      <c r="S194" s="20">
        <v>995</v>
      </c>
    </row>
    <row r="195" spans="2:19">
      <c r="B195" s="18" t="s">
        <v>5559</v>
      </c>
      <c r="D195" s="18" t="s">
        <v>5560</v>
      </c>
      <c r="E195" s="18" t="s">
        <v>5561</v>
      </c>
      <c r="F195" s="18" t="s">
        <v>5562</v>
      </c>
      <c r="G195" s="19">
        <v>12</v>
      </c>
      <c r="H195" s="23">
        <v>45877</v>
      </c>
      <c r="I195" s="23">
        <v>46227</v>
      </c>
      <c r="J195" s="23">
        <v>45597</v>
      </c>
      <c r="K195" s="23">
        <v>45603</v>
      </c>
      <c r="L195" s="20">
        <v>2890</v>
      </c>
      <c r="M195" s="20">
        <v>0</v>
      </c>
      <c r="N195" s="20">
        <v>1445</v>
      </c>
      <c r="O195" s="21">
        <v>0</v>
      </c>
      <c r="Q195" s="20">
        <v>0</v>
      </c>
      <c r="R195" s="20">
        <f t="shared" si="8"/>
        <v>1445</v>
      </c>
      <c r="S195" s="20">
        <v>1445</v>
      </c>
    </row>
    <row r="196" spans="2:19">
      <c r="B196" s="18" t="s">
        <v>5563</v>
      </c>
      <c r="D196" s="18" t="s">
        <v>5564</v>
      </c>
      <c r="E196" s="18" t="s">
        <v>5565</v>
      </c>
      <c r="F196" s="18" t="s">
        <v>5566</v>
      </c>
      <c r="G196" s="19">
        <v>12</v>
      </c>
      <c r="H196" s="23">
        <v>45877</v>
      </c>
      <c r="I196" s="23">
        <v>46227</v>
      </c>
      <c r="J196" s="23">
        <v>45564</v>
      </c>
      <c r="K196" s="23">
        <v>45565</v>
      </c>
      <c r="L196" s="20">
        <v>0</v>
      </c>
      <c r="M196" s="20">
        <v>0</v>
      </c>
      <c r="N196" s="20">
        <v>995</v>
      </c>
      <c r="O196" s="21">
        <v>0</v>
      </c>
      <c r="Q196" s="20">
        <v>0</v>
      </c>
      <c r="R196" s="20">
        <f t="shared" si="8"/>
        <v>995</v>
      </c>
      <c r="S196" s="20">
        <v>995</v>
      </c>
    </row>
    <row r="197" spans="2:19">
      <c r="B197" s="18" t="s">
        <v>5567</v>
      </c>
      <c r="D197" s="18" t="s">
        <v>5568</v>
      </c>
      <c r="E197" s="18" t="s">
        <v>5569</v>
      </c>
      <c r="F197" s="18" t="s">
        <v>5570</v>
      </c>
      <c r="G197" s="19">
        <v>12</v>
      </c>
      <c r="H197" s="23">
        <v>45877</v>
      </c>
      <c r="I197" s="23">
        <v>46227</v>
      </c>
      <c r="J197" s="23">
        <v>45559</v>
      </c>
      <c r="K197" s="23">
        <v>45561</v>
      </c>
      <c r="L197" s="20">
        <v>0</v>
      </c>
      <c r="M197" s="20">
        <v>0</v>
      </c>
      <c r="N197" s="20">
        <v>1445</v>
      </c>
      <c r="O197" s="21">
        <v>0</v>
      </c>
      <c r="Q197" s="20">
        <v>0</v>
      </c>
      <c r="R197" s="20">
        <f t="shared" si="8"/>
        <v>1445</v>
      </c>
      <c r="S197" s="20">
        <v>1445</v>
      </c>
    </row>
    <row r="198" spans="2:19">
      <c r="B198" s="18" t="s">
        <v>5571</v>
      </c>
      <c r="D198" s="18" t="s">
        <v>5572</v>
      </c>
      <c r="E198" s="18" t="s">
        <v>5573</v>
      </c>
      <c r="F198" s="18" t="s">
        <v>5574</v>
      </c>
      <c r="G198" s="19">
        <v>12</v>
      </c>
      <c r="H198" s="23">
        <v>45877</v>
      </c>
      <c r="I198" s="23">
        <v>46227</v>
      </c>
      <c r="J198" s="23">
        <v>45601</v>
      </c>
      <c r="K198" s="23">
        <v>45603</v>
      </c>
      <c r="L198" s="20">
        <v>0</v>
      </c>
      <c r="M198" s="20">
        <v>0</v>
      </c>
      <c r="N198" s="20">
        <v>1010</v>
      </c>
      <c r="O198" s="21">
        <v>0</v>
      </c>
      <c r="Q198" s="20">
        <v>0</v>
      </c>
      <c r="R198" s="20">
        <f t="shared" si="8"/>
        <v>1010</v>
      </c>
      <c r="S198" s="20">
        <v>1010</v>
      </c>
    </row>
    <row r="199" spans="2:19">
      <c r="B199" s="18" t="s">
        <v>5575</v>
      </c>
      <c r="D199" s="18" t="s">
        <v>5576</v>
      </c>
      <c r="E199" s="18" t="s">
        <v>5577</v>
      </c>
      <c r="F199" s="18" t="s">
        <v>5578</v>
      </c>
      <c r="G199" s="19">
        <v>12</v>
      </c>
      <c r="H199" s="23">
        <v>45877</v>
      </c>
      <c r="I199" s="23">
        <v>46227</v>
      </c>
      <c r="J199" s="23">
        <v>45589</v>
      </c>
      <c r="K199" s="23">
        <v>45601</v>
      </c>
      <c r="L199" s="20">
        <v>0</v>
      </c>
      <c r="M199" s="20">
        <v>0</v>
      </c>
      <c r="N199" s="20">
        <v>1465</v>
      </c>
      <c r="O199" s="21">
        <v>0</v>
      </c>
      <c r="Q199" s="20">
        <v>0</v>
      </c>
      <c r="R199" s="20">
        <f t="shared" si="8"/>
        <v>1465</v>
      </c>
      <c r="S199" s="20">
        <v>1465</v>
      </c>
    </row>
    <row r="200" spans="2:19">
      <c r="B200" s="18" t="s">
        <v>5579</v>
      </c>
      <c r="D200" s="18" t="s">
        <v>5580</v>
      </c>
      <c r="E200" s="18" t="s">
        <v>5581</v>
      </c>
      <c r="F200" s="18" t="s">
        <v>5582</v>
      </c>
      <c r="G200" s="19">
        <v>12</v>
      </c>
      <c r="H200" s="23">
        <v>45877</v>
      </c>
      <c r="I200" s="23">
        <v>46227</v>
      </c>
      <c r="J200" s="23">
        <v>45565</v>
      </c>
      <c r="K200" s="23">
        <v>45576</v>
      </c>
      <c r="L200" s="20">
        <v>0</v>
      </c>
      <c r="M200" s="20">
        <v>0</v>
      </c>
      <c r="N200" s="20">
        <v>1395</v>
      </c>
      <c r="O200" s="21">
        <v>0</v>
      </c>
      <c r="Q200" s="20">
        <v>0</v>
      </c>
      <c r="R200" s="20">
        <f t="shared" si="8"/>
        <v>1395</v>
      </c>
      <c r="S200" s="20">
        <v>1395</v>
      </c>
    </row>
    <row r="201" spans="2:19">
      <c r="B201" s="18" t="s">
        <v>5583</v>
      </c>
      <c r="D201" s="18" t="s">
        <v>5584</v>
      </c>
      <c r="E201" s="18" t="s">
        <v>5585</v>
      </c>
      <c r="F201" s="18" t="s">
        <v>5586</v>
      </c>
      <c r="G201" s="19">
        <v>12</v>
      </c>
      <c r="H201" s="23">
        <v>45877</v>
      </c>
      <c r="I201" s="23">
        <v>46227</v>
      </c>
      <c r="J201" s="23">
        <v>45588</v>
      </c>
      <c r="K201" s="23">
        <v>45603</v>
      </c>
      <c r="L201" s="20">
        <v>0</v>
      </c>
      <c r="M201" s="20">
        <v>0</v>
      </c>
      <c r="N201" s="20">
        <v>1010</v>
      </c>
      <c r="O201" s="21">
        <v>0</v>
      </c>
      <c r="Q201" s="20">
        <v>0</v>
      </c>
      <c r="R201" s="20">
        <f t="shared" si="8"/>
        <v>1010</v>
      </c>
      <c r="S201" s="20">
        <v>1010</v>
      </c>
    </row>
    <row r="202" spans="2:19">
      <c r="B202" s="18" t="s">
        <v>5587</v>
      </c>
      <c r="D202" s="18" t="s">
        <v>5588</v>
      </c>
      <c r="E202" s="18" t="s">
        <v>5589</v>
      </c>
      <c r="F202" s="18" t="s">
        <v>5590</v>
      </c>
      <c r="G202" s="19">
        <v>12</v>
      </c>
      <c r="H202" s="23">
        <v>45877</v>
      </c>
      <c r="I202" s="23">
        <v>46227</v>
      </c>
      <c r="J202" s="23">
        <v>45561</v>
      </c>
      <c r="K202" s="23">
        <v>45562</v>
      </c>
      <c r="L202" s="20">
        <v>0</v>
      </c>
      <c r="M202" s="20">
        <v>0</v>
      </c>
      <c r="N202" s="20">
        <v>995</v>
      </c>
      <c r="O202" s="21">
        <v>0</v>
      </c>
      <c r="Q202" s="20">
        <v>0</v>
      </c>
      <c r="R202" s="20">
        <f t="shared" si="8"/>
        <v>995</v>
      </c>
      <c r="S202" s="20">
        <v>995</v>
      </c>
    </row>
    <row r="203" spans="2:19">
      <c r="B203" s="18" t="s">
        <v>5591</v>
      </c>
      <c r="D203" s="18" t="s">
        <v>5592</v>
      </c>
      <c r="E203" s="18" t="s">
        <v>5593</v>
      </c>
      <c r="F203" s="18" t="s">
        <v>5594</v>
      </c>
      <c r="G203" s="19">
        <v>12</v>
      </c>
      <c r="H203" s="23">
        <v>45877</v>
      </c>
      <c r="I203" s="23">
        <v>46227</v>
      </c>
      <c r="J203" s="23">
        <v>45582</v>
      </c>
      <c r="K203" s="23">
        <v>45587</v>
      </c>
      <c r="L203" s="20">
        <v>0</v>
      </c>
      <c r="M203" s="20">
        <v>0</v>
      </c>
      <c r="N203" s="20">
        <v>1445</v>
      </c>
      <c r="O203" s="21">
        <v>0</v>
      </c>
      <c r="Q203" s="20">
        <v>0</v>
      </c>
      <c r="R203" s="20">
        <f t="shared" ref="R203:R234" si="9">N203</f>
        <v>1445</v>
      </c>
      <c r="S203" s="20">
        <v>1445</v>
      </c>
    </row>
    <row r="204" spans="2:19">
      <c r="B204" s="18" t="s">
        <v>5595</v>
      </c>
      <c r="D204" s="18" t="s">
        <v>5596</v>
      </c>
      <c r="E204" s="18" t="s">
        <v>5597</v>
      </c>
      <c r="F204" s="18" t="s">
        <v>5598</v>
      </c>
      <c r="G204" s="19">
        <v>12</v>
      </c>
      <c r="H204" s="23">
        <v>45877</v>
      </c>
      <c r="I204" s="23">
        <v>46227</v>
      </c>
      <c r="J204" s="23">
        <v>45578</v>
      </c>
      <c r="K204" s="23">
        <v>45588</v>
      </c>
      <c r="L204" s="20">
        <v>0</v>
      </c>
      <c r="M204" s="20">
        <v>0</v>
      </c>
      <c r="N204" s="20">
        <v>1010</v>
      </c>
      <c r="O204" s="21">
        <v>0</v>
      </c>
      <c r="Q204" s="20">
        <v>0</v>
      </c>
      <c r="R204" s="20">
        <f t="shared" si="9"/>
        <v>1010</v>
      </c>
      <c r="S204" s="20">
        <v>1010</v>
      </c>
    </row>
    <row r="205" spans="2:19">
      <c r="B205" s="18" t="s">
        <v>5599</v>
      </c>
      <c r="D205" s="18" t="s">
        <v>5600</v>
      </c>
      <c r="E205" s="18" t="s">
        <v>5601</v>
      </c>
      <c r="F205" s="18" t="s">
        <v>5602</v>
      </c>
      <c r="G205" s="19">
        <v>12</v>
      </c>
      <c r="H205" s="23">
        <v>45877</v>
      </c>
      <c r="I205" s="23">
        <v>46227</v>
      </c>
      <c r="J205" s="23">
        <v>45590</v>
      </c>
      <c r="K205" s="23">
        <v>45603</v>
      </c>
      <c r="L205" s="20">
        <v>0</v>
      </c>
      <c r="M205" s="20">
        <v>0</v>
      </c>
      <c r="N205" s="20">
        <v>1010</v>
      </c>
      <c r="O205" s="21">
        <v>0</v>
      </c>
      <c r="Q205" s="20">
        <v>0</v>
      </c>
      <c r="R205" s="20">
        <f t="shared" si="9"/>
        <v>1010</v>
      </c>
      <c r="S205" s="20">
        <v>1010</v>
      </c>
    </row>
    <row r="206" spans="2:19">
      <c r="B206" s="18" t="s">
        <v>5603</v>
      </c>
      <c r="D206" s="18" t="s">
        <v>5604</v>
      </c>
      <c r="E206" s="18" t="s">
        <v>5605</v>
      </c>
      <c r="F206" s="18" t="s">
        <v>5606</v>
      </c>
      <c r="G206" s="19">
        <v>12</v>
      </c>
      <c r="H206" s="23">
        <v>45877</v>
      </c>
      <c r="I206" s="23">
        <v>46227</v>
      </c>
      <c r="J206" s="23">
        <v>45576</v>
      </c>
      <c r="K206" s="23">
        <v>45588</v>
      </c>
      <c r="L206" s="20">
        <v>0</v>
      </c>
      <c r="M206" s="20">
        <v>0</v>
      </c>
      <c r="N206" s="20">
        <v>1010</v>
      </c>
      <c r="O206" s="21">
        <v>0</v>
      </c>
      <c r="Q206" s="20">
        <v>0</v>
      </c>
      <c r="R206" s="20">
        <f t="shared" si="9"/>
        <v>1010</v>
      </c>
      <c r="S206" s="20">
        <v>1010</v>
      </c>
    </row>
    <row r="207" spans="2:19">
      <c r="B207" s="18" t="s">
        <v>5607</v>
      </c>
      <c r="D207" s="18" t="s">
        <v>5608</v>
      </c>
      <c r="E207" s="18" t="s">
        <v>5609</v>
      </c>
      <c r="F207" s="18" t="s">
        <v>5610</v>
      </c>
      <c r="G207" s="19">
        <v>12</v>
      </c>
      <c r="H207" s="23">
        <v>45877</v>
      </c>
      <c r="I207" s="23">
        <v>46227</v>
      </c>
      <c r="J207" s="23">
        <v>45567</v>
      </c>
      <c r="K207" s="23">
        <v>45575</v>
      </c>
      <c r="L207" s="20">
        <v>0</v>
      </c>
      <c r="M207" s="20">
        <v>0</v>
      </c>
      <c r="N207" s="20">
        <v>995</v>
      </c>
      <c r="O207" s="21">
        <v>0</v>
      </c>
      <c r="Q207" s="20">
        <v>0</v>
      </c>
      <c r="R207" s="20">
        <f t="shared" si="9"/>
        <v>995</v>
      </c>
      <c r="S207" s="20">
        <v>995</v>
      </c>
    </row>
    <row r="208" spans="2:19">
      <c r="B208" s="18" t="s">
        <v>5611</v>
      </c>
      <c r="D208" s="18" t="s">
        <v>5612</v>
      </c>
      <c r="E208" s="18" t="s">
        <v>5613</v>
      </c>
      <c r="F208" s="18" t="s">
        <v>5614</v>
      </c>
      <c r="G208" s="19">
        <v>12</v>
      </c>
      <c r="H208" s="23">
        <v>45877</v>
      </c>
      <c r="I208" s="23">
        <v>46227</v>
      </c>
      <c r="J208" s="23">
        <v>45567</v>
      </c>
      <c r="K208" s="23">
        <v>45601</v>
      </c>
      <c r="L208" s="20">
        <v>0</v>
      </c>
      <c r="M208" s="20">
        <v>0</v>
      </c>
      <c r="N208" s="20">
        <v>1010</v>
      </c>
      <c r="O208" s="21">
        <v>0</v>
      </c>
      <c r="Q208" s="20">
        <v>0</v>
      </c>
      <c r="R208" s="20">
        <f t="shared" si="9"/>
        <v>1010</v>
      </c>
      <c r="S208" s="20">
        <v>1010</v>
      </c>
    </row>
    <row r="209" spans="2:19">
      <c r="B209" s="18" t="s">
        <v>5615</v>
      </c>
      <c r="D209" s="18" t="s">
        <v>5616</v>
      </c>
      <c r="E209" s="18" t="s">
        <v>5617</v>
      </c>
      <c r="F209" s="18" t="s">
        <v>5618</v>
      </c>
      <c r="G209" s="19">
        <v>12</v>
      </c>
      <c r="H209" s="23">
        <v>45877</v>
      </c>
      <c r="I209" s="23">
        <v>46227</v>
      </c>
      <c r="J209" s="23">
        <v>45590</v>
      </c>
      <c r="K209" s="23">
        <v>45590</v>
      </c>
      <c r="L209" s="20">
        <v>0</v>
      </c>
      <c r="M209" s="20">
        <v>0</v>
      </c>
      <c r="N209" s="20">
        <v>995</v>
      </c>
      <c r="O209" s="21">
        <v>0</v>
      </c>
      <c r="Q209" s="20">
        <v>0</v>
      </c>
      <c r="R209" s="20">
        <f t="shared" si="9"/>
        <v>995</v>
      </c>
      <c r="S209" s="20">
        <v>995</v>
      </c>
    </row>
    <row r="210" spans="2:19">
      <c r="B210" s="18" t="s">
        <v>5619</v>
      </c>
      <c r="D210" s="18" t="s">
        <v>5620</v>
      </c>
      <c r="E210" s="18" t="s">
        <v>5621</v>
      </c>
      <c r="F210" s="18" t="s">
        <v>5622</v>
      </c>
      <c r="G210" s="19">
        <v>12</v>
      </c>
      <c r="H210" s="23">
        <v>45877</v>
      </c>
      <c r="I210" s="23">
        <v>46227</v>
      </c>
      <c r="J210" s="23">
        <v>45587</v>
      </c>
      <c r="K210" s="23">
        <v>45603</v>
      </c>
      <c r="L210" s="20">
        <v>0</v>
      </c>
      <c r="M210" s="20">
        <v>0</v>
      </c>
      <c r="N210" s="20">
        <v>1010</v>
      </c>
      <c r="O210" s="21">
        <v>0</v>
      </c>
      <c r="Q210" s="20">
        <v>0</v>
      </c>
      <c r="R210" s="20">
        <f t="shared" si="9"/>
        <v>1010</v>
      </c>
      <c r="S210" s="20">
        <v>1010</v>
      </c>
    </row>
    <row r="211" spans="2:19">
      <c r="B211" s="18" t="s">
        <v>5623</v>
      </c>
      <c r="D211" s="18" t="s">
        <v>5624</v>
      </c>
      <c r="E211" s="18" t="s">
        <v>5625</v>
      </c>
      <c r="F211" s="18" t="s">
        <v>5626</v>
      </c>
      <c r="G211" s="19">
        <v>12</v>
      </c>
      <c r="H211" s="23">
        <v>45877</v>
      </c>
      <c r="I211" s="23">
        <v>46227</v>
      </c>
      <c r="J211" s="23">
        <v>45600</v>
      </c>
      <c r="K211" s="23">
        <v>45603</v>
      </c>
      <c r="L211" s="20">
        <v>2070</v>
      </c>
      <c r="M211" s="20">
        <v>0</v>
      </c>
      <c r="N211" s="20">
        <v>1035</v>
      </c>
      <c r="O211" s="21">
        <v>0</v>
      </c>
      <c r="Q211" s="20">
        <v>0</v>
      </c>
      <c r="R211" s="20">
        <f t="shared" si="9"/>
        <v>1035</v>
      </c>
      <c r="S211" s="20">
        <v>1035</v>
      </c>
    </row>
    <row r="212" spans="2:19">
      <c r="B212" s="18" t="s">
        <v>5627</v>
      </c>
      <c r="D212" s="18" t="s">
        <v>5628</v>
      </c>
      <c r="E212" s="18" t="s">
        <v>5629</v>
      </c>
      <c r="F212" s="18" t="s">
        <v>5630</v>
      </c>
      <c r="G212" s="19">
        <v>12</v>
      </c>
      <c r="H212" s="23">
        <v>45877</v>
      </c>
      <c r="I212" s="23">
        <v>46227</v>
      </c>
      <c r="J212" s="23">
        <v>45568</v>
      </c>
      <c r="K212" s="23">
        <v>45576</v>
      </c>
      <c r="L212" s="20">
        <v>0</v>
      </c>
      <c r="M212" s="20">
        <v>0</v>
      </c>
      <c r="N212" s="20">
        <v>1425</v>
      </c>
      <c r="O212" s="21">
        <v>0</v>
      </c>
      <c r="Q212" s="20">
        <v>0</v>
      </c>
      <c r="R212" s="20">
        <f t="shared" si="9"/>
        <v>1425</v>
      </c>
      <c r="S212" s="20">
        <v>1425</v>
      </c>
    </row>
    <row r="213" spans="2:19">
      <c r="B213" s="18" t="s">
        <v>5631</v>
      </c>
      <c r="D213" s="18" t="s">
        <v>5632</v>
      </c>
      <c r="E213" s="18" t="s">
        <v>5633</v>
      </c>
      <c r="F213" s="18" t="s">
        <v>5634</v>
      </c>
      <c r="G213" s="19">
        <v>12</v>
      </c>
      <c r="H213" s="23">
        <v>45877</v>
      </c>
      <c r="I213" s="23">
        <v>46227</v>
      </c>
      <c r="J213" s="23">
        <v>45587</v>
      </c>
      <c r="K213" s="23">
        <v>45588</v>
      </c>
      <c r="L213" s="20">
        <v>0</v>
      </c>
      <c r="M213" s="20">
        <v>0</v>
      </c>
      <c r="N213" s="20">
        <v>1425</v>
      </c>
      <c r="O213" s="21">
        <v>0</v>
      </c>
      <c r="Q213" s="20">
        <v>0</v>
      </c>
      <c r="R213" s="20">
        <f t="shared" si="9"/>
        <v>1425</v>
      </c>
      <c r="S213" s="20">
        <v>1425</v>
      </c>
    </row>
    <row r="214" spans="2:19">
      <c r="B214" s="18" t="s">
        <v>5635</v>
      </c>
      <c r="D214" s="18" t="s">
        <v>5636</v>
      </c>
      <c r="E214" s="18" t="s">
        <v>5637</v>
      </c>
      <c r="F214" s="18" t="s">
        <v>5638</v>
      </c>
      <c r="G214" s="19">
        <v>12</v>
      </c>
      <c r="H214" s="23">
        <v>45877</v>
      </c>
      <c r="I214" s="23">
        <v>46227</v>
      </c>
      <c r="J214" s="23">
        <v>45608</v>
      </c>
      <c r="K214" s="23">
        <v>45608</v>
      </c>
      <c r="L214" s="20">
        <v>0</v>
      </c>
      <c r="M214" s="20">
        <v>0</v>
      </c>
      <c r="N214" s="20">
        <v>1030</v>
      </c>
      <c r="O214" s="21">
        <v>0</v>
      </c>
      <c r="Q214" s="20">
        <v>0</v>
      </c>
      <c r="R214" s="20">
        <f t="shared" si="9"/>
        <v>1030</v>
      </c>
      <c r="S214" s="20">
        <v>1030</v>
      </c>
    </row>
    <row r="215" spans="2:19">
      <c r="B215" s="18" t="s">
        <v>5639</v>
      </c>
      <c r="D215" s="18" t="s">
        <v>5640</v>
      </c>
      <c r="E215" s="18" t="s">
        <v>5641</v>
      </c>
      <c r="F215" s="18" t="s">
        <v>5642</v>
      </c>
      <c r="G215" s="19">
        <v>12</v>
      </c>
      <c r="H215" s="23">
        <v>45877</v>
      </c>
      <c r="I215" s="23">
        <v>46227</v>
      </c>
      <c r="J215" s="23">
        <v>45611</v>
      </c>
      <c r="L215" s="20">
        <v>0</v>
      </c>
      <c r="M215" s="20">
        <v>0</v>
      </c>
      <c r="N215" s="20">
        <v>995</v>
      </c>
      <c r="O215" s="21">
        <v>0</v>
      </c>
      <c r="Q215" s="20">
        <v>0</v>
      </c>
      <c r="R215" s="20">
        <f t="shared" si="9"/>
        <v>995</v>
      </c>
      <c r="S215" s="20">
        <v>995</v>
      </c>
    </row>
    <row r="216" spans="2:19">
      <c r="B216" s="18" t="s">
        <v>5643</v>
      </c>
      <c r="D216" s="18" t="s">
        <v>5644</v>
      </c>
      <c r="E216" s="18" t="s">
        <v>5645</v>
      </c>
      <c r="F216" s="18" t="s">
        <v>5646</v>
      </c>
      <c r="G216" s="19">
        <v>12</v>
      </c>
      <c r="H216" s="23">
        <v>45877</v>
      </c>
      <c r="I216" s="23">
        <v>46227</v>
      </c>
      <c r="J216" s="23">
        <v>45580</v>
      </c>
      <c r="K216" s="23">
        <v>45587</v>
      </c>
      <c r="L216" s="20">
        <v>0</v>
      </c>
      <c r="M216" s="20">
        <v>0</v>
      </c>
      <c r="N216" s="20">
        <v>1475</v>
      </c>
      <c r="O216" s="21">
        <v>0</v>
      </c>
      <c r="Q216" s="20">
        <v>0</v>
      </c>
      <c r="R216" s="20">
        <f t="shared" si="9"/>
        <v>1475</v>
      </c>
      <c r="S216" s="20">
        <v>1475</v>
      </c>
    </row>
    <row r="217" spans="2:19">
      <c r="B217" s="18" t="s">
        <v>5647</v>
      </c>
      <c r="D217" s="18" t="s">
        <v>5648</v>
      </c>
      <c r="E217" s="18" t="s">
        <v>5649</v>
      </c>
      <c r="F217" s="18" t="s">
        <v>5650</v>
      </c>
      <c r="G217" s="19">
        <v>12</v>
      </c>
      <c r="H217" s="23">
        <v>45877</v>
      </c>
      <c r="I217" s="23">
        <v>46227</v>
      </c>
      <c r="J217" s="23">
        <v>45603</v>
      </c>
      <c r="K217" s="23">
        <v>45603</v>
      </c>
      <c r="L217" s="20">
        <v>0</v>
      </c>
      <c r="M217" s="20">
        <v>0</v>
      </c>
      <c r="N217" s="20">
        <v>995</v>
      </c>
      <c r="O217" s="21">
        <v>0</v>
      </c>
      <c r="Q217" s="20">
        <v>0</v>
      </c>
      <c r="R217" s="20">
        <f t="shared" si="9"/>
        <v>995</v>
      </c>
      <c r="S217" s="20">
        <v>995</v>
      </c>
    </row>
    <row r="218" spans="2:19">
      <c r="B218" s="18" t="s">
        <v>5651</v>
      </c>
      <c r="D218" s="18" t="s">
        <v>5652</v>
      </c>
      <c r="E218" s="18" t="s">
        <v>5653</v>
      </c>
      <c r="F218" s="18" t="s">
        <v>5654</v>
      </c>
      <c r="G218" s="19">
        <v>12</v>
      </c>
      <c r="H218" s="23">
        <v>45877</v>
      </c>
      <c r="I218" s="23">
        <v>46227</v>
      </c>
      <c r="J218" s="23">
        <v>45594</v>
      </c>
      <c r="K218" s="23">
        <v>45596</v>
      </c>
      <c r="L218" s="20">
        <v>2890</v>
      </c>
      <c r="M218" s="20">
        <v>0</v>
      </c>
      <c r="N218" s="20">
        <v>1445</v>
      </c>
      <c r="O218" s="21">
        <v>0</v>
      </c>
      <c r="Q218" s="20">
        <v>0</v>
      </c>
      <c r="R218" s="20">
        <f t="shared" si="9"/>
        <v>1445</v>
      </c>
      <c r="S218" s="20">
        <v>1445</v>
      </c>
    </row>
    <row r="219" spans="2:19">
      <c r="B219" s="18" t="s">
        <v>5655</v>
      </c>
      <c r="D219" s="18" t="s">
        <v>5656</v>
      </c>
      <c r="E219" s="18" t="s">
        <v>5657</v>
      </c>
      <c r="F219" s="18" t="s">
        <v>5658</v>
      </c>
      <c r="G219" s="19">
        <v>12</v>
      </c>
      <c r="H219" s="23">
        <v>45877</v>
      </c>
      <c r="I219" s="23">
        <v>46227</v>
      </c>
      <c r="J219" s="23">
        <v>45564</v>
      </c>
      <c r="K219" s="23">
        <v>45576</v>
      </c>
      <c r="L219" s="20">
        <v>0</v>
      </c>
      <c r="M219" s="20">
        <v>0</v>
      </c>
      <c r="N219" s="20">
        <v>1010</v>
      </c>
      <c r="O219" s="21">
        <v>0</v>
      </c>
      <c r="Q219" s="20">
        <v>0</v>
      </c>
      <c r="R219" s="20">
        <f t="shared" si="9"/>
        <v>1010</v>
      </c>
      <c r="S219" s="20">
        <v>1010</v>
      </c>
    </row>
    <row r="220" spans="2:19">
      <c r="B220" s="18" t="s">
        <v>5659</v>
      </c>
      <c r="D220" s="18" t="s">
        <v>5660</v>
      </c>
      <c r="E220" s="18" t="s">
        <v>5661</v>
      </c>
      <c r="F220" s="18" t="s">
        <v>5662</v>
      </c>
      <c r="G220" s="19">
        <v>12</v>
      </c>
      <c r="H220" s="23">
        <v>45877</v>
      </c>
      <c r="I220" s="23">
        <v>46227</v>
      </c>
      <c r="J220" s="23">
        <v>45580</v>
      </c>
      <c r="K220" s="23">
        <v>45581</v>
      </c>
      <c r="L220" s="20">
        <v>0</v>
      </c>
      <c r="M220" s="20">
        <v>0</v>
      </c>
      <c r="N220" s="20">
        <v>1425</v>
      </c>
      <c r="O220" s="21">
        <v>0</v>
      </c>
      <c r="Q220" s="20">
        <v>0</v>
      </c>
      <c r="R220" s="20">
        <f t="shared" si="9"/>
        <v>1425</v>
      </c>
      <c r="S220" s="20">
        <v>1425</v>
      </c>
    </row>
    <row r="221" spans="2:19">
      <c r="B221" s="18" t="s">
        <v>5663</v>
      </c>
      <c r="D221" s="18" t="s">
        <v>5664</v>
      </c>
      <c r="E221" s="18" t="s">
        <v>5665</v>
      </c>
      <c r="F221" s="18" t="s">
        <v>5666</v>
      </c>
      <c r="G221" s="19">
        <v>12</v>
      </c>
      <c r="H221" s="23">
        <v>45877</v>
      </c>
      <c r="I221" s="23">
        <v>46227</v>
      </c>
      <c r="J221" s="23">
        <v>45567</v>
      </c>
      <c r="K221" s="23">
        <v>45575</v>
      </c>
      <c r="L221" s="20">
        <v>0</v>
      </c>
      <c r="M221" s="20">
        <v>0</v>
      </c>
      <c r="N221" s="20">
        <v>995</v>
      </c>
      <c r="O221" s="21">
        <v>0</v>
      </c>
      <c r="Q221" s="20">
        <v>0</v>
      </c>
      <c r="R221" s="20">
        <f t="shared" si="9"/>
        <v>995</v>
      </c>
      <c r="S221" s="20">
        <v>995</v>
      </c>
    </row>
    <row r="222" spans="2:19">
      <c r="B222" s="18" t="s">
        <v>5667</v>
      </c>
      <c r="D222" s="18" t="s">
        <v>5668</v>
      </c>
      <c r="E222" s="18" t="s">
        <v>5669</v>
      </c>
      <c r="F222" s="18" t="s">
        <v>5670</v>
      </c>
      <c r="G222" s="19">
        <v>12</v>
      </c>
      <c r="H222" s="23">
        <v>45877</v>
      </c>
      <c r="I222" s="23">
        <v>46227</v>
      </c>
      <c r="J222" s="23">
        <v>45577</v>
      </c>
      <c r="K222" s="23">
        <v>45600</v>
      </c>
      <c r="L222" s="20">
        <v>0</v>
      </c>
      <c r="M222" s="20">
        <v>0</v>
      </c>
      <c r="N222" s="20">
        <v>1465</v>
      </c>
      <c r="O222" s="21">
        <v>0</v>
      </c>
      <c r="Q222" s="20">
        <v>0</v>
      </c>
      <c r="R222" s="20">
        <f t="shared" si="9"/>
        <v>1465</v>
      </c>
      <c r="S222" s="20">
        <v>1465</v>
      </c>
    </row>
    <row r="223" spans="2:19">
      <c r="B223" s="18" t="s">
        <v>5671</v>
      </c>
      <c r="D223" s="18" t="s">
        <v>5672</v>
      </c>
      <c r="E223" s="18" t="s">
        <v>5673</v>
      </c>
      <c r="F223" s="18" t="s">
        <v>5674</v>
      </c>
      <c r="G223" s="19">
        <v>12</v>
      </c>
      <c r="H223" s="23">
        <v>45877</v>
      </c>
      <c r="I223" s="23">
        <v>46227</v>
      </c>
      <c r="J223" s="23">
        <v>45596</v>
      </c>
      <c r="K223" s="23">
        <v>45603</v>
      </c>
      <c r="L223" s="20">
        <v>0</v>
      </c>
      <c r="M223" s="20">
        <v>0</v>
      </c>
      <c r="N223" s="20">
        <v>1445</v>
      </c>
      <c r="O223" s="21">
        <v>0</v>
      </c>
      <c r="Q223" s="20">
        <v>0</v>
      </c>
      <c r="R223" s="20">
        <f t="shared" si="9"/>
        <v>1445</v>
      </c>
      <c r="S223" s="20">
        <v>1445</v>
      </c>
    </row>
    <row r="224" spans="2:19">
      <c r="B224" s="18" t="s">
        <v>5675</v>
      </c>
      <c r="D224" s="18" t="s">
        <v>5676</v>
      </c>
      <c r="E224" s="18" t="s">
        <v>5677</v>
      </c>
      <c r="F224" s="18" t="s">
        <v>5678</v>
      </c>
      <c r="G224" s="19">
        <v>12</v>
      </c>
      <c r="H224" s="23">
        <v>45877</v>
      </c>
      <c r="I224" s="23">
        <v>46227</v>
      </c>
      <c r="J224" s="23">
        <v>45581</v>
      </c>
      <c r="K224" s="23">
        <v>45603</v>
      </c>
      <c r="L224" s="20">
        <v>0</v>
      </c>
      <c r="M224" s="20">
        <v>0</v>
      </c>
      <c r="N224" s="20">
        <v>995</v>
      </c>
      <c r="O224" s="21">
        <v>0</v>
      </c>
      <c r="Q224" s="20">
        <v>0</v>
      </c>
      <c r="R224" s="20">
        <f t="shared" si="9"/>
        <v>995</v>
      </c>
      <c r="S224" s="20">
        <v>995</v>
      </c>
    </row>
    <row r="225" spans="2:19">
      <c r="B225" s="18" t="s">
        <v>5679</v>
      </c>
      <c r="D225" s="18" t="s">
        <v>5680</v>
      </c>
      <c r="E225" s="18" t="s">
        <v>5681</v>
      </c>
      <c r="F225" s="18" t="s">
        <v>5682</v>
      </c>
      <c r="G225" s="19">
        <v>12</v>
      </c>
      <c r="H225" s="23">
        <v>45877</v>
      </c>
      <c r="I225" s="23">
        <v>46227</v>
      </c>
      <c r="J225" s="23">
        <v>45604</v>
      </c>
      <c r="K225" s="23">
        <v>45607</v>
      </c>
      <c r="L225" s="20">
        <v>0</v>
      </c>
      <c r="M225" s="20">
        <v>0</v>
      </c>
      <c r="N225" s="20">
        <v>1445</v>
      </c>
      <c r="O225" s="21">
        <v>0</v>
      </c>
      <c r="Q225" s="20">
        <v>0</v>
      </c>
      <c r="R225" s="20">
        <f t="shared" si="9"/>
        <v>1445</v>
      </c>
      <c r="S225" s="20">
        <v>1445</v>
      </c>
    </row>
    <row r="226" spans="2:19">
      <c r="B226" s="18" t="s">
        <v>5683</v>
      </c>
      <c r="D226" s="18" t="s">
        <v>5684</v>
      </c>
      <c r="E226" s="18" t="s">
        <v>5685</v>
      </c>
      <c r="F226" s="18" t="s">
        <v>5686</v>
      </c>
      <c r="G226" s="19">
        <v>12</v>
      </c>
      <c r="H226" s="23">
        <v>45877</v>
      </c>
      <c r="I226" s="23">
        <v>46227</v>
      </c>
      <c r="J226" s="23">
        <v>45606</v>
      </c>
      <c r="K226" s="23">
        <v>45607</v>
      </c>
      <c r="L226" s="20">
        <v>0</v>
      </c>
      <c r="M226" s="20">
        <v>0</v>
      </c>
      <c r="N226" s="20">
        <v>1010</v>
      </c>
      <c r="O226" s="21">
        <v>0</v>
      </c>
      <c r="Q226" s="20">
        <v>0</v>
      </c>
      <c r="R226" s="20">
        <f t="shared" si="9"/>
        <v>1010</v>
      </c>
      <c r="S226" s="20">
        <v>1010</v>
      </c>
    </row>
    <row r="227" spans="2:19">
      <c r="B227" s="18" t="s">
        <v>5687</v>
      </c>
      <c r="D227" s="18" t="s">
        <v>5688</v>
      </c>
      <c r="E227" s="18" t="s">
        <v>5689</v>
      </c>
      <c r="F227" s="18" t="s">
        <v>5690</v>
      </c>
      <c r="G227" s="19">
        <v>12</v>
      </c>
      <c r="H227" s="23">
        <v>45877</v>
      </c>
      <c r="I227" s="23">
        <v>46227</v>
      </c>
      <c r="L227" s="20">
        <v>0</v>
      </c>
      <c r="M227" s="20">
        <v>0</v>
      </c>
      <c r="N227" s="20">
        <v>975</v>
      </c>
      <c r="O227" s="21">
        <v>0</v>
      </c>
      <c r="Q227" s="20">
        <v>0</v>
      </c>
      <c r="R227" s="20">
        <f t="shared" si="9"/>
        <v>975</v>
      </c>
      <c r="S227" s="20">
        <v>975</v>
      </c>
    </row>
    <row r="228" spans="2:19">
      <c r="B228" s="18" t="s">
        <v>5691</v>
      </c>
      <c r="D228" s="18" t="s">
        <v>5692</v>
      </c>
      <c r="E228" s="18" t="s">
        <v>5693</v>
      </c>
      <c r="F228" s="18" t="s">
        <v>5694</v>
      </c>
      <c r="G228" s="19">
        <v>12</v>
      </c>
      <c r="H228" s="23">
        <v>45877</v>
      </c>
      <c r="I228" s="23">
        <v>46227</v>
      </c>
      <c r="J228" s="23">
        <v>45576</v>
      </c>
      <c r="K228" s="23">
        <v>45600</v>
      </c>
      <c r="L228" s="20">
        <v>0</v>
      </c>
      <c r="M228" s="20">
        <v>0</v>
      </c>
      <c r="N228" s="20">
        <v>1465</v>
      </c>
      <c r="O228" s="21">
        <v>0</v>
      </c>
      <c r="Q228" s="20">
        <v>0</v>
      </c>
      <c r="R228" s="20">
        <f t="shared" si="9"/>
        <v>1465</v>
      </c>
      <c r="S228" s="20">
        <v>1465</v>
      </c>
    </row>
    <row r="229" spans="2:19">
      <c r="B229" s="18" t="s">
        <v>5695</v>
      </c>
      <c r="D229" s="18" t="s">
        <v>5696</v>
      </c>
      <c r="E229" s="18" t="s">
        <v>5697</v>
      </c>
      <c r="F229" s="18" t="s">
        <v>5698</v>
      </c>
      <c r="G229" s="19">
        <v>12</v>
      </c>
      <c r="H229" s="23">
        <v>45877</v>
      </c>
      <c r="I229" s="23">
        <v>46227</v>
      </c>
      <c r="J229" s="23">
        <v>45584</v>
      </c>
      <c r="K229" s="23">
        <v>45587</v>
      </c>
      <c r="L229" s="20">
        <v>0</v>
      </c>
      <c r="M229" s="20">
        <v>0</v>
      </c>
      <c r="N229" s="20">
        <v>1445</v>
      </c>
      <c r="O229" s="21">
        <v>0</v>
      </c>
      <c r="Q229" s="20">
        <v>0</v>
      </c>
      <c r="R229" s="20">
        <f t="shared" si="9"/>
        <v>1445</v>
      </c>
      <c r="S229" s="20">
        <v>1445</v>
      </c>
    </row>
    <row r="230" spans="2:19">
      <c r="B230" s="18" t="s">
        <v>5699</v>
      </c>
      <c r="D230" s="18" t="s">
        <v>5700</v>
      </c>
      <c r="E230" s="18" t="s">
        <v>5701</v>
      </c>
      <c r="F230" s="18" t="s">
        <v>5702</v>
      </c>
      <c r="G230" s="19">
        <v>12</v>
      </c>
      <c r="H230" s="23">
        <v>45877</v>
      </c>
      <c r="I230" s="23">
        <v>46227</v>
      </c>
      <c r="J230" s="23">
        <v>45573</v>
      </c>
      <c r="K230" s="23">
        <v>45587</v>
      </c>
      <c r="L230" s="20">
        <v>0</v>
      </c>
      <c r="M230" s="20">
        <v>0</v>
      </c>
      <c r="N230" s="20">
        <v>1455</v>
      </c>
      <c r="O230" s="21">
        <v>0</v>
      </c>
      <c r="Q230" s="20">
        <v>0</v>
      </c>
      <c r="R230" s="20">
        <f t="shared" si="9"/>
        <v>1455</v>
      </c>
      <c r="S230" s="20">
        <v>1455</v>
      </c>
    </row>
    <row r="231" spans="2:19">
      <c r="B231" s="18" t="s">
        <v>5703</v>
      </c>
      <c r="D231" s="18" t="s">
        <v>5704</v>
      </c>
      <c r="E231" s="18" t="s">
        <v>5705</v>
      </c>
      <c r="F231" s="18" t="s">
        <v>5706</v>
      </c>
      <c r="G231" s="19">
        <v>12</v>
      </c>
      <c r="H231" s="23">
        <v>45877</v>
      </c>
      <c r="I231" s="23">
        <v>46227</v>
      </c>
      <c r="J231" s="23">
        <v>45596</v>
      </c>
      <c r="K231" s="23">
        <v>45603</v>
      </c>
      <c r="L231" s="20">
        <v>0</v>
      </c>
      <c r="M231" s="20">
        <v>0</v>
      </c>
      <c r="N231" s="20">
        <v>1015</v>
      </c>
      <c r="O231" s="21">
        <v>0</v>
      </c>
      <c r="Q231" s="20">
        <v>0</v>
      </c>
      <c r="R231" s="20">
        <f t="shared" si="9"/>
        <v>1015</v>
      </c>
      <c r="S231" s="20">
        <v>1015</v>
      </c>
    </row>
    <row r="232" spans="2:19">
      <c r="B232" s="18" t="s">
        <v>5707</v>
      </c>
      <c r="D232" s="18" t="s">
        <v>5708</v>
      </c>
      <c r="E232" s="18" t="s">
        <v>5709</v>
      </c>
      <c r="F232" s="18" t="s">
        <v>5710</v>
      </c>
      <c r="G232" s="19">
        <v>12</v>
      </c>
      <c r="H232" s="23">
        <v>45877</v>
      </c>
      <c r="I232" s="23">
        <v>46227</v>
      </c>
      <c r="J232" s="23">
        <v>45587</v>
      </c>
      <c r="K232" s="23">
        <v>45590</v>
      </c>
      <c r="L232" s="20">
        <v>0</v>
      </c>
      <c r="M232" s="20">
        <v>0</v>
      </c>
      <c r="N232" s="20">
        <v>995</v>
      </c>
      <c r="O232" s="21">
        <v>0</v>
      </c>
      <c r="Q232" s="20">
        <v>0</v>
      </c>
      <c r="R232" s="20">
        <f t="shared" si="9"/>
        <v>995</v>
      </c>
      <c r="S232" s="20">
        <v>995</v>
      </c>
    </row>
    <row r="233" spans="2:19">
      <c r="B233" s="18" t="s">
        <v>5711</v>
      </c>
      <c r="D233" s="18" t="s">
        <v>5712</v>
      </c>
      <c r="E233" s="18" t="s">
        <v>5713</v>
      </c>
      <c r="F233" s="18" t="s">
        <v>5714</v>
      </c>
      <c r="G233" s="19">
        <v>12</v>
      </c>
      <c r="H233" s="23">
        <v>45877</v>
      </c>
      <c r="I233" s="23">
        <v>46227</v>
      </c>
      <c r="J233" s="23">
        <v>45567</v>
      </c>
      <c r="K233" s="23">
        <v>45575</v>
      </c>
      <c r="L233" s="20">
        <v>0</v>
      </c>
      <c r="M233" s="20">
        <v>0</v>
      </c>
      <c r="N233" s="20">
        <v>995</v>
      </c>
      <c r="O233" s="21">
        <v>0</v>
      </c>
      <c r="Q233" s="20">
        <v>0</v>
      </c>
      <c r="R233" s="20">
        <f t="shared" si="9"/>
        <v>995</v>
      </c>
      <c r="S233" s="20">
        <v>995</v>
      </c>
    </row>
    <row r="234" spans="2:19">
      <c r="B234" s="18" t="s">
        <v>5715</v>
      </c>
      <c r="D234" s="18" t="s">
        <v>5716</v>
      </c>
      <c r="E234" s="18" t="s">
        <v>5717</v>
      </c>
      <c r="F234" s="18" t="s">
        <v>5718</v>
      </c>
      <c r="G234" s="19">
        <v>12</v>
      </c>
      <c r="H234" s="23">
        <v>45877</v>
      </c>
      <c r="I234" s="23">
        <v>46227</v>
      </c>
      <c r="J234" s="23">
        <v>45588</v>
      </c>
      <c r="K234" s="23">
        <v>45602</v>
      </c>
      <c r="L234" s="20">
        <v>0</v>
      </c>
      <c r="M234" s="20">
        <v>0</v>
      </c>
      <c r="N234" s="20">
        <v>1010</v>
      </c>
      <c r="O234" s="21">
        <v>0</v>
      </c>
      <c r="Q234" s="20">
        <v>0</v>
      </c>
      <c r="R234" s="20">
        <f t="shared" si="9"/>
        <v>1010</v>
      </c>
      <c r="S234" s="20">
        <v>1010</v>
      </c>
    </row>
    <row r="235" spans="2:19">
      <c r="B235" s="18" t="s">
        <v>5719</v>
      </c>
      <c r="D235" s="18" t="s">
        <v>5720</v>
      </c>
      <c r="E235" s="18" t="s">
        <v>5721</v>
      </c>
      <c r="F235" s="18" t="s">
        <v>5722</v>
      </c>
      <c r="G235" s="19">
        <v>12</v>
      </c>
      <c r="H235" s="23">
        <v>45877</v>
      </c>
      <c r="I235" s="23">
        <v>46227</v>
      </c>
      <c r="J235" s="23">
        <v>45578</v>
      </c>
      <c r="K235" s="23">
        <v>45590</v>
      </c>
      <c r="L235" s="20">
        <v>0</v>
      </c>
      <c r="M235" s="20">
        <v>0</v>
      </c>
      <c r="N235" s="20">
        <v>1010</v>
      </c>
      <c r="O235" s="21">
        <v>0</v>
      </c>
      <c r="Q235" s="20">
        <v>0</v>
      </c>
      <c r="R235" s="20">
        <f t="shared" ref="R235:R266" si="10">N235</f>
        <v>1010</v>
      </c>
      <c r="S235" s="20">
        <v>1010</v>
      </c>
    </row>
    <row r="236" spans="2:19">
      <c r="B236" s="18" t="s">
        <v>5723</v>
      </c>
      <c r="D236" s="18" t="s">
        <v>5724</v>
      </c>
      <c r="E236" s="18" t="s">
        <v>5725</v>
      </c>
      <c r="F236" s="18" t="s">
        <v>5726</v>
      </c>
      <c r="G236" s="19">
        <v>12</v>
      </c>
      <c r="H236" s="23">
        <v>45877</v>
      </c>
      <c r="I236" s="23">
        <v>46227</v>
      </c>
      <c r="J236" s="23">
        <v>45564</v>
      </c>
      <c r="K236" s="23">
        <v>45566</v>
      </c>
      <c r="L236" s="20">
        <v>0</v>
      </c>
      <c r="M236" s="20">
        <v>0</v>
      </c>
      <c r="N236" s="20">
        <v>1010</v>
      </c>
      <c r="O236" s="21">
        <v>0</v>
      </c>
      <c r="Q236" s="20">
        <v>0</v>
      </c>
      <c r="R236" s="20">
        <f t="shared" si="10"/>
        <v>1010</v>
      </c>
      <c r="S236" s="20">
        <v>1010</v>
      </c>
    </row>
    <row r="237" spans="2:19">
      <c r="B237" s="18" t="s">
        <v>5727</v>
      </c>
      <c r="D237" s="18" t="s">
        <v>5728</v>
      </c>
      <c r="E237" s="18" t="s">
        <v>5729</v>
      </c>
      <c r="F237" s="18" t="s">
        <v>5730</v>
      </c>
      <c r="G237" s="19">
        <v>12</v>
      </c>
      <c r="H237" s="23">
        <v>45877</v>
      </c>
      <c r="I237" s="23">
        <v>46227</v>
      </c>
      <c r="J237" s="23">
        <v>45588</v>
      </c>
      <c r="K237" s="23">
        <v>45600</v>
      </c>
      <c r="L237" s="20">
        <v>0</v>
      </c>
      <c r="M237" s="20">
        <v>0</v>
      </c>
      <c r="N237" s="20">
        <v>995</v>
      </c>
      <c r="O237" s="21">
        <v>0</v>
      </c>
      <c r="Q237" s="20">
        <v>0</v>
      </c>
      <c r="R237" s="20">
        <f t="shared" si="10"/>
        <v>995</v>
      </c>
      <c r="S237" s="20">
        <v>995</v>
      </c>
    </row>
    <row r="238" spans="2:19">
      <c r="B238" s="18" t="s">
        <v>5731</v>
      </c>
      <c r="D238" s="18" t="s">
        <v>5732</v>
      </c>
      <c r="E238" s="18" t="s">
        <v>5733</v>
      </c>
      <c r="F238" s="18" t="s">
        <v>5734</v>
      </c>
      <c r="G238" s="19">
        <v>12</v>
      </c>
      <c r="H238" s="23">
        <v>45877</v>
      </c>
      <c r="I238" s="23">
        <v>46227</v>
      </c>
      <c r="J238" s="23">
        <v>45589</v>
      </c>
      <c r="K238" s="23">
        <v>45603</v>
      </c>
      <c r="L238" s="20">
        <v>0</v>
      </c>
      <c r="M238" s="20">
        <v>0</v>
      </c>
      <c r="N238" s="20">
        <v>1395</v>
      </c>
      <c r="O238" s="21">
        <v>0</v>
      </c>
      <c r="Q238" s="20">
        <v>0</v>
      </c>
      <c r="R238" s="20">
        <f t="shared" si="10"/>
        <v>1395</v>
      </c>
      <c r="S238" s="20">
        <v>1395</v>
      </c>
    </row>
    <row r="239" spans="2:19">
      <c r="B239" s="18" t="s">
        <v>5735</v>
      </c>
      <c r="D239" s="18" t="s">
        <v>5736</v>
      </c>
      <c r="E239" s="18" t="s">
        <v>5737</v>
      </c>
      <c r="F239" s="18" t="s">
        <v>5738</v>
      </c>
      <c r="G239" s="19">
        <v>12</v>
      </c>
      <c r="H239" s="23">
        <v>45877</v>
      </c>
      <c r="I239" s="23">
        <v>46227</v>
      </c>
      <c r="J239" s="23">
        <v>45582</v>
      </c>
      <c r="K239" s="23">
        <v>45587</v>
      </c>
      <c r="L239" s="20">
        <v>0</v>
      </c>
      <c r="M239" s="20">
        <v>0</v>
      </c>
      <c r="N239" s="20">
        <v>990</v>
      </c>
      <c r="O239" s="21">
        <v>0</v>
      </c>
      <c r="Q239" s="20">
        <v>0</v>
      </c>
      <c r="R239" s="20">
        <f t="shared" si="10"/>
        <v>990</v>
      </c>
      <c r="S239" s="20">
        <v>990</v>
      </c>
    </row>
    <row r="240" spans="2:19">
      <c r="B240" s="18" t="s">
        <v>5739</v>
      </c>
      <c r="D240" s="18" t="s">
        <v>5740</v>
      </c>
      <c r="E240" s="18" t="s">
        <v>5741</v>
      </c>
      <c r="F240" s="18" t="s">
        <v>5742</v>
      </c>
      <c r="G240" s="19">
        <v>12</v>
      </c>
      <c r="H240" s="23">
        <v>45877</v>
      </c>
      <c r="I240" s="23">
        <v>46227</v>
      </c>
      <c r="J240" s="23">
        <v>45565</v>
      </c>
      <c r="K240" s="23">
        <v>45603</v>
      </c>
      <c r="L240" s="20">
        <v>0</v>
      </c>
      <c r="M240" s="20">
        <v>0</v>
      </c>
      <c r="N240" s="20">
        <v>1010</v>
      </c>
      <c r="O240" s="21">
        <v>0</v>
      </c>
      <c r="Q240" s="20">
        <v>0</v>
      </c>
      <c r="R240" s="20">
        <f t="shared" si="10"/>
        <v>1010</v>
      </c>
      <c r="S240" s="20">
        <v>1010</v>
      </c>
    </row>
    <row r="241" spans="2:19">
      <c r="B241" s="18" t="s">
        <v>5743</v>
      </c>
      <c r="D241" s="18" t="s">
        <v>5744</v>
      </c>
      <c r="E241" s="18" t="s">
        <v>5745</v>
      </c>
      <c r="F241" s="18" t="s">
        <v>5746</v>
      </c>
      <c r="G241" s="19">
        <v>12</v>
      </c>
      <c r="H241" s="23">
        <v>45877</v>
      </c>
      <c r="I241" s="23">
        <v>46227</v>
      </c>
      <c r="J241" s="23">
        <v>45604</v>
      </c>
      <c r="K241" s="23">
        <v>45604</v>
      </c>
      <c r="L241" s="20">
        <v>0</v>
      </c>
      <c r="M241" s="20">
        <v>0</v>
      </c>
      <c r="N241" s="20">
        <v>1025</v>
      </c>
      <c r="O241" s="21">
        <v>0</v>
      </c>
      <c r="Q241" s="20">
        <v>0</v>
      </c>
      <c r="R241" s="20">
        <f t="shared" si="10"/>
        <v>1025</v>
      </c>
      <c r="S241" s="20">
        <v>1025</v>
      </c>
    </row>
    <row r="242" spans="2:19">
      <c r="B242" s="18" t="s">
        <v>5747</v>
      </c>
      <c r="D242" s="18" t="s">
        <v>5748</v>
      </c>
      <c r="E242" s="18" t="s">
        <v>5749</v>
      </c>
      <c r="F242" s="18" t="s">
        <v>5750</v>
      </c>
      <c r="G242" s="19">
        <v>12</v>
      </c>
      <c r="H242" s="23">
        <v>45877</v>
      </c>
      <c r="I242" s="23">
        <v>46227</v>
      </c>
      <c r="J242" s="23">
        <v>45582</v>
      </c>
      <c r="K242" s="23">
        <v>45587</v>
      </c>
      <c r="L242" s="20">
        <v>0</v>
      </c>
      <c r="M242" s="20">
        <v>0</v>
      </c>
      <c r="N242" s="20">
        <v>1455</v>
      </c>
      <c r="O242" s="21">
        <v>0</v>
      </c>
      <c r="Q242" s="20">
        <v>0</v>
      </c>
      <c r="R242" s="20">
        <f t="shared" si="10"/>
        <v>1455</v>
      </c>
      <c r="S242" s="20">
        <v>1455</v>
      </c>
    </row>
    <row r="243" spans="2:19">
      <c r="B243" s="18" t="s">
        <v>5751</v>
      </c>
      <c r="D243" s="18" t="s">
        <v>5752</v>
      </c>
      <c r="E243" s="18" t="s">
        <v>5753</v>
      </c>
      <c r="F243" s="18" t="s">
        <v>5754</v>
      </c>
      <c r="G243" s="19">
        <v>12</v>
      </c>
      <c r="H243" s="23">
        <v>45877</v>
      </c>
      <c r="I243" s="23">
        <v>46227</v>
      </c>
      <c r="L243" s="20">
        <v>0</v>
      </c>
      <c r="M243" s="20">
        <v>0</v>
      </c>
      <c r="N243" s="20">
        <v>995</v>
      </c>
      <c r="O243" s="21">
        <v>0</v>
      </c>
      <c r="Q243" s="20">
        <v>0</v>
      </c>
      <c r="R243" s="20">
        <f t="shared" si="10"/>
        <v>995</v>
      </c>
      <c r="S243" s="20">
        <v>995</v>
      </c>
    </row>
    <row r="244" spans="2:19">
      <c r="B244" s="18" t="s">
        <v>5755</v>
      </c>
      <c r="D244" s="18" t="s">
        <v>5756</v>
      </c>
      <c r="E244" s="18" t="s">
        <v>5757</v>
      </c>
      <c r="F244" s="18" t="s">
        <v>5758</v>
      </c>
      <c r="G244" s="19">
        <v>12</v>
      </c>
      <c r="H244" s="23">
        <v>45877</v>
      </c>
      <c r="I244" s="23">
        <v>46227</v>
      </c>
      <c r="J244" s="23">
        <v>45595</v>
      </c>
      <c r="K244" s="23">
        <v>45597</v>
      </c>
      <c r="L244" s="20">
        <v>0</v>
      </c>
      <c r="M244" s="20">
        <v>0</v>
      </c>
      <c r="N244" s="20">
        <v>1010</v>
      </c>
      <c r="O244" s="21">
        <v>0</v>
      </c>
      <c r="Q244" s="20">
        <v>0</v>
      </c>
      <c r="R244" s="20">
        <f t="shared" si="10"/>
        <v>1010</v>
      </c>
      <c r="S244" s="20">
        <v>1010</v>
      </c>
    </row>
    <row r="245" spans="2:19">
      <c r="B245" s="18" t="s">
        <v>5759</v>
      </c>
      <c r="D245" s="18" t="s">
        <v>5760</v>
      </c>
      <c r="E245" s="18" t="s">
        <v>5761</v>
      </c>
      <c r="F245" s="18" t="s">
        <v>5762</v>
      </c>
      <c r="G245" s="19">
        <v>12</v>
      </c>
      <c r="H245" s="23">
        <v>45877</v>
      </c>
      <c r="I245" s="23">
        <v>46227</v>
      </c>
      <c r="J245" s="23">
        <v>45567</v>
      </c>
      <c r="K245" s="23">
        <v>45603</v>
      </c>
      <c r="L245" s="20">
        <v>0</v>
      </c>
      <c r="M245" s="20">
        <v>0</v>
      </c>
      <c r="N245" s="20">
        <v>995</v>
      </c>
      <c r="O245" s="21">
        <v>0</v>
      </c>
      <c r="Q245" s="20">
        <v>0</v>
      </c>
      <c r="R245" s="20">
        <f t="shared" si="10"/>
        <v>995</v>
      </c>
      <c r="S245" s="20">
        <v>995</v>
      </c>
    </row>
    <row r="246" spans="2:19">
      <c r="B246" s="18" t="s">
        <v>5763</v>
      </c>
      <c r="D246" s="18" t="s">
        <v>5764</v>
      </c>
      <c r="E246" s="18" t="s">
        <v>5765</v>
      </c>
      <c r="F246" s="18" t="s">
        <v>5766</v>
      </c>
      <c r="G246" s="19">
        <v>12</v>
      </c>
      <c r="H246" s="23">
        <v>45877</v>
      </c>
      <c r="I246" s="23">
        <v>46227</v>
      </c>
      <c r="J246" s="23">
        <v>45580</v>
      </c>
      <c r="K246" s="23">
        <v>45587</v>
      </c>
      <c r="L246" s="20">
        <v>0</v>
      </c>
      <c r="M246" s="20">
        <v>0</v>
      </c>
      <c r="N246" s="20">
        <v>995</v>
      </c>
      <c r="O246" s="21">
        <v>0</v>
      </c>
      <c r="Q246" s="20">
        <v>0</v>
      </c>
      <c r="R246" s="20">
        <f t="shared" si="10"/>
        <v>995</v>
      </c>
      <c r="S246" s="20">
        <v>995</v>
      </c>
    </row>
    <row r="247" spans="2:19">
      <c r="B247" s="18" t="s">
        <v>5767</v>
      </c>
      <c r="D247" s="18" t="s">
        <v>5768</v>
      </c>
      <c r="E247" s="18" t="s">
        <v>5769</v>
      </c>
      <c r="F247" s="18" t="s">
        <v>5770</v>
      </c>
      <c r="G247" s="19">
        <v>12</v>
      </c>
      <c r="H247" s="23">
        <v>45877</v>
      </c>
      <c r="I247" s="23">
        <v>46227</v>
      </c>
      <c r="J247" s="23">
        <v>45565</v>
      </c>
      <c r="K247" s="23">
        <v>45567</v>
      </c>
      <c r="L247" s="20">
        <v>0</v>
      </c>
      <c r="M247" s="20">
        <v>0</v>
      </c>
      <c r="N247" s="20">
        <v>1395</v>
      </c>
      <c r="O247" s="21">
        <v>0</v>
      </c>
      <c r="Q247" s="20">
        <v>0</v>
      </c>
      <c r="R247" s="20">
        <f t="shared" si="10"/>
        <v>1395</v>
      </c>
      <c r="S247" s="20">
        <v>1395</v>
      </c>
    </row>
    <row r="248" spans="2:19">
      <c r="B248" s="18" t="s">
        <v>5771</v>
      </c>
      <c r="D248" s="18" t="s">
        <v>5772</v>
      </c>
      <c r="E248" s="18" t="s">
        <v>5773</v>
      </c>
      <c r="F248" s="18" t="s">
        <v>5774</v>
      </c>
      <c r="G248" s="19">
        <v>12</v>
      </c>
      <c r="H248" s="23">
        <v>45877</v>
      </c>
      <c r="I248" s="23">
        <v>46227</v>
      </c>
      <c r="J248" s="23">
        <v>45585</v>
      </c>
      <c r="K248" s="23">
        <v>45587</v>
      </c>
      <c r="L248" s="20">
        <v>0</v>
      </c>
      <c r="M248" s="20">
        <v>0</v>
      </c>
      <c r="N248" s="20">
        <v>995</v>
      </c>
      <c r="O248" s="21">
        <v>0</v>
      </c>
      <c r="Q248" s="20">
        <v>0</v>
      </c>
      <c r="R248" s="20">
        <f t="shared" si="10"/>
        <v>995</v>
      </c>
      <c r="S248" s="20">
        <v>995</v>
      </c>
    </row>
    <row r="249" spans="2:19">
      <c r="B249" s="18" t="s">
        <v>5775</v>
      </c>
      <c r="D249" s="18" t="s">
        <v>5776</v>
      </c>
      <c r="E249" s="18" t="s">
        <v>5777</v>
      </c>
      <c r="F249" s="18" t="s">
        <v>5778</v>
      </c>
      <c r="G249" s="19">
        <v>12</v>
      </c>
      <c r="H249" s="23">
        <v>45877</v>
      </c>
      <c r="I249" s="23">
        <v>46227</v>
      </c>
      <c r="L249" s="20">
        <v>0</v>
      </c>
      <c r="M249" s="20">
        <v>0</v>
      </c>
      <c r="N249" s="20">
        <v>995</v>
      </c>
      <c r="O249" s="21">
        <v>0</v>
      </c>
      <c r="Q249" s="20">
        <v>0</v>
      </c>
      <c r="R249" s="20">
        <f t="shared" si="10"/>
        <v>995</v>
      </c>
      <c r="S249" s="20">
        <v>995</v>
      </c>
    </row>
    <row r="250" spans="2:19">
      <c r="B250" s="18" t="s">
        <v>5779</v>
      </c>
      <c r="D250" s="18" t="s">
        <v>5780</v>
      </c>
      <c r="E250" s="18" t="s">
        <v>5781</v>
      </c>
      <c r="F250" s="18" t="s">
        <v>5782</v>
      </c>
      <c r="G250" s="19">
        <v>12</v>
      </c>
      <c r="H250" s="23">
        <v>45877</v>
      </c>
      <c r="I250" s="23">
        <v>46227</v>
      </c>
      <c r="J250" s="23">
        <v>45580</v>
      </c>
      <c r="K250" s="23">
        <v>45587</v>
      </c>
      <c r="L250" s="20">
        <v>0</v>
      </c>
      <c r="M250" s="20">
        <v>0</v>
      </c>
      <c r="N250" s="20">
        <v>1475</v>
      </c>
      <c r="O250" s="21">
        <v>0</v>
      </c>
      <c r="Q250" s="20">
        <v>0</v>
      </c>
      <c r="R250" s="20">
        <f t="shared" si="10"/>
        <v>1475</v>
      </c>
      <c r="S250" s="20">
        <v>1475</v>
      </c>
    </row>
    <row r="251" spans="2:19">
      <c r="B251" s="18" t="s">
        <v>5783</v>
      </c>
      <c r="D251" s="18" t="s">
        <v>5784</v>
      </c>
      <c r="E251" s="18" t="s">
        <v>5785</v>
      </c>
      <c r="F251" s="18" t="s">
        <v>5786</v>
      </c>
      <c r="G251" s="19">
        <v>12</v>
      </c>
      <c r="H251" s="23">
        <v>45877</v>
      </c>
      <c r="I251" s="23">
        <v>46227</v>
      </c>
      <c r="J251" s="23">
        <v>45595</v>
      </c>
      <c r="K251" s="23">
        <v>45597</v>
      </c>
      <c r="L251" s="20">
        <v>0</v>
      </c>
      <c r="M251" s="20">
        <v>0</v>
      </c>
      <c r="N251" s="20">
        <v>1010</v>
      </c>
      <c r="O251" s="21">
        <v>0</v>
      </c>
      <c r="Q251" s="20">
        <v>0</v>
      </c>
      <c r="R251" s="20">
        <f t="shared" si="10"/>
        <v>1010</v>
      </c>
      <c r="S251" s="20">
        <v>1010</v>
      </c>
    </row>
    <row r="252" spans="2:19">
      <c r="B252" s="18" t="s">
        <v>5787</v>
      </c>
      <c r="D252" s="18" t="s">
        <v>5788</v>
      </c>
      <c r="E252" s="18" t="s">
        <v>5789</v>
      </c>
      <c r="F252" s="18" t="s">
        <v>5790</v>
      </c>
      <c r="G252" s="19">
        <v>12</v>
      </c>
      <c r="H252" s="23">
        <v>45877</v>
      </c>
      <c r="I252" s="23">
        <v>46227</v>
      </c>
      <c r="J252" s="23">
        <v>45613</v>
      </c>
      <c r="L252" s="20">
        <v>2930</v>
      </c>
      <c r="M252" s="20">
        <v>0</v>
      </c>
      <c r="N252" s="20">
        <v>1485</v>
      </c>
      <c r="O252" s="21">
        <v>0</v>
      </c>
      <c r="Q252" s="20">
        <v>0</v>
      </c>
      <c r="R252" s="20">
        <f t="shared" si="10"/>
        <v>1485</v>
      </c>
      <c r="S252" s="20">
        <v>1485</v>
      </c>
    </row>
    <row r="253" spans="2:19">
      <c r="B253" s="18" t="s">
        <v>5791</v>
      </c>
      <c r="D253" s="18" t="s">
        <v>5792</v>
      </c>
      <c r="E253" s="18" t="s">
        <v>5793</v>
      </c>
      <c r="F253" s="18" t="s">
        <v>5794</v>
      </c>
      <c r="G253" s="19">
        <v>12</v>
      </c>
      <c r="H253" s="23">
        <v>45877</v>
      </c>
      <c r="I253" s="23">
        <v>46227</v>
      </c>
      <c r="L253" s="20">
        <v>0</v>
      </c>
      <c r="M253" s="20">
        <v>0</v>
      </c>
      <c r="N253" s="20">
        <v>1010</v>
      </c>
      <c r="O253" s="21">
        <v>0</v>
      </c>
      <c r="Q253" s="20">
        <v>0</v>
      </c>
      <c r="R253" s="20">
        <f t="shared" si="10"/>
        <v>1010</v>
      </c>
      <c r="S253" s="20">
        <v>1010</v>
      </c>
    </row>
    <row r="254" spans="2:19">
      <c r="B254" s="18" t="s">
        <v>5795</v>
      </c>
      <c r="D254" s="18" t="s">
        <v>5796</v>
      </c>
      <c r="E254" s="18" t="s">
        <v>5797</v>
      </c>
      <c r="F254" s="18" t="s">
        <v>5798</v>
      </c>
      <c r="G254" s="19">
        <v>12</v>
      </c>
      <c r="H254" s="23">
        <v>45877</v>
      </c>
      <c r="I254" s="23">
        <v>46227</v>
      </c>
      <c r="J254" s="23">
        <v>45566</v>
      </c>
      <c r="K254" s="23">
        <v>45587</v>
      </c>
      <c r="L254" s="20">
        <v>0</v>
      </c>
      <c r="M254" s="20">
        <v>0</v>
      </c>
      <c r="N254" s="20">
        <v>1455</v>
      </c>
      <c r="O254" s="21">
        <v>0</v>
      </c>
      <c r="Q254" s="20">
        <v>0</v>
      </c>
      <c r="R254" s="20">
        <f t="shared" si="10"/>
        <v>1455</v>
      </c>
      <c r="S254" s="20">
        <v>1455</v>
      </c>
    </row>
    <row r="255" spans="2:19">
      <c r="B255" s="18" t="s">
        <v>5799</v>
      </c>
      <c r="D255" s="18" t="s">
        <v>5800</v>
      </c>
      <c r="E255" s="18" t="s">
        <v>5801</v>
      </c>
      <c r="F255" s="18" t="s">
        <v>5802</v>
      </c>
      <c r="G255" s="19">
        <v>12</v>
      </c>
      <c r="H255" s="23">
        <v>45877</v>
      </c>
      <c r="I255" s="23">
        <v>46227</v>
      </c>
      <c r="J255" s="23">
        <v>45575</v>
      </c>
      <c r="K255" s="23">
        <v>45576</v>
      </c>
      <c r="L255" s="20">
        <v>0</v>
      </c>
      <c r="M255" s="20">
        <v>0</v>
      </c>
      <c r="N255" s="20">
        <v>1010</v>
      </c>
      <c r="O255" s="21">
        <v>0</v>
      </c>
      <c r="Q255" s="20">
        <v>0</v>
      </c>
      <c r="R255" s="20">
        <f t="shared" si="10"/>
        <v>1010</v>
      </c>
      <c r="S255" s="20">
        <v>1010</v>
      </c>
    </row>
    <row r="256" spans="2:19">
      <c r="B256" s="18" t="s">
        <v>5803</v>
      </c>
      <c r="D256" s="18" t="s">
        <v>5804</v>
      </c>
      <c r="E256" s="18" t="s">
        <v>5805</v>
      </c>
      <c r="F256" s="18" t="s">
        <v>5806</v>
      </c>
      <c r="G256" s="19">
        <v>12</v>
      </c>
      <c r="H256" s="23">
        <v>45877</v>
      </c>
      <c r="I256" s="23">
        <v>46227</v>
      </c>
      <c r="J256" s="23">
        <v>45567</v>
      </c>
      <c r="K256" s="23">
        <v>45603</v>
      </c>
      <c r="L256" s="20">
        <v>0</v>
      </c>
      <c r="M256" s="20">
        <v>0</v>
      </c>
      <c r="N256" s="20">
        <v>1010</v>
      </c>
      <c r="O256" s="21">
        <v>0</v>
      </c>
      <c r="Q256" s="20">
        <v>0</v>
      </c>
      <c r="R256" s="20">
        <f t="shared" si="10"/>
        <v>1010</v>
      </c>
      <c r="S256" s="20">
        <v>1010</v>
      </c>
    </row>
    <row r="257" spans="2:19">
      <c r="B257" s="18" t="s">
        <v>5807</v>
      </c>
      <c r="D257" s="18" t="s">
        <v>5808</v>
      </c>
      <c r="E257" s="18" t="s">
        <v>5809</v>
      </c>
      <c r="F257" s="18" t="s">
        <v>5810</v>
      </c>
      <c r="G257" s="19">
        <v>12</v>
      </c>
      <c r="H257" s="23">
        <v>45877</v>
      </c>
      <c r="I257" s="23">
        <v>46227</v>
      </c>
      <c r="J257" s="23">
        <v>45589</v>
      </c>
      <c r="K257" s="23">
        <v>45603</v>
      </c>
      <c r="L257" s="20">
        <v>0</v>
      </c>
      <c r="M257" s="20">
        <v>0</v>
      </c>
      <c r="N257" s="20">
        <v>995</v>
      </c>
      <c r="O257" s="21">
        <v>0</v>
      </c>
      <c r="Q257" s="20">
        <v>0</v>
      </c>
      <c r="R257" s="20">
        <f t="shared" si="10"/>
        <v>995</v>
      </c>
      <c r="S257" s="20">
        <v>995</v>
      </c>
    </row>
    <row r="258" spans="2:19">
      <c r="B258" s="18" t="s">
        <v>5811</v>
      </c>
      <c r="D258" s="18" t="s">
        <v>5812</v>
      </c>
      <c r="E258" s="18" t="s">
        <v>5813</v>
      </c>
      <c r="F258" s="18" t="s">
        <v>5814</v>
      </c>
      <c r="G258" s="19">
        <v>12</v>
      </c>
      <c r="H258" s="23">
        <v>45877</v>
      </c>
      <c r="I258" s="23">
        <v>46227</v>
      </c>
      <c r="J258" s="23">
        <v>45585</v>
      </c>
      <c r="K258" s="23">
        <v>45603</v>
      </c>
      <c r="L258" s="20">
        <v>0</v>
      </c>
      <c r="M258" s="20">
        <v>0</v>
      </c>
      <c r="N258" s="20">
        <v>1010</v>
      </c>
      <c r="O258" s="21">
        <v>0</v>
      </c>
      <c r="Q258" s="20">
        <v>0</v>
      </c>
      <c r="R258" s="20">
        <f t="shared" si="10"/>
        <v>1010</v>
      </c>
      <c r="S258" s="20">
        <v>1010</v>
      </c>
    </row>
    <row r="259" spans="2:19">
      <c r="B259" s="18" t="s">
        <v>5815</v>
      </c>
      <c r="D259" s="18" t="s">
        <v>5816</v>
      </c>
      <c r="E259" s="18" t="s">
        <v>5817</v>
      </c>
      <c r="F259" s="18" t="s">
        <v>5818</v>
      </c>
      <c r="G259" s="19">
        <v>12</v>
      </c>
      <c r="H259" s="23">
        <v>45877</v>
      </c>
      <c r="I259" s="23">
        <v>46227</v>
      </c>
      <c r="L259" s="20">
        <v>0</v>
      </c>
      <c r="M259" s="20">
        <v>0</v>
      </c>
      <c r="N259" s="20">
        <v>1010</v>
      </c>
      <c r="O259" s="21">
        <v>0</v>
      </c>
      <c r="Q259" s="20">
        <v>0</v>
      </c>
      <c r="R259" s="20">
        <f t="shared" si="10"/>
        <v>1010</v>
      </c>
      <c r="S259" s="20">
        <v>1010</v>
      </c>
    </row>
    <row r="260" spans="2:19">
      <c r="B260" s="18" t="s">
        <v>5819</v>
      </c>
      <c r="D260" s="18" t="s">
        <v>5820</v>
      </c>
      <c r="E260" s="18" t="s">
        <v>5821</v>
      </c>
      <c r="F260" s="18" t="s">
        <v>5822</v>
      </c>
      <c r="G260" s="19">
        <v>12</v>
      </c>
      <c r="H260" s="23">
        <v>45877</v>
      </c>
      <c r="I260" s="23">
        <v>46227</v>
      </c>
      <c r="J260" s="23">
        <v>45566</v>
      </c>
      <c r="K260" s="23">
        <v>45566</v>
      </c>
      <c r="L260" s="20">
        <v>0</v>
      </c>
      <c r="M260" s="20">
        <v>0</v>
      </c>
      <c r="N260" s="20">
        <v>1010</v>
      </c>
      <c r="O260" s="21">
        <v>0</v>
      </c>
      <c r="Q260" s="20">
        <v>0</v>
      </c>
      <c r="R260" s="20">
        <f t="shared" si="10"/>
        <v>1010</v>
      </c>
      <c r="S260" s="20">
        <v>1010</v>
      </c>
    </row>
    <row r="261" spans="2:19">
      <c r="B261" s="18" t="s">
        <v>5823</v>
      </c>
      <c r="D261" s="18" t="s">
        <v>5824</v>
      </c>
      <c r="E261" s="18" t="s">
        <v>5825</v>
      </c>
      <c r="F261" s="18" t="s">
        <v>5826</v>
      </c>
      <c r="G261" s="19">
        <v>12</v>
      </c>
      <c r="H261" s="23">
        <v>45877</v>
      </c>
      <c r="I261" s="23">
        <v>46227</v>
      </c>
      <c r="J261" s="23">
        <v>45583</v>
      </c>
      <c r="K261" s="23">
        <v>45587</v>
      </c>
      <c r="L261" s="20">
        <v>0</v>
      </c>
      <c r="M261" s="20">
        <v>0</v>
      </c>
      <c r="N261" s="20">
        <v>1455</v>
      </c>
      <c r="O261" s="21">
        <v>0</v>
      </c>
      <c r="Q261" s="20">
        <v>0</v>
      </c>
      <c r="R261" s="20">
        <f t="shared" si="10"/>
        <v>1455</v>
      </c>
      <c r="S261" s="20">
        <v>1455</v>
      </c>
    </row>
    <row r="262" spans="2:19">
      <c r="B262" s="18" t="s">
        <v>5827</v>
      </c>
      <c r="D262" s="18" t="s">
        <v>5828</v>
      </c>
      <c r="E262" s="18" t="s">
        <v>5829</v>
      </c>
      <c r="F262" s="18" t="s">
        <v>5830</v>
      </c>
      <c r="G262" s="19">
        <v>12</v>
      </c>
      <c r="H262" s="23">
        <v>45877</v>
      </c>
      <c r="I262" s="23">
        <v>46227</v>
      </c>
      <c r="J262" s="23">
        <v>45581</v>
      </c>
      <c r="K262" s="23">
        <v>45587</v>
      </c>
      <c r="L262" s="20">
        <v>0</v>
      </c>
      <c r="M262" s="20">
        <v>0</v>
      </c>
      <c r="N262" s="20">
        <v>1475</v>
      </c>
      <c r="O262" s="21">
        <v>0</v>
      </c>
      <c r="Q262" s="20">
        <v>0</v>
      </c>
      <c r="R262" s="20">
        <f t="shared" si="10"/>
        <v>1475</v>
      </c>
      <c r="S262" s="20">
        <v>1475</v>
      </c>
    </row>
    <row r="263" spans="2:19">
      <c r="B263" s="18" t="s">
        <v>5831</v>
      </c>
      <c r="D263" s="18" t="s">
        <v>5832</v>
      </c>
      <c r="E263" s="18" t="s">
        <v>5833</v>
      </c>
      <c r="F263" s="18" t="s">
        <v>5834</v>
      </c>
      <c r="G263" s="19">
        <v>12</v>
      </c>
      <c r="H263" s="23">
        <v>45877</v>
      </c>
      <c r="I263" s="23">
        <v>46227</v>
      </c>
      <c r="J263" s="23">
        <v>45560</v>
      </c>
      <c r="K263" s="23">
        <v>45561</v>
      </c>
      <c r="L263" s="20">
        <v>0</v>
      </c>
      <c r="M263" s="20">
        <v>0</v>
      </c>
      <c r="N263" s="20">
        <v>1010</v>
      </c>
      <c r="O263" s="21">
        <v>0</v>
      </c>
      <c r="Q263" s="20">
        <v>0</v>
      </c>
      <c r="R263" s="20">
        <f t="shared" si="10"/>
        <v>1010</v>
      </c>
      <c r="S263" s="20">
        <v>1010</v>
      </c>
    </row>
    <row r="264" spans="2:19">
      <c r="B264" s="18" t="s">
        <v>5835</v>
      </c>
      <c r="D264" s="18" t="s">
        <v>5836</v>
      </c>
      <c r="E264" s="18" t="s">
        <v>5837</v>
      </c>
      <c r="F264" s="18" t="s">
        <v>5838</v>
      </c>
      <c r="G264" s="19">
        <v>12</v>
      </c>
      <c r="H264" s="23">
        <v>45877</v>
      </c>
      <c r="I264" s="23">
        <v>46227</v>
      </c>
      <c r="J264" s="23">
        <v>45566</v>
      </c>
      <c r="K264" s="23">
        <v>45575</v>
      </c>
      <c r="L264" s="20">
        <v>0</v>
      </c>
      <c r="M264" s="20">
        <v>0</v>
      </c>
      <c r="N264" s="20">
        <v>995</v>
      </c>
      <c r="O264" s="21">
        <v>0</v>
      </c>
      <c r="Q264" s="20">
        <v>0</v>
      </c>
      <c r="R264" s="20">
        <f t="shared" si="10"/>
        <v>995</v>
      </c>
      <c r="S264" s="20">
        <v>995</v>
      </c>
    </row>
    <row r="265" spans="2:19">
      <c r="B265" s="18" t="s">
        <v>5839</v>
      </c>
      <c r="D265" s="18" t="s">
        <v>5840</v>
      </c>
      <c r="E265" s="18" t="s">
        <v>5841</v>
      </c>
      <c r="F265" s="18" t="s">
        <v>5842</v>
      </c>
      <c r="G265" s="19">
        <v>12</v>
      </c>
      <c r="H265" s="23">
        <v>45877</v>
      </c>
      <c r="I265" s="23">
        <v>46227</v>
      </c>
      <c r="J265" s="23">
        <v>45587</v>
      </c>
      <c r="K265" s="23">
        <v>45601</v>
      </c>
      <c r="L265" s="20">
        <v>0</v>
      </c>
      <c r="M265" s="20">
        <v>0</v>
      </c>
      <c r="N265" s="20">
        <v>1445</v>
      </c>
      <c r="O265" s="21">
        <v>0</v>
      </c>
      <c r="Q265" s="20">
        <v>0</v>
      </c>
      <c r="R265" s="20">
        <f t="shared" si="10"/>
        <v>1445</v>
      </c>
      <c r="S265" s="20">
        <v>1445</v>
      </c>
    </row>
    <row r="266" spans="2:19">
      <c r="B266" s="18" t="s">
        <v>5843</v>
      </c>
      <c r="D266" s="18" t="s">
        <v>5844</v>
      </c>
      <c r="E266" s="18" t="s">
        <v>5845</v>
      </c>
      <c r="F266" s="18" t="s">
        <v>5846</v>
      </c>
      <c r="G266" s="19">
        <v>12</v>
      </c>
      <c r="H266" s="23">
        <v>45877</v>
      </c>
      <c r="I266" s="23">
        <v>46227</v>
      </c>
      <c r="J266" s="23">
        <v>45569</v>
      </c>
      <c r="K266" s="23">
        <v>45575</v>
      </c>
      <c r="L266" s="20">
        <v>0</v>
      </c>
      <c r="M266" s="20">
        <v>0</v>
      </c>
      <c r="N266" s="20">
        <v>1425</v>
      </c>
      <c r="O266" s="21">
        <v>0</v>
      </c>
      <c r="Q266" s="20">
        <v>0</v>
      </c>
      <c r="R266" s="20">
        <f t="shared" si="10"/>
        <v>1425</v>
      </c>
      <c r="S266" s="20">
        <v>1425</v>
      </c>
    </row>
    <row r="267" spans="2:19">
      <c r="B267" s="18" t="s">
        <v>5847</v>
      </c>
      <c r="D267" s="18" t="s">
        <v>5848</v>
      </c>
      <c r="E267" s="18" t="s">
        <v>5849</v>
      </c>
      <c r="F267" s="18" t="s">
        <v>5850</v>
      </c>
      <c r="G267" s="19">
        <v>12</v>
      </c>
      <c r="H267" s="23">
        <v>45877</v>
      </c>
      <c r="I267" s="23">
        <v>46227</v>
      </c>
      <c r="J267" s="23">
        <v>45569</v>
      </c>
      <c r="K267" s="23">
        <v>45603</v>
      </c>
      <c r="L267" s="20">
        <v>0</v>
      </c>
      <c r="M267" s="20">
        <v>0</v>
      </c>
      <c r="N267" s="20">
        <v>1010</v>
      </c>
      <c r="O267" s="21">
        <v>0</v>
      </c>
      <c r="Q267" s="20">
        <v>0</v>
      </c>
      <c r="R267" s="20">
        <f t="shared" ref="R267:R298" si="11">N267</f>
        <v>1010</v>
      </c>
      <c r="S267" s="20">
        <v>1010</v>
      </c>
    </row>
    <row r="268" spans="2:19">
      <c r="B268" s="18" t="s">
        <v>5851</v>
      </c>
      <c r="D268" s="18" t="s">
        <v>5852</v>
      </c>
      <c r="E268" s="18" t="s">
        <v>5853</v>
      </c>
      <c r="F268" s="18" t="s">
        <v>5854</v>
      </c>
      <c r="G268" s="19">
        <v>12</v>
      </c>
      <c r="H268" s="23">
        <v>45877</v>
      </c>
      <c r="I268" s="23">
        <v>46227</v>
      </c>
      <c r="J268" s="23">
        <v>45577</v>
      </c>
      <c r="K268" s="23">
        <v>45588</v>
      </c>
      <c r="L268" s="20">
        <v>0</v>
      </c>
      <c r="M268" s="20">
        <v>0</v>
      </c>
      <c r="N268" s="20">
        <v>1425</v>
      </c>
      <c r="O268" s="21">
        <v>0</v>
      </c>
      <c r="Q268" s="20">
        <v>0</v>
      </c>
      <c r="R268" s="20">
        <f t="shared" si="11"/>
        <v>1425</v>
      </c>
      <c r="S268" s="20">
        <v>1425</v>
      </c>
    </row>
    <row r="269" spans="2:19">
      <c r="B269" s="18" t="s">
        <v>5855</v>
      </c>
      <c r="D269" s="18" t="s">
        <v>5856</v>
      </c>
      <c r="E269" s="18" t="s">
        <v>5857</v>
      </c>
      <c r="F269" s="18" t="s">
        <v>5858</v>
      </c>
      <c r="G269" s="19">
        <v>12</v>
      </c>
      <c r="H269" s="23">
        <v>45877</v>
      </c>
      <c r="I269" s="23">
        <v>46227</v>
      </c>
      <c r="J269" s="23">
        <v>45582</v>
      </c>
      <c r="K269" s="23">
        <v>45590</v>
      </c>
      <c r="L269" s="20">
        <v>0</v>
      </c>
      <c r="M269" s="20">
        <v>0</v>
      </c>
      <c r="N269" s="20">
        <v>995</v>
      </c>
      <c r="O269" s="21">
        <v>0</v>
      </c>
      <c r="Q269" s="20">
        <v>0</v>
      </c>
      <c r="R269" s="20">
        <f t="shared" si="11"/>
        <v>995</v>
      </c>
      <c r="S269" s="20">
        <v>995</v>
      </c>
    </row>
    <row r="270" spans="2:19">
      <c r="B270" s="18" t="s">
        <v>5859</v>
      </c>
      <c r="D270" s="18" t="s">
        <v>5860</v>
      </c>
      <c r="E270" s="18" t="s">
        <v>5861</v>
      </c>
      <c r="F270" s="18" t="s">
        <v>5862</v>
      </c>
      <c r="G270" s="19">
        <v>12</v>
      </c>
      <c r="H270" s="23">
        <v>45877</v>
      </c>
      <c r="I270" s="23">
        <v>46227</v>
      </c>
      <c r="J270" s="23">
        <v>45562</v>
      </c>
      <c r="K270" s="23">
        <v>45575</v>
      </c>
      <c r="L270" s="20">
        <v>0</v>
      </c>
      <c r="M270" s="20">
        <v>0</v>
      </c>
      <c r="N270" s="20">
        <v>995</v>
      </c>
      <c r="O270" s="21">
        <v>0</v>
      </c>
      <c r="Q270" s="20">
        <v>0</v>
      </c>
      <c r="R270" s="20">
        <f t="shared" si="11"/>
        <v>995</v>
      </c>
      <c r="S270" s="20">
        <v>995</v>
      </c>
    </row>
    <row r="271" spans="2:19">
      <c r="B271" s="18" t="s">
        <v>5863</v>
      </c>
      <c r="D271" s="18" t="s">
        <v>5864</v>
      </c>
      <c r="E271" s="18" t="s">
        <v>5865</v>
      </c>
      <c r="F271" s="18" t="s">
        <v>5866</v>
      </c>
      <c r="G271" s="19">
        <v>12</v>
      </c>
      <c r="H271" s="23">
        <v>45877</v>
      </c>
      <c r="I271" s="23">
        <v>46227</v>
      </c>
      <c r="J271" s="23">
        <v>45587</v>
      </c>
      <c r="K271" s="23">
        <v>45590</v>
      </c>
      <c r="L271" s="20">
        <v>0</v>
      </c>
      <c r="M271" s="20">
        <v>0</v>
      </c>
      <c r="N271" s="20">
        <v>1465</v>
      </c>
      <c r="O271" s="21">
        <v>0</v>
      </c>
      <c r="Q271" s="20">
        <v>0</v>
      </c>
      <c r="R271" s="20">
        <f t="shared" si="11"/>
        <v>1465</v>
      </c>
      <c r="S271" s="20">
        <v>1465</v>
      </c>
    </row>
    <row r="272" spans="2:19">
      <c r="B272" s="18" t="s">
        <v>5867</v>
      </c>
      <c r="D272" s="18" t="s">
        <v>5868</v>
      </c>
      <c r="E272" s="18" t="s">
        <v>5869</v>
      </c>
      <c r="F272" s="18" t="s">
        <v>5870</v>
      </c>
      <c r="G272" s="19">
        <v>12</v>
      </c>
      <c r="H272" s="23">
        <v>45877</v>
      </c>
      <c r="I272" s="23">
        <v>46227</v>
      </c>
      <c r="J272" s="23">
        <v>45592</v>
      </c>
      <c r="K272" s="23">
        <v>45601</v>
      </c>
      <c r="L272" s="20">
        <v>0</v>
      </c>
      <c r="M272" s="20">
        <v>0</v>
      </c>
      <c r="N272" s="20">
        <v>1010</v>
      </c>
      <c r="O272" s="21">
        <v>0</v>
      </c>
      <c r="Q272" s="20">
        <v>0</v>
      </c>
      <c r="R272" s="20">
        <f t="shared" si="11"/>
        <v>1010</v>
      </c>
      <c r="S272" s="20">
        <v>1010</v>
      </c>
    </row>
    <row r="273" spans="2:19">
      <c r="B273" s="18" t="s">
        <v>5871</v>
      </c>
      <c r="D273" s="18" t="s">
        <v>5872</v>
      </c>
      <c r="E273" s="18" t="s">
        <v>5873</v>
      </c>
      <c r="F273" s="18" t="s">
        <v>5874</v>
      </c>
      <c r="G273" s="19">
        <v>12</v>
      </c>
      <c r="H273" s="23">
        <v>45877</v>
      </c>
      <c r="I273" s="23">
        <v>46227</v>
      </c>
      <c r="L273" s="20">
        <v>0</v>
      </c>
      <c r="M273" s="20">
        <v>0</v>
      </c>
      <c r="N273" s="20">
        <v>1010</v>
      </c>
      <c r="O273" s="21">
        <v>0</v>
      </c>
      <c r="Q273" s="20">
        <v>0</v>
      </c>
      <c r="R273" s="20">
        <f t="shared" si="11"/>
        <v>1010</v>
      </c>
      <c r="S273" s="20">
        <v>1010</v>
      </c>
    </row>
    <row r="274" spans="2:19">
      <c r="B274" s="18" t="s">
        <v>5875</v>
      </c>
      <c r="D274" s="18" t="s">
        <v>5876</v>
      </c>
      <c r="E274" s="18" t="s">
        <v>5877</v>
      </c>
      <c r="F274" s="18" t="s">
        <v>5878</v>
      </c>
      <c r="G274" s="19">
        <v>12</v>
      </c>
      <c r="H274" s="23">
        <v>45877</v>
      </c>
      <c r="I274" s="23">
        <v>46227</v>
      </c>
      <c r="J274" s="23">
        <v>45591</v>
      </c>
      <c r="K274" s="23">
        <v>45601</v>
      </c>
      <c r="L274" s="20">
        <v>0</v>
      </c>
      <c r="M274" s="20">
        <v>0</v>
      </c>
      <c r="N274" s="20">
        <v>1465</v>
      </c>
      <c r="O274" s="21">
        <v>0</v>
      </c>
      <c r="Q274" s="20">
        <v>0</v>
      </c>
      <c r="R274" s="20">
        <f t="shared" si="11"/>
        <v>1465</v>
      </c>
      <c r="S274" s="20">
        <v>1465</v>
      </c>
    </row>
    <row r="275" spans="2:19">
      <c r="B275" s="18" t="s">
        <v>5879</v>
      </c>
      <c r="D275" s="18" t="s">
        <v>5880</v>
      </c>
      <c r="E275" s="18" t="s">
        <v>5881</v>
      </c>
      <c r="F275" s="18" t="s">
        <v>5882</v>
      </c>
      <c r="G275" s="19">
        <v>12</v>
      </c>
      <c r="H275" s="23">
        <v>45877</v>
      </c>
      <c r="I275" s="23">
        <v>46227</v>
      </c>
      <c r="J275" s="23">
        <v>45564</v>
      </c>
      <c r="K275" s="23">
        <v>45603</v>
      </c>
      <c r="L275" s="20">
        <v>0</v>
      </c>
      <c r="M275" s="20">
        <v>0</v>
      </c>
      <c r="N275" s="20">
        <v>1010</v>
      </c>
      <c r="O275" s="21">
        <v>0</v>
      </c>
      <c r="Q275" s="20">
        <v>0</v>
      </c>
      <c r="R275" s="20">
        <f t="shared" si="11"/>
        <v>1010</v>
      </c>
      <c r="S275" s="20">
        <v>1010</v>
      </c>
    </row>
    <row r="276" spans="2:19">
      <c r="B276" s="18" t="s">
        <v>5883</v>
      </c>
      <c r="D276" s="18" t="s">
        <v>5884</v>
      </c>
      <c r="E276" s="18" t="s">
        <v>5885</v>
      </c>
      <c r="F276" s="18" t="s">
        <v>5886</v>
      </c>
      <c r="G276" s="19">
        <v>12</v>
      </c>
      <c r="H276" s="23">
        <v>45877</v>
      </c>
      <c r="I276" s="23">
        <v>46227</v>
      </c>
      <c r="J276" s="23">
        <v>45580</v>
      </c>
      <c r="K276" s="23">
        <v>45603</v>
      </c>
      <c r="L276" s="20">
        <v>0</v>
      </c>
      <c r="M276" s="20">
        <v>0</v>
      </c>
      <c r="N276" s="20">
        <v>1445</v>
      </c>
      <c r="O276" s="21">
        <v>0</v>
      </c>
      <c r="Q276" s="20">
        <v>0</v>
      </c>
      <c r="R276" s="20">
        <f t="shared" si="11"/>
        <v>1445</v>
      </c>
      <c r="S276" s="20">
        <v>1445</v>
      </c>
    </row>
    <row r="277" spans="2:19">
      <c r="B277" s="18" t="s">
        <v>5887</v>
      </c>
      <c r="D277" s="18" t="s">
        <v>5888</v>
      </c>
      <c r="E277" s="18" t="s">
        <v>5889</v>
      </c>
      <c r="F277" s="18" t="s">
        <v>5890</v>
      </c>
      <c r="G277" s="19">
        <v>12</v>
      </c>
      <c r="H277" s="23">
        <v>45877</v>
      </c>
      <c r="I277" s="23">
        <v>46227</v>
      </c>
      <c r="J277" s="23">
        <v>45602</v>
      </c>
      <c r="K277" s="23">
        <v>45603</v>
      </c>
      <c r="L277" s="20">
        <v>0</v>
      </c>
      <c r="M277" s="20">
        <v>0</v>
      </c>
      <c r="N277" s="20">
        <v>1395</v>
      </c>
      <c r="O277" s="21">
        <v>0</v>
      </c>
      <c r="Q277" s="20">
        <v>0</v>
      </c>
      <c r="R277" s="20">
        <f t="shared" si="11"/>
        <v>1395</v>
      </c>
      <c r="S277" s="20">
        <v>1395</v>
      </c>
    </row>
    <row r="278" spans="2:19">
      <c r="B278" s="18" t="s">
        <v>5891</v>
      </c>
      <c r="D278" s="18" t="s">
        <v>5892</v>
      </c>
      <c r="E278" s="18" t="s">
        <v>5893</v>
      </c>
      <c r="F278" s="18" t="s">
        <v>5894</v>
      </c>
      <c r="G278" s="19">
        <v>12</v>
      </c>
      <c r="H278" s="23">
        <v>45877</v>
      </c>
      <c r="I278" s="23">
        <v>46227</v>
      </c>
      <c r="J278" s="23">
        <v>45581</v>
      </c>
      <c r="K278" s="23">
        <v>45587</v>
      </c>
      <c r="L278" s="20">
        <v>0</v>
      </c>
      <c r="M278" s="20">
        <v>0</v>
      </c>
      <c r="N278" s="20">
        <v>1010</v>
      </c>
      <c r="O278" s="21">
        <v>0</v>
      </c>
      <c r="Q278" s="20">
        <v>0</v>
      </c>
      <c r="R278" s="20">
        <f t="shared" si="11"/>
        <v>1010</v>
      </c>
      <c r="S278" s="20">
        <v>1010</v>
      </c>
    </row>
    <row r="279" spans="2:19">
      <c r="B279" s="18" t="s">
        <v>5895</v>
      </c>
      <c r="D279" s="18" t="s">
        <v>5896</v>
      </c>
      <c r="E279" s="18" t="s">
        <v>5897</v>
      </c>
      <c r="F279" s="18" t="s">
        <v>5898</v>
      </c>
      <c r="G279" s="19">
        <v>12</v>
      </c>
      <c r="H279" s="23">
        <v>45877</v>
      </c>
      <c r="I279" s="23">
        <v>46227</v>
      </c>
      <c r="J279" s="23">
        <v>45562</v>
      </c>
      <c r="K279" s="23">
        <v>45565</v>
      </c>
      <c r="L279" s="20">
        <v>0</v>
      </c>
      <c r="M279" s="20">
        <v>0</v>
      </c>
      <c r="N279" s="20">
        <v>1015</v>
      </c>
      <c r="O279" s="21">
        <v>0</v>
      </c>
      <c r="Q279" s="20">
        <v>0</v>
      </c>
      <c r="R279" s="20">
        <f t="shared" si="11"/>
        <v>1015</v>
      </c>
      <c r="S279" s="20">
        <v>1015</v>
      </c>
    </row>
    <row r="280" spans="2:19">
      <c r="B280" s="18" t="s">
        <v>5899</v>
      </c>
      <c r="D280" s="18" t="s">
        <v>5900</v>
      </c>
      <c r="E280" s="18" t="s">
        <v>5901</v>
      </c>
      <c r="F280" s="18" t="s">
        <v>5902</v>
      </c>
      <c r="G280" s="19">
        <v>12</v>
      </c>
      <c r="H280" s="23">
        <v>45877</v>
      </c>
      <c r="I280" s="23">
        <v>46227</v>
      </c>
      <c r="J280" s="23">
        <v>45601</v>
      </c>
      <c r="K280" s="23">
        <v>45603</v>
      </c>
      <c r="L280" s="20">
        <v>0</v>
      </c>
      <c r="M280" s="20">
        <v>0</v>
      </c>
      <c r="N280" s="20">
        <v>1415</v>
      </c>
      <c r="O280" s="21">
        <v>0</v>
      </c>
      <c r="Q280" s="20">
        <v>0</v>
      </c>
      <c r="R280" s="20">
        <f t="shared" si="11"/>
        <v>1415</v>
      </c>
      <c r="S280" s="20">
        <v>1415</v>
      </c>
    </row>
    <row r="281" spans="2:19">
      <c r="B281" s="18" t="s">
        <v>5903</v>
      </c>
      <c r="D281" s="18" t="s">
        <v>5904</v>
      </c>
      <c r="E281" s="18" t="s">
        <v>5905</v>
      </c>
      <c r="F281" s="18" t="s">
        <v>5906</v>
      </c>
      <c r="G281" s="19">
        <v>12</v>
      </c>
      <c r="H281" s="23">
        <v>45877</v>
      </c>
      <c r="I281" s="23">
        <v>46227</v>
      </c>
      <c r="J281" s="23">
        <v>45592</v>
      </c>
      <c r="K281" s="23">
        <v>45595</v>
      </c>
      <c r="L281" s="20">
        <v>0</v>
      </c>
      <c r="M281" s="20">
        <v>0</v>
      </c>
      <c r="N281" s="20">
        <v>1465</v>
      </c>
      <c r="O281" s="21">
        <v>0</v>
      </c>
      <c r="Q281" s="20">
        <v>0</v>
      </c>
      <c r="R281" s="20">
        <f t="shared" si="11"/>
        <v>1465</v>
      </c>
      <c r="S281" s="20">
        <v>1465</v>
      </c>
    </row>
    <row r="282" spans="2:19">
      <c r="B282" s="18" t="s">
        <v>5907</v>
      </c>
      <c r="D282" s="18" t="s">
        <v>5908</v>
      </c>
      <c r="E282" s="18" t="s">
        <v>5909</v>
      </c>
      <c r="F282" s="18" t="s">
        <v>5910</v>
      </c>
      <c r="G282" s="19">
        <v>12</v>
      </c>
      <c r="H282" s="23">
        <v>45877</v>
      </c>
      <c r="I282" s="23">
        <v>46227</v>
      </c>
      <c r="J282" s="23">
        <v>45592</v>
      </c>
      <c r="K282" s="23">
        <v>45603</v>
      </c>
      <c r="L282" s="20">
        <v>0</v>
      </c>
      <c r="M282" s="20">
        <v>0</v>
      </c>
      <c r="N282" s="20">
        <v>1395</v>
      </c>
      <c r="O282" s="21">
        <v>0</v>
      </c>
      <c r="Q282" s="20">
        <v>0</v>
      </c>
      <c r="R282" s="20">
        <f t="shared" si="11"/>
        <v>1395</v>
      </c>
      <c r="S282" s="20">
        <v>1395</v>
      </c>
    </row>
    <row r="283" spans="2:19">
      <c r="B283" s="18" t="s">
        <v>5911</v>
      </c>
      <c r="D283" s="18" t="s">
        <v>5912</v>
      </c>
      <c r="E283" s="18" t="s">
        <v>5913</v>
      </c>
      <c r="F283" s="18" t="s">
        <v>5914</v>
      </c>
      <c r="G283" s="19">
        <v>12</v>
      </c>
      <c r="H283" s="23">
        <v>45877</v>
      </c>
      <c r="I283" s="23">
        <v>46227</v>
      </c>
      <c r="J283" s="23">
        <v>45566</v>
      </c>
      <c r="K283" s="23">
        <v>45575</v>
      </c>
      <c r="L283" s="20">
        <v>0</v>
      </c>
      <c r="M283" s="20">
        <v>0</v>
      </c>
      <c r="N283" s="20">
        <v>995</v>
      </c>
      <c r="O283" s="21">
        <v>0</v>
      </c>
      <c r="Q283" s="20">
        <v>0</v>
      </c>
      <c r="R283" s="20">
        <f t="shared" si="11"/>
        <v>995</v>
      </c>
      <c r="S283" s="20">
        <v>995</v>
      </c>
    </row>
    <row r="284" spans="2:19">
      <c r="B284" s="18" t="s">
        <v>5915</v>
      </c>
      <c r="D284" s="18" t="s">
        <v>5916</v>
      </c>
      <c r="E284" s="18" t="s">
        <v>5917</v>
      </c>
      <c r="F284" s="18" t="s">
        <v>5918</v>
      </c>
      <c r="G284" s="19">
        <v>12</v>
      </c>
      <c r="H284" s="23">
        <v>45877</v>
      </c>
      <c r="I284" s="23">
        <v>46227</v>
      </c>
      <c r="J284" s="23">
        <v>45614</v>
      </c>
      <c r="L284" s="20">
        <v>0</v>
      </c>
      <c r="M284" s="20">
        <v>0</v>
      </c>
      <c r="N284" s="20">
        <v>995</v>
      </c>
      <c r="O284" s="21">
        <v>0</v>
      </c>
      <c r="Q284" s="20">
        <v>0</v>
      </c>
      <c r="R284" s="20">
        <f t="shared" si="11"/>
        <v>995</v>
      </c>
      <c r="S284" s="20">
        <v>995</v>
      </c>
    </row>
    <row r="285" spans="2:19">
      <c r="B285" s="18" t="s">
        <v>5919</v>
      </c>
      <c r="D285" s="18" t="s">
        <v>5920</v>
      </c>
      <c r="E285" s="18" t="s">
        <v>5921</v>
      </c>
      <c r="F285" s="18" t="s">
        <v>5922</v>
      </c>
      <c r="G285" s="19">
        <v>12</v>
      </c>
      <c r="H285" s="23">
        <v>45877</v>
      </c>
      <c r="I285" s="23">
        <v>46227</v>
      </c>
      <c r="J285" s="23">
        <v>45595</v>
      </c>
      <c r="K285" s="23">
        <v>45597</v>
      </c>
      <c r="L285" s="20">
        <v>0</v>
      </c>
      <c r="M285" s="20">
        <v>0</v>
      </c>
      <c r="N285" s="20">
        <v>1395</v>
      </c>
      <c r="O285" s="21">
        <v>0</v>
      </c>
      <c r="Q285" s="20">
        <v>0</v>
      </c>
      <c r="R285" s="20">
        <f t="shared" si="11"/>
        <v>1395</v>
      </c>
      <c r="S285" s="20">
        <v>1395</v>
      </c>
    </row>
    <row r="286" spans="2:19">
      <c r="B286" s="18" t="s">
        <v>5923</v>
      </c>
      <c r="D286" s="18" t="s">
        <v>5924</v>
      </c>
      <c r="E286" s="18" t="s">
        <v>5925</v>
      </c>
      <c r="F286" s="18" t="s">
        <v>5926</v>
      </c>
      <c r="G286" s="19">
        <v>12</v>
      </c>
      <c r="H286" s="23">
        <v>45877</v>
      </c>
      <c r="I286" s="23">
        <v>46227</v>
      </c>
      <c r="J286" s="23">
        <v>45592</v>
      </c>
      <c r="K286" s="23">
        <v>45603</v>
      </c>
      <c r="L286" s="20">
        <v>0</v>
      </c>
      <c r="M286" s="20">
        <v>0</v>
      </c>
      <c r="N286" s="20">
        <v>1445</v>
      </c>
      <c r="O286" s="21">
        <v>0</v>
      </c>
      <c r="Q286" s="20">
        <v>0</v>
      </c>
      <c r="R286" s="20">
        <f t="shared" si="11"/>
        <v>1445</v>
      </c>
      <c r="S286" s="20">
        <v>1445</v>
      </c>
    </row>
    <row r="287" spans="2:19">
      <c r="B287" s="18" t="s">
        <v>5927</v>
      </c>
      <c r="D287" s="18" t="s">
        <v>5928</v>
      </c>
      <c r="E287" s="18" t="s">
        <v>5929</v>
      </c>
      <c r="F287" s="18" t="s">
        <v>5930</v>
      </c>
      <c r="G287" s="19">
        <v>12</v>
      </c>
      <c r="H287" s="23">
        <v>45877</v>
      </c>
      <c r="I287" s="23">
        <v>46227</v>
      </c>
      <c r="L287" s="20">
        <v>0</v>
      </c>
      <c r="M287" s="20">
        <v>0</v>
      </c>
      <c r="N287" s="20">
        <v>1015</v>
      </c>
      <c r="O287" s="21">
        <v>0</v>
      </c>
      <c r="Q287" s="20">
        <v>0</v>
      </c>
      <c r="R287" s="20">
        <f t="shared" si="11"/>
        <v>1015</v>
      </c>
      <c r="S287" s="20">
        <v>1015</v>
      </c>
    </row>
    <row r="288" spans="2:19">
      <c r="B288" s="18" t="s">
        <v>5931</v>
      </c>
      <c r="D288" s="18" t="s">
        <v>5932</v>
      </c>
      <c r="E288" s="18" t="s">
        <v>5933</v>
      </c>
      <c r="F288" s="18" t="s">
        <v>5934</v>
      </c>
      <c r="G288" s="19">
        <v>12</v>
      </c>
      <c r="H288" s="23">
        <v>45877</v>
      </c>
      <c r="I288" s="23">
        <v>46227</v>
      </c>
      <c r="J288" s="23">
        <v>45581</v>
      </c>
      <c r="K288" s="23">
        <v>45581</v>
      </c>
      <c r="L288" s="20">
        <v>0</v>
      </c>
      <c r="M288" s="20">
        <v>0</v>
      </c>
      <c r="N288" s="20">
        <v>1010</v>
      </c>
      <c r="O288" s="21">
        <v>0</v>
      </c>
      <c r="Q288" s="20">
        <v>0</v>
      </c>
      <c r="R288" s="20">
        <f t="shared" si="11"/>
        <v>1010</v>
      </c>
      <c r="S288" s="20">
        <v>1010</v>
      </c>
    </row>
    <row r="289" spans="2:19">
      <c r="B289" s="18" t="s">
        <v>5935</v>
      </c>
      <c r="D289" s="18" t="s">
        <v>5936</v>
      </c>
      <c r="E289" s="18" t="s">
        <v>5937</v>
      </c>
      <c r="F289" s="18" t="s">
        <v>5938</v>
      </c>
      <c r="G289" s="19">
        <v>12</v>
      </c>
      <c r="H289" s="23">
        <v>45877</v>
      </c>
      <c r="I289" s="23">
        <v>46227</v>
      </c>
      <c r="J289" s="23">
        <v>45601</v>
      </c>
      <c r="K289" s="23">
        <v>45603</v>
      </c>
      <c r="L289" s="20">
        <v>0</v>
      </c>
      <c r="M289" s="20">
        <v>0</v>
      </c>
      <c r="N289" s="20">
        <v>1475</v>
      </c>
      <c r="O289" s="21">
        <v>0</v>
      </c>
      <c r="Q289" s="20">
        <v>0</v>
      </c>
      <c r="R289" s="20">
        <f t="shared" si="11"/>
        <v>1475</v>
      </c>
      <c r="S289" s="20">
        <v>1475</v>
      </c>
    </row>
    <row r="290" spans="2:19">
      <c r="B290" s="18" t="s">
        <v>5939</v>
      </c>
      <c r="D290" s="18" t="s">
        <v>5940</v>
      </c>
      <c r="E290" s="18" t="s">
        <v>5941</v>
      </c>
      <c r="F290" s="18" t="s">
        <v>5942</v>
      </c>
      <c r="G290" s="19">
        <v>12</v>
      </c>
      <c r="H290" s="23">
        <v>45877</v>
      </c>
      <c r="I290" s="23">
        <v>46227</v>
      </c>
      <c r="J290" s="23">
        <v>45577</v>
      </c>
      <c r="K290" s="23">
        <v>45587</v>
      </c>
      <c r="L290" s="20">
        <v>0</v>
      </c>
      <c r="M290" s="20">
        <v>0</v>
      </c>
      <c r="N290" s="20">
        <v>1010</v>
      </c>
      <c r="O290" s="21">
        <v>0</v>
      </c>
      <c r="Q290" s="20">
        <v>0</v>
      </c>
      <c r="R290" s="20">
        <f t="shared" si="11"/>
        <v>1010</v>
      </c>
      <c r="S290" s="20">
        <v>1010</v>
      </c>
    </row>
    <row r="291" spans="2:19">
      <c r="B291" s="18" t="s">
        <v>5943</v>
      </c>
      <c r="D291" s="18" t="s">
        <v>5944</v>
      </c>
      <c r="E291" s="18" t="s">
        <v>5945</v>
      </c>
      <c r="F291" s="18" t="s">
        <v>5946</v>
      </c>
      <c r="G291" s="19">
        <v>12</v>
      </c>
      <c r="H291" s="23">
        <v>45877</v>
      </c>
      <c r="I291" s="23">
        <v>46227</v>
      </c>
      <c r="J291" s="23">
        <v>45577</v>
      </c>
      <c r="K291" s="23">
        <v>45590</v>
      </c>
      <c r="L291" s="20">
        <v>0</v>
      </c>
      <c r="M291" s="20">
        <v>0</v>
      </c>
      <c r="N291" s="20">
        <v>1445</v>
      </c>
      <c r="O291" s="21">
        <v>0</v>
      </c>
      <c r="Q291" s="20">
        <v>0</v>
      </c>
      <c r="R291" s="20">
        <f t="shared" si="11"/>
        <v>1445</v>
      </c>
      <c r="S291" s="20">
        <v>1445</v>
      </c>
    </row>
    <row r="292" spans="2:19">
      <c r="B292" s="18" t="s">
        <v>5947</v>
      </c>
      <c r="D292" s="18" t="s">
        <v>5948</v>
      </c>
      <c r="E292" s="18" t="s">
        <v>5949</v>
      </c>
      <c r="F292" s="18" t="s">
        <v>5950</v>
      </c>
      <c r="G292" s="19">
        <v>12</v>
      </c>
      <c r="H292" s="23">
        <v>45877</v>
      </c>
      <c r="I292" s="23">
        <v>46227</v>
      </c>
      <c r="J292" s="23">
        <v>45580</v>
      </c>
      <c r="K292" s="23">
        <v>45587</v>
      </c>
      <c r="L292" s="20">
        <v>0</v>
      </c>
      <c r="M292" s="20">
        <v>0</v>
      </c>
      <c r="N292" s="20">
        <v>995</v>
      </c>
      <c r="O292" s="21">
        <v>0</v>
      </c>
      <c r="Q292" s="20">
        <v>0</v>
      </c>
      <c r="R292" s="20">
        <f t="shared" si="11"/>
        <v>995</v>
      </c>
      <c r="S292" s="20">
        <v>995</v>
      </c>
    </row>
    <row r="293" spans="2:19">
      <c r="B293" s="18" t="s">
        <v>5951</v>
      </c>
      <c r="D293" s="18" t="s">
        <v>5952</v>
      </c>
      <c r="E293" s="18" t="s">
        <v>5953</v>
      </c>
      <c r="F293" s="18" t="s">
        <v>5954</v>
      </c>
      <c r="G293" s="19">
        <v>12</v>
      </c>
      <c r="H293" s="23">
        <v>45877</v>
      </c>
      <c r="I293" s="23">
        <v>46227</v>
      </c>
      <c r="J293" s="23">
        <v>45609</v>
      </c>
      <c r="K293" s="23">
        <v>45609</v>
      </c>
      <c r="L293" s="20">
        <v>2020</v>
      </c>
      <c r="M293" s="20">
        <v>0</v>
      </c>
      <c r="N293" s="20">
        <v>1010</v>
      </c>
      <c r="O293" s="21">
        <v>0</v>
      </c>
      <c r="Q293" s="20">
        <v>0</v>
      </c>
      <c r="R293" s="20">
        <f t="shared" si="11"/>
        <v>1010</v>
      </c>
      <c r="S293" s="20">
        <v>1010</v>
      </c>
    </row>
    <row r="294" spans="2:19">
      <c r="B294" s="18" t="s">
        <v>5955</v>
      </c>
      <c r="D294" s="18" t="s">
        <v>5956</v>
      </c>
      <c r="E294" s="18" t="s">
        <v>5957</v>
      </c>
      <c r="F294" s="18" t="s">
        <v>5958</v>
      </c>
      <c r="G294" s="19">
        <v>12</v>
      </c>
      <c r="H294" s="23">
        <v>45877</v>
      </c>
      <c r="I294" s="23">
        <v>46227</v>
      </c>
      <c r="J294" s="23">
        <v>45574</v>
      </c>
      <c r="K294" s="23">
        <v>45576</v>
      </c>
      <c r="L294" s="20">
        <v>0</v>
      </c>
      <c r="M294" s="20">
        <v>0</v>
      </c>
      <c r="N294" s="20">
        <v>1425</v>
      </c>
      <c r="O294" s="21">
        <v>0</v>
      </c>
      <c r="Q294" s="20">
        <v>0</v>
      </c>
      <c r="R294" s="20">
        <f t="shared" si="11"/>
        <v>1425</v>
      </c>
      <c r="S294" s="20">
        <v>1425</v>
      </c>
    </row>
    <row r="295" spans="2:19">
      <c r="B295" s="18" t="s">
        <v>5959</v>
      </c>
      <c r="D295" s="18" t="s">
        <v>5960</v>
      </c>
      <c r="E295" s="18" t="s">
        <v>5961</v>
      </c>
      <c r="F295" s="18" t="s">
        <v>5962</v>
      </c>
      <c r="G295" s="19">
        <v>12</v>
      </c>
      <c r="H295" s="23">
        <v>45877</v>
      </c>
      <c r="I295" s="23">
        <v>46227</v>
      </c>
      <c r="J295" s="23">
        <v>45565</v>
      </c>
      <c r="K295" s="23">
        <v>45593</v>
      </c>
      <c r="L295" s="20">
        <v>0</v>
      </c>
      <c r="M295" s="20">
        <v>0</v>
      </c>
      <c r="N295" s="20">
        <v>1010</v>
      </c>
      <c r="O295" s="21">
        <v>0</v>
      </c>
      <c r="Q295" s="20">
        <v>0</v>
      </c>
      <c r="R295" s="20">
        <f t="shared" si="11"/>
        <v>1010</v>
      </c>
      <c r="S295" s="20">
        <v>1010</v>
      </c>
    </row>
    <row r="296" spans="2:19">
      <c r="B296" s="18" t="s">
        <v>5963</v>
      </c>
      <c r="D296" s="18" t="s">
        <v>5964</v>
      </c>
      <c r="E296" s="18" t="s">
        <v>5965</v>
      </c>
      <c r="F296" s="18" t="s">
        <v>5966</v>
      </c>
      <c r="G296" s="19">
        <v>12</v>
      </c>
      <c r="H296" s="23">
        <v>45877</v>
      </c>
      <c r="I296" s="23">
        <v>46227</v>
      </c>
      <c r="L296" s="20">
        <v>0</v>
      </c>
      <c r="M296" s="20">
        <v>0</v>
      </c>
      <c r="N296" s="20">
        <v>1010</v>
      </c>
      <c r="O296" s="21">
        <v>0</v>
      </c>
      <c r="Q296" s="20">
        <v>0</v>
      </c>
      <c r="R296" s="20">
        <f t="shared" si="11"/>
        <v>1010</v>
      </c>
      <c r="S296" s="20">
        <v>1010</v>
      </c>
    </row>
    <row r="297" spans="2:19">
      <c r="B297" s="18" t="s">
        <v>5967</v>
      </c>
      <c r="D297" s="18" t="s">
        <v>5968</v>
      </c>
      <c r="E297" s="18" t="s">
        <v>5969</v>
      </c>
      <c r="F297" s="18" t="s">
        <v>5970</v>
      </c>
      <c r="G297" s="19">
        <v>12</v>
      </c>
      <c r="H297" s="23">
        <v>45877</v>
      </c>
      <c r="I297" s="23">
        <v>46227</v>
      </c>
      <c r="J297" s="23">
        <v>45593</v>
      </c>
      <c r="K297" s="23">
        <v>45600</v>
      </c>
      <c r="L297" s="20">
        <v>0</v>
      </c>
      <c r="M297" s="20">
        <v>0</v>
      </c>
      <c r="N297" s="20">
        <v>1465</v>
      </c>
      <c r="O297" s="21">
        <v>0</v>
      </c>
      <c r="Q297" s="20">
        <v>0</v>
      </c>
      <c r="R297" s="20">
        <f t="shared" si="11"/>
        <v>1465</v>
      </c>
      <c r="S297" s="20">
        <v>1465</v>
      </c>
    </row>
    <row r="298" spans="2:19">
      <c r="B298" s="18" t="s">
        <v>5971</v>
      </c>
      <c r="D298" s="18" t="s">
        <v>5972</v>
      </c>
      <c r="E298" s="18" t="s">
        <v>5973</v>
      </c>
      <c r="F298" s="18" t="s">
        <v>5974</v>
      </c>
      <c r="G298" s="19">
        <v>12</v>
      </c>
      <c r="H298" s="23">
        <v>45877</v>
      </c>
      <c r="I298" s="23">
        <v>46227</v>
      </c>
      <c r="J298" s="23">
        <v>45595</v>
      </c>
      <c r="K298" s="23">
        <v>45597</v>
      </c>
      <c r="L298" s="20">
        <v>0</v>
      </c>
      <c r="M298" s="20">
        <v>0</v>
      </c>
      <c r="N298" s="20">
        <v>1395</v>
      </c>
      <c r="O298" s="21">
        <v>0</v>
      </c>
      <c r="Q298" s="20">
        <v>0</v>
      </c>
      <c r="R298" s="20">
        <f t="shared" si="11"/>
        <v>1395</v>
      </c>
      <c r="S298" s="20">
        <v>1395</v>
      </c>
    </row>
    <row r="299" spans="2:19">
      <c r="B299" s="18" t="s">
        <v>5975</v>
      </c>
      <c r="D299" s="18" t="s">
        <v>5976</v>
      </c>
      <c r="E299" s="18" t="s">
        <v>5977</v>
      </c>
      <c r="F299" s="18" t="s">
        <v>5978</v>
      </c>
      <c r="G299" s="19">
        <v>12</v>
      </c>
      <c r="H299" s="23">
        <v>45877</v>
      </c>
      <c r="I299" s="23">
        <v>46227</v>
      </c>
      <c r="J299" s="23">
        <v>45608</v>
      </c>
      <c r="K299" s="23">
        <v>45608</v>
      </c>
      <c r="L299" s="20">
        <v>0</v>
      </c>
      <c r="M299" s="20">
        <v>0</v>
      </c>
      <c r="N299" s="20">
        <v>1010</v>
      </c>
      <c r="O299" s="21">
        <v>0</v>
      </c>
      <c r="Q299" s="20">
        <v>0</v>
      </c>
      <c r="R299" s="20">
        <f t="shared" ref="R299:R330" si="12">N299</f>
        <v>1010</v>
      </c>
      <c r="S299" s="20">
        <v>1010</v>
      </c>
    </row>
    <row r="300" spans="2:19">
      <c r="B300" s="18" t="s">
        <v>5979</v>
      </c>
      <c r="D300" s="18" t="s">
        <v>5980</v>
      </c>
      <c r="E300" s="18" t="s">
        <v>5981</v>
      </c>
      <c r="F300" s="18" t="s">
        <v>5982</v>
      </c>
      <c r="G300" s="19">
        <v>12</v>
      </c>
      <c r="H300" s="23">
        <v>45877</v>
      </c>
      <c r="I300" s="23">
        <v>46227</v>
      </c>
      <c r="J300" s="23">
        <v>45595</v>
      </c>
      <c r="K300" s="23">
        <v>45603</v>
      </c>
      <c r="L300" s="20">
        <v>1990</v>
      </c>
      <c r="M300" s="20">
        <v>0</v>
      </c>
      <c r="N300" s="20">
        <v>995</v>
      </c>
      <c r="O300" s="21">
        <v>0</v>
      </c>
      <c r="Q300" s="20">
        <v>0</v>
      </c>
      <c r="R300" s="20">
        <f t="shared" si="12"/>
        <v>995</v>
      </c>
      <c r="S300" s="20">
        <v>995</v>
      </c>
    </row>
    <row r="301" spans="2:19">
      <c r="B301" s="18" t="s">
        <v>5983</v>
      </c>
      <c r="D301" s="18" t="s">
        <v>5984</v>
      </c>
      <c r="E301" s="18" t="s">
        <v>5985</v>
      </c>
      <c r="F301" s="18" t="s">
        <v>5986</v>
      </c>
      <c r="G301" s="19">
        <v>12</v>
      </c>
      <c r="H301" s="23">
        <v>45877</v>
      </c>
      <c r="I301" s="23">
        <v>46227</v>
      </c>
      <c r="J301" s="23">
        <v>45563</v>
      </c>
      <c r="K301" s="23">
        <v>45565</v>
      </c>
      <c r="L301" s="20">
        <v>0</v>
      </c>
      <c r="M301" s="20">
        <v>0</v>
      </c>
      <c r="N301" s="20">
        <v>995</v>
      </c>
      <c r="O301" s="21">
        <v>0</v>
      </c>
      <c r="Q301" s="20">
        <v>0</v>
      </c>
      <c r="R301" s="20">
        <f t="shared" si="12"/>
        <v>995</v>
      </c>
      <c r="S301" s="20">
        <v>995</v>
      </c>
    </row>
    <row r="302" spans="2:19">
      <c r="B302" s="18" t="s">
        <v>5987</v>
      </c>
      <c r="D302" s="18" t="s">
        <v>5988</v>
      </c>
      <c r="E302" s="18" t="s">
        <v>5989</v>
      </c>
      <c r="F302" s="18" t="s">
        <v>5990</v>
      </c>
      <c r="G302" s="19">
        <v>12</v>
      </c>
      <c r="H302" s="23">
        <v>45877</v>
      </c>
      <c r="I302" s="23">
        <v>46227</v>
      </c>
      <c r="L302" s="20">
        <v>0</v>
      </c>
      <c r="M302" s="20">
        <v>0</v>
      </c>
      <c r="N302" s="20">
        <v>1010</v>
      </c>
      <c r="O302" s="21">
        <v>0</v>
      </c>
      <c r="Q302" s="20">
        <v>0</v>
      </c>
      <c r="R302" s="20">
        <f t="shared" si="12"/>
        <v>1010</v>
      </c>
      <c r="S302" s="20">
        <v>1010</v>
      </c>
    </row>
    <row r="303" spans="2:19">
      <c r="B303" s="18" t="s">
        <v>5991</v>
      </c>
      <c r="D303" s="18" t="s">
        <v>5992</v>
      </c>
      <c r="E303" s="18" t="s">
        <v>5993</v>
      </c>
      <c r="F303" s="18" t="s">
        <v>5994</v>
      </c>
      <c r="G303" s="19">
        <v>12</v>
      </c>
      <c r="H303" s="23">
        <v>45877</v>
      </c>
      <c r="I303" s="23">
        <v>46227</v>
      </c>
      <c r="J303" s="23">
        <v>45578</v>
      </c>
      <c r="K303" s="23">
        <v>45603</v>
      </c>
      <c r="L303" s="20">
        <v>0</v>
      </c>
      <c r="M303" s="20">
        <v>0</v>
      </c>
      <c r="N303" s="20">
        <v>1010</v>
      </c>
      <c r="O303" s="21">
        <v>0</v>
      </c>
      <c r="Q303" s="20">
        <v>0</v>
      </c>
      <c r="R303" s="20">
        <f t="shared" si="12"/>
        <v>1010</v>
      </c>
      <c r="S303" s="20">
        <v>1010</v>
      </c>
    </row>
    <row r="304" spans="2:19">
      <c r="B304" s="18" t="s">
        <v>5995</v>
      </c>
      <c r="D304" s="18" t="s">
        <v>5996</v>
      </c>
      <c r="E304" s="18" t="s">
        <v>5997</v>
      </c>
      <c r="F304" s="18" t="s">
        <v>5998</v>
      </c>
      <c r="G304" s="19">
        <v>12</v>
      </c>
      <c r="H304" s="23">
        <v>45877</v>
      </c>
      <c r="I304" s="23">
        <v>46227</v>
      </c>
      <c r="J304" s="23">
        <v>45591</v>
      </c>
      <c r="K304" s="23">
        <v>45603</v>
      </c>
      <c r="L304" s="20">
        <v>0</v>
      </c>
      <c r="M304" s="20">
        <v>0</v>
      </c>
      <c r="N304" s="20">
        <v>1010</v>
      </c>
      <c r="O304" s="21">
        <v>0</v>
      </c>
      <c r="Q304" s="20">
        <v>0</v>
      </c>
      <c r="R304" s="20">
        <f t="shared" si="12"/>
        <v>1010</v>
      </c>
      <c r="S304" s="20">
        <v>1010</v>
      </c>
    </row>
    <row r="305" spans="2:19">
      <c r="B305" s="18" t="s">
        <v>5999</v>
      </c>
      <c r="D305" s="18" t="s">
        <v>6000</v>
      </c>
      <c r="E305" s="18" t="s">
        <v>6001</v>
      </c>
      <c r="F305" s="18" t="s">
        <v>6002</v>
      </c>
      <c r="G305" s="19">
        <v>12</v>
      </c>
      <c r="H305" s="23">
        <v>45877</v>
      </c>
      <c r="I305" s="23">
        <v>46227</v>
      </c>
      <c r="J305" s="23">
        <v>45581</v>
      </c>
      <c r="K305" s="23">
        <v>45601</v>
      </c>
      <c r="L305" s="20">
        <v>0</v>
      </c>
      <c r="M305" s="20">
        <v>0</v>
      </c>
      <c r="N305" s="20">
        <v>1010</v>
      </c>
      <c r="O305" s="21">
        <v>0</v>
      </c>
      <c r="Q305" s="20">
        <v>0</v>
      </c>
      <c r="R305" s="20">
        <f t="shared" si="12"/>
        <v>1010</v>
      </c>
      <c r="S305" s="20">
        <v>1010</v>
      </c>
    </row>
    <row r="306" spans="2:19">
      <c r="B306" s="18" t="s">
        <v>6003</v>
      </c>
      <c r="D306" s="18" t="s">
        <v>6004</v>
      </c>
      <c r="E306" s="18" t="s">
        <v>6005</v>
      </c>
      <c r="F306" s="18" t="s">
        <v>6006</v>
      </c>
      <c r="G306" s="19">
        <v>12</v>
      </c>
      <c r="H306" s="23">
        <v>45877</v>
      </c>
      <c r="I306" s="23">
        <v>46227</v>
      </c>
      <c r="J306" s="23">
        <v>45590</v>
      </c>
      <c r="K306" s="23">
        <v>45603</v>
      </c>
      <c r="L306" s="20">
        <v>0</v>
      </c>
      <c r="M306" s="20">
        <v>0</v>
      </c>
      <c r="N306" s="20">
        <v>1010</v>
      </c>
      <c r="O306" s="21">
        <v>0</v>
      </c>
      <c r="Q306" s="20">
        <v>0</v>
      </c>
      <c r="R306" s="20">
        <f t="shared" si="12"/>
        <v>1010</v>
      </c>
      <c r="S306" s="20">
        <v>1010</v>
      </c>
    </row>
    <row r="307" spans="2:19">
      <c r="B307" s="18" t="s">
        <v>6007</v>
      </c>
      <c r="D307" s="18" t="s">
        <v>6008</v>
      </c>
      <c r="E307" s="18" t="s">
        <v>6009</v>
      </c>
      <c r="F307" s="18" t="s">
        <v>6010</v>
      </c>
      <c r="G307" s="19">
        <v>12</v>
      </c>
      <c r="H307" s="23">
        <v>45877</v>
      </c>
      <c r="I307" s="23">
        <v>46227</v>
      </c>
      <c r="L307" s="20">
        <v>0</v>
      </c>
      <c r="M307" s="20">
        <v>0</v>
      </c>
      <c r="N307" s="20">
        <v>1485</v>
      </c>
      <c r="O307" s="21">
        <v>0</v>
      </c>
      <c r="Q307" s="20">
        <v>0</v>
      </c>
      <c r="R307" s="20">
        <f t="shared" si="12"/>
        <v>1485</v>
      </c>
      <c r="S307" s="20">
        <v>1485</v>
      </c>
    </row>
    <row r="308" spans="2:19">
      <c r="B308" s="18" t="s">
        <v>6011</v>
      </c>
      <c r="D308" s="18" t="s">
        <v>6012</v>
      </c>
      <c r="E308" s="18" t="s">
        <v>6013</v>
      </c>
      <c r="F308" s="18" t="s">
        <v>6014</v>
      </c>
      <c r="G308" s="19">
        <v>12</v>
      </c>
      <c r="H308" s="23">
        <v>45877</v>
      </c>
      <c r="I308" s="23">
        <v>46227</v>
      </c>
      <c r="J308" s="23">
        <v>45603</v>
      </c>
      <c r="K308" s="23">
        <v>45604</v>
      </c>
      <c r="L308" s="20">
        <v>0</v>
      </c>
      <c r="M308" s="20">
        <v>0</v>
      </c>
      <c r="N308" s="20">
        <v>1465</v>
      </c>
      <c r="O308" s="21">
        <v>0</v>
      </c>
      <c r="Q308" s="20">
        <v>0</v>
      </c>
      <c r="R308" s="20">
        <f t="shared" si="12"/>
        <v>1465</v>
      </c>
      <c r="S308" s="20">
        <v>1465</v>
      </c>
    </row>
    <row r="309" spans="2:19">
      <c r="B309" s="18" t="s">
        <v>6015</v>
      </c>
      <c r="D309" s="18" t="s">
        <v>6016</v>
      </c>
      <c r="E309" s="18" t="s">
        <v>6017</v>
      </c>
      <c r="F309" s="18" t="s">
        <v>6018</v>
      </c>
      <c r="G309" s="19">
        <v>12</v>
      </c>
      <c r="H309" s="23">
        <v>45877</v>
      </c>
      <c r="I309" s="23">
        <v>46227</v>
      </c>
      <c r="J309" s="23">
        <v>45566</v>
      </c>
      <c r="K309" s="23">
        <v>45601</v>
      </c>
      <c r="L309" s="20">
        <v>1395</v>
      </c>
      <c r="M309" s="20">
        <v>0</v>
      </c>
      <c r="N309" s="20">
        <v>1395</v>
      </c>
      <c r="O309" s="21">
        <v>0</v>
      </c>
      <c r="Q309" s="20">
        <v>0</v>
      </c>
      <c r="R309" s="20">
        <f t="shared" si="12"/>
        <v>1395</v>
      </c>
      <c r="S309" s="20">
        <v>1395</v>
      </c>
    </row>
    <row r="310" spans="2:19">
      <c r="B310" s="18" t="s">
        <v>6019</v>
      </c>
      <c r="D310" s="18" t="s">
        <v>6020</v>
      </c>
      <c r="E310" s="18" t="s">
        <v>6021</v>
      </c>
      <c r="F310" s="18" t="s">
        <v>6022</v>
      </c>
      <c r="G310" s="19">
        <v>12</v>
      </c>
      <c r="H310" s="23">
        <v>45877</v>
      </c>
      <c r="I310" s="23">
        <v>46227</v>
      </c>
      <c r="J310" s="23">
        <v>45565</v>
      </c>
      <c r="K310" s="23">
        <v>45575</v>
      </c>
      <c r="L310" s="20">
        <v>0</v>
      </c>
      <c r="M310" s="20">
        <v>0</v>
      </c>
      <c r="N310" s="20">
        <v>1010</v>
      </c>
      <c r="O310" s="21">
        <v>0</v>
      </c>
      <c r="Q310" s="20">
        <v>0</v>
      </c>
      <c r="R310" s="20">
        <f t="shared" si="12"/>
        <v>1010</v>
      </c>
      <c r="S310" s="20">
        <v>1010</v>
      </c>
    </row>
    <row r="311" spans="2:19">
      <c r="B311" s="18" t="s">
        <v>6023</v>
      </c>
      <c r="D311" s="18" t="s">
        <v>6024</v>
      </c>
      <c r="E311" s="18" t="s">
        <v>6025</v>
      </c>
      <c r="F311" s="18" t="s">
        <v>6026</v>
      </c>
      <c r="G311" s="19">
        <v>12</v>
      </c>
      <c r="H311" s="23">
        <v>45877</v>
      </c>
      <c r="I311" s="23">
        <v>46227</v>
      </c>
      <c r="J311" s="23">
        <v>45588</v>
      </c>
      <c r="K311" s="23">
        <v>45603</v>
      </c>
      <c r="L311" s="20">
        <v>0</v>
      </c>
      <c r="M311" s="20">
        <v>0</v>
      </c>
      <c r="N311" s="20">
        <v>1395</v>
      </c>
      <c r="O311" s="21">
        <v>0</v>
      </c>
      <c r="Q311" s="20">
        <v>0</v>
      </c>
      <c r="R311" s="20">
        <f t="shared" si="12"/>
        <v>1395</v>
      </c>
      <c r="S311" s="20">
        <v>1395</v>
      </c>
    </row>
    <row r="312" spans="2:19">
      <c r="B312" s="18" t="s">
        <v>6027</v>
      </c>
      <c r="D312" s="18" t="s">
        <v>6028</v>
      </c>
      <c r="E312" s="18" t="s">
        <v>6029</v>
      </c>
      <c r="F312" s="18" t="s">
        <v>6030</v>
      </c>
      <c r="G312" s="19">
        <v>12</v>
      </c>
      <c r="H312" s="23">
        <v>45877</v>
      </c>
      <c r="I312" s="23">
        <v>46227</v>
      </c>
      <c r="J312" s="23">
        <v>45567</v>
      </c>
      <c r="K312" s="23">
        <v>45576</v>
      </c>
      <c r="L312" s="20">
        <v>0</v>
      </c>
      <c r="M312" s="20">
        <v>0</v>
      </c>
      <c r="N312" s="20">
        <v>995</v>
      </c>
      <c r="O312" s="21">
        <v>0</v>
      </c>
      <c r="Q312" s="20">
        <v>0</v>
      </c>
      <c r="R312" s="20">
        <f t="shared" si="12"/>
        <v>995</v>
      </c>
      <c r="S312" s="20">
        <v>995</v>
      </c>
    </row>
    <row r="313" spans="2:19">
      <c r="B313" s="18" t="s">
        <v>6031</v>
      </c>
      <c r="D313" s="18" t="s">
        <v>6032</v>
      </c>
      <c r="E313" s="18" t="s">
        <v>6033</v>
      </c>
      <c r="F313" s="18" t="s">
        <v>6034</v>
      </c>
      <c r="G313" s="19">
        <v>12</v>
      </c>
      <c r="H313" s="23">
        <v>45877</v>
      </c>
      <c r="I313" s="23">
        <v>46227</v>
      </c>
      <c r="J313" s="23">
        <v>45565</v>
      </c>
      <c r="K313" s="23">
        <v>45603</v>
      </c>
      <c r="L313" s="20">
        <v>0</v>
      </c>
      <c r="M313" s="20">
        <v>0</v>
      </c>
      <c r="N313" s="20">
        <v>1010</v>
      </c>
      <c r="O313" s="21">
        <v>0</v>
      </c>
      <c r="Q313" s="20">
        <v>0</v>
      </c>
      <c r="R313" s="20">
        <f t="shared" si="12"/>
        <v>1010</v>
      </c>
      <c r="S313" s="20">
        <v>1010</v>
      </c>
    </row>
    <row r="314" spans="2:19">
      <c r="B314" s="18" t="s">
        <v>6035</v>
      </c>
      <c r="D314" s="18" t="s">
        <v>6036</v>
      </c>
      <c r="E314" s="18" t="s">
        <v>6037</v>
      </c>
      <c r="F314" s="18" t="s">
        <v>6038</v>
      </c>
      <c r="G314" s="19">
        <v>12</v>
      </c>
      <c r="H314" s="23">
        <v>45877</v>
      </c>
      <c r="I314" s="23">
        <v>46227</v>
      </c>
      <c r="J314" s="23">
        <v>45589</v>
      </c>
      <c r="K314" s="23">
        <v>45600</v>
      </c>
      <c r="L314" s="20">
        <v>0</v>
      </c>
      <c r="M314" s="20">
        <v>0</v>
      </c>
      <c r="N314" s="20">
        <v>1010</v>
      </c>
      <c r="O314" s="21">
        <v>0</v>
      </c>
      <c r="Q314" s="20">
        <v>0</v>
      </c>
      <c r="R314" s="20">
        <f t="shared" si="12"/>
        <v>1010</v>
      </c>
      <c r="S314" s="20">
        <v>1010</v>
      </c>
    </row>
    <row r="315" spans="2:19">
      <c r="B315" s="18" t="s">
        <v>6039</v>
      </c>
      <c r="D315" s="18" t="s">
        <v>6040</v>
      </c>
      <c r="E315" s="18" t="s">
        <v>6041</v>
      </c>
      <c r="F315" s="18" t="s">
        <v>6042</v>
      </c>
      <c r="G315" s="19">
        <v>12</v>
      </c>
      <c r="H315" s="23">
        <v>45877</v>
      </c>
      <c r="I315" s="23">
        <v>46227</v>
      </c>
      <c r="J315" s="23">
        <v>45608</v>
      </c>
      <c r="K315" s="23">
        <v>45609</v>
      </c>
      <c r="L315" s="20">
        <v>0</v>
      </c>
      <c r="M315" s="20">
        <v>0</v>
      </c>
      <c r="N315" s="20">
        <v>1465</v>
      </c>
      <c r="O315" s="21">
        <v>0</v>
      </c>
      <c r="Q315" s="20">
        <v>0</v>
      </c>
      <c r="R315" s="20">
        <f t="shared" si="12"/>
        <v>1465</v>
      </c>
      <c r="S315" s="20">
        <v>1465</v>
      </c>
    </row>
    <row r="316" spans="2:19">
      <c r="B316" s="18" t="s">
        <v>6043</v>
      </c>
      <c r="D316" s="18" t="s">
        <v>6044</v>
      </c>
      <c r="E316" s="18" t="s">
        <v>6045</v>
      </c>
      <c r="F316" s="18" t="s">
        <v>6046</v>
      </c>
      <c r="G316" s="19">
        <v>12</v>
      </c>
      <c r="H316" s="23">
        <v>45877</v>
      </c>
      <c r="I316" s="23">
        <v>46227</v>
      </c>
      <c r="J316" s="23">
        <v>45562</v>
      </c>
      <c r="K316" s="23">
        <v>45603</v>
      </c>
      <c r="L316" s="20">
        <v>0</v>
      </c>
      <c r="M316" s="20">
        <v>0</v>
      </c>
      <c r="N316" s="20">
        <v>1010</v>
      </c>
      <c r="O316" s="21">
        <v>0</v>
      </c>
      <c r="Q316" s="20">
        <v>0</v>
      </c>
      <c r="R316" s="20">
        <f t="shared" si="12"/>
        <v>1010</v>
      </c>
      <c r="S316" s="20">
        <v>1010</v>
      </c>
    </row>
    <row r="317" spans="2:19">
      <c r="B317" s="18" t="s">
        <v>6047</v>
      </c>
      <c r="D317" s="18" t="s">
        <v>6048</v>
      </c>
      <c r="E317" s="18" t="s">
        <v>6049</v>
      </c>
      <c r="F317" s="18" t="s">
        <v>6050</v>
      </c>
      <c r="G317" s="19">
        <v>12</v>
      </c>
      <c r="H317" s="23">
        <v>45877</v>
      </c>
      <c r="I317" s="23">
        <v>46227</v>
      </c>
      <c r="J317" s="23">
        <v>45559</v>
      </c>
      <c r="K317" s="23">
        <v>45561</v>
      </c>
      <c r="L317" s="20">
        <v>0</v>
      </c>
      <c r="M317" s="20">
        <v>0</v>
      </c>
      <c r="N317" s="20">
        <v>1395</v>
      </c>
      <c r="O317" s="21">
        <v>0</v>
      </c>
      <c r="Q317" s="20">
        <v>0</v>
      </c>
      <c r="R317" s="20">
        <f t="shared" si="12"/>
        <v>1395</v>
      </c>
      <c r="S317" s="20">
        <v>1395</v>
      </c>
    </row>
    <row r="318" spans="2:19">
      <c r="B318" s="18" t="s">
        <v>6051</v>
      </c>
      <c r="D318" s="18" t="s">
        <v>6052</v>
      </c>
      <c r="E318" s="18" t="s">
        <v>6053</v>
      </c>
      <c r="F318" s="18" t="s">
        <v>6054</v>
      </c>
      <c r="G318" s="19">
        <v>12</v>
      </c>
      <c r="H318" s="23">
        <v>45877</v>
      </c>
      <c r="I318" s="23">
        <v>46227</v>
      </c>
      <c r="J318" s="23">
        <v>45595</v>
      </c>
      <c r="K318" s="23">
        <v>45603</v>
      </c>
      <c r="L318" s="20">
        <v>0</v>
      </c>
      <c r="M318" s="20">
        <v>0</v>
      </c>
      <c r="N318" s="20">
        <v>1415</v>
      </c>
      <c r="O318" s="21">
        <v>0</v>
      </c>
      <c r="Q318" s="20">
        <v>0</v>
      </c>
      <c r="R318" s="20">
        <f t="shared" si="12"/>
        <v>1415</v>
      </c>
      <c r="S318" s="20">
        <v>1415</v>
      </c>
    </row>
    <row r="319" spans="2:19">
      <c r="B319" s="18" t="s">
        <v>6055</v>
      </c>
      <c r="D319" s="18" t="s">
        <v>6056</v>
      </c>
      <c r="E319" s="18" t="s">
        <v>6057</v>
      </c>
      <c r="F319" s="18" t="s">
        <v>6058</v>
      </c>
      <c r="G319" s="19">
        <v>12</v>
      </c>
      <c r="H319" s="23">
        <v>45877</v>
      </c>
      <c r="I319" s="23">
        <v>46227</v>
      </c>
      <c r="L319" s="20">
        <v>0</v>
      </c>
      <c r="M319" s="20">
        <v>0</v>
      </c>
      <c r="N319" s="20">
        <v>1010</v>
      </c>
      <c r="O319" s="21">
        <v>0</v>
      </c>
      <c r="Q319" s="20">
        <v>0</v>
      </c>
      <c r="R319" s="20">
        <f t="shared" si="12"/>
        <v>1010</v>
      </c>
      <c r="S319" s="20">
        <v>1010</v>
      </c>
    </row>
    <row r="320" spans="2:19">
      <c r="B320" s="18" t="s">
        <v>6059</v>
      </c>
      <c r="D320" s="18" t="s">
        <v>6060</v>
      </c>
      <c r="E320" s="18" t="s">
        <v>6061</v>
      </c>
      <c r="F320" s="18" t="s">
        <v>6062</v>
      </c>
      <c r="G320" s="19">
        <v>12</v>
      </c>
      <c r="H320" s="23">
        <v>45877</v>
      </c>
      <c r="I320" s="23">
        <v>46227</v>
      </c>
      <c r="J320" s="23">
        <v>45596</v>
      </c>
      <c r="K320" s="23">
        <v>45602</v>
      </c>
      <c r="L320" s="20">
        <v>0</v>
      </c>
      <c r="M320" s="20">
        <v>0</v>
      </c>
      <c r="N320" s="20">
        <v>1465</v>
      </c>
      <c r="O320" s="21">
        <v>0</v>
      </c>
      <c r="Q320" s="20">
        <v>0</v>
      </c>
      <c r="R320" s="20">
        <f t="shared" si="12"/>
        <v>1465</v>
      </c>
      <c r="S320" s="20">
        <v>1465</v>
      </c>
    </row>
    <row r="321" spans="2:19">
      <c r="B321" s="18" t="s">
        <v>6063</v>
      </c>
      <c r="D321" s="18" t="s">
        <v>6064</v>
      </c>
      <c r="E321" s="18" t="s">
        <v>6065</v>
      </c>
      <c r="F321" s="18" t="s">
        <v>6066</v>
      </c>
      <c r="G321" s="19">
        <v>12</v>
      </c>
      <c r="H321" s="23">
        <v>45877</v>
      </c>
      <c r="I321" s="23">
        <v>46227</v>
      </c>
      <c r="J321" s="23">
        <v>45587</v>
      </c>
      <c r="K321" s="23">
        <v>45588</v>
      </c>
      <c r="L321" s="20">
        <v>0</v>
      </c>
      <c r="M321" s="20">
        <v>0</v>
      </c>
      <c r="N321" s="20">
        <v>1475</v>
      </c>
      <c r="O321" s="21">
        <v>0</v>
      </c>
      <c r="Q321" s="20">
        <v>0</v>
      </c>
      <c r="R321" s="20">
        <f t="shared" si="12"/>
        <v>1475</v>
      </c>
      <c r="S321" s="20">
        <v>1475</v>
      </c>
    </row>
    <row r="322" spans="2:19">
      <c r="B322" s="18" t="s">
        <v>6067</v>
      </c>
      <c r="D322" s="18" t="s">
        <v>6068</v>
      </c>
      <c r="E322" s="18" t="s">
        <v>6069</v>
      </c>
      <c r="F322" s="18" t="s">
        <v>6070</v>
      </c>
      <c r="G322" s="19">
        <v>12</v>
      </c>
      <c r="H322" s="23">
        <v>45877</v>
      </c>
      <c r="I322" s="23">
        <v>46227</v>
      </c>
      <c r="J322" s="23">
        <v>45575</v>
      </c>
      <c r="K322" s="23">
        <v>45603</v>
      </c>
      <c r="L322" s="20">
        <v>0</v>
      </c>
      <c r="M322" s="20">
        <v>0</v>
      </c>
      <c r="N322" s="20">
        <v>1445</v>
      </c>
      <c r="O322" s="21">
        <v>0</v>
      </c>
      <c r="Q322" s="20">
        <v>0</v>
      </c>
      <c r="R322" s="20">
        <f t="shared" si="12"/>
        <v>1445</v>
      </c>
      <c r="S322" s="20">
        <v>1445</v>
      </c>
    </row>
    <row r="323" spans="2:19">
      <c r="B323" s="18" t="s">
        <v>6071</v>
      </c>
      <c r="D323" s="18" t="s">
        <v>6072</v>
      </c>
      <c r="E323" s="18" t="s">
        <v>6073</v>
      </c>
      <c r="F323" s="18" t="s">
        <v>6074</v>
      </c>
      <c r="G323" s="19">
        <v>12</v>
      </c>
      <c r="H323" s="23">
        <v>45877</v>
      </c>
      <c r="I323" s="23">
        <v>46227</v>
      </c>
      <c r="J323" s="23">
        <v>45579</v>
      </c>
      <c r="K323" s="23">
        <v>45580</v>
      </c>
      <c r="L323" s="20">
        <v>2850</v>
      </c>
      <c r="M323" s="20">
        <v>0</v>
      </c>
      <c r="N323" s="20">
        <v>1425</v>
      </c>
      <c r="O323" s="21">
        <v>0</v>
      </c>
      <c r="Q323" s="20">
        <v>0</v>
      </c>
      <c r="R323" s="20">
        <f t="shared" si="12"/>
        <v>1425</v>
      </c>
      <c r="S323" s="20">
        <v>1425</v>
      </c>
    </row>
    <row r="324" spans="2:19">
      <c r="B324" s="18" t="s">
        <v>6075</v>
      </c>
      <c r="D324" s="18" t="s">
        <v>6076</v>
      </c>
      <c r="E324" s="18" t="s">
        <v>6077</v>
      </c>
      <c r="F324" s="18" t="s">
        <v>6078</v>
      </c>
      <c r="G324" s="19">
        <v>12</v>
      </c>
      <c r="H324" s="23">
        <v>45877</v>
      </c>
      <c r="I324" s="23">
        <v>46227</v>
      </c>
      <c r="J324" s="23">
        <v>45565</v>
      </c>
      <c r="K324" s="23">
        <v>45603</v>
      </c>
      <c r="L324" s="20">
        <v>0</v>
      </c>
      <c r="M324" s="20">
        <v>0</v>
      </c>
      <c r="N324" s="20">
        <v>1395</v>
      </c>
      <c r="O324" s="21">
        <v>0</v>
      </c>
      <c r="Q324" s="20">
        <v>0</v>
      </c>
      <c r="R324" s="20">
        <f t="shared" si="12"/>
        <v>1395</v>
      </c>
      <c r="S324" s="20">
        <v>1395</v>
      </c>
    </row>
    <row r="325" spans="2:19">
      <c r="B325" s="18" t="s">
        <v>6079</v>
      </c>
      <c r="D325" s="18" t="s">
        <v>6080</v>
      </c>
      <c r="E325" s="18" t="s">
        <v>6081</v>
      </c>
      <c r="F325" s="18" t="s">
        <v>6082</v>
      </c>
      <c r="G325" s="19">
        <v>12</v>
      </c>
      <c r="H325" s="23">
        <v>45877</v>
      </c>
      <c r="I325" s="23">
        <v>46227</v>
      </c>
      <c r="J325" s="23">
        <v>45574</v>
      </c>
      <c r="K325" s="23">
        <v>45603</v>
      </c>
      <c r="L325" s="20">
        <v>0</v>
      </c>
      <c r="M325" s="20">
        <v>0</v>
      </c>
      <c r="N325" s="20">
        <v>995</v>
      </c>
      <c r="O325" s="21">
        <v>0</v>
      </c>
      <c r="Q325" s="20">
        <v>0</v>
      </c>
      <c r="R325" s="20">
        <f t="shared" si="12"/>
        <v>995</v>
      </c>
      <c r="S325" s="20">
        <v>995</v>
      </c>
    </row>
    <row r="326" spans="2:19">
      <c r="B326" s="18" t="s">
        <v>6083</v>
      </c>
      <c r="D326" s="18" t="s">
        <v>6084</v>
      </c>
      <c r="E326" s="18" t="s">
        <v>6085</v>
      </c>
      <c r="F326" s="18" t="s">
        <v>6086</v>
      </c>
      <c r="G326" s="19">
        <v>12</v>
      </c>
      <c r="H326" s="23">
        <v>45877</v>
      </c>
      <c r="I326" s="23">
        <v>46227</v>
      </c>
      <c r="J326" s="23">
        <v>45563</v>
      </c>
      <c r="K326" s="23">
        <v>45575</v>
      </c>
      <c r="L326" s="20">
        <v>0</v>
      </c>
      <c r="M326" s="20">
        <v>0</v>
      </c>
      <c r="N326" s="20">
        <v>1010</v>
      </c>
      <c r="O326" s="21">
        <v>0</v>
      </c>
      <c r="Q326" s="20">
        <v>0</v>
      </c>
      <c r="R326" s="20">
        <f t="shared" si="12"/>
        <v>1010</v>
      </c>
      <c r="S326" s="20">
        <v>1010</v>
      </c>
    </row>
    <row r="327" spans="2:19">
      <c r="B327" s="18" t="s">
        <v>6087</v>
      </c>
      <c r="D327" s="18" t="s">
        <v>6088</v>
      </c>
      <c r="E327" s="18" t="s">
        <v>6089</v>
      </c>
      <c r="F327" s="18" t="s">
        <v>6090</v>
      </c>
      <c r="G327" s="19">
        <v>12</v>
      </c>
      <c r="H327" s="23">
        <v>45877</v>
      </c>
      <c r="I327" s="23">
        <v>46227</v>
      </c>
      <c r="J327" s="23">
        <v>45579</v>
      </c>
      <c r="K327" s="23">
        <v>45587</v>
      </c>
      <c r="L327" s="20">
        <v>0</v>
      </c>
      <c r="M327" s="20">
        <v>0</v>
      </c>
      <c r="N327" s="20">
        <v>1445</v>
      </c>
      <c r="O327" s="21">
        <v>0</v>
      </c>
      <c r="Q327" s="20">
        <v>0</v>
      </c>
      <c r="R327" s="20">
        <f t="shared" si="12"/>
        <v>1445</v>
      </c>
      <c r="S327" s="20">
        <v>1445</v>
      </c>
    </row>
    <row r="328" spans="2:19">
      <c r="B328" s="18" t="s">
        <v>6091</v>
      </c>
      <c r="D328" s="18" t="s">
        <v>6092</v>
      </c>
      <c r="E328" s="18" t="s">
        <v>6093</v>
      </c>
      <c r="F328" s="18" t="s">
        <v>6094</v>
      </c>
      <c r="G328" s="19">
        <v>12</v>
      </c>
      <c r="H328" s="23">
        <v>45877</v>
      </c>
      <c r="I328" s="23">
        <v>46227</v>
      </c>
      <c r="J328" s="23">
        <v>45600</v>
      </c>
      <c r="K328" s="23">
        <v>45603</v>
      </c>
      <c r="L328" s="20">
        <v>0</v>
      </c>
      <c r="M328" s="20">
        <v>0</v>
      </c>
      <c r="N328" s="20">
        <v>1010</v>
      </c>
      <c r="O328" s="21">
        <v>0</v>
      </c>
      <c r="Q328" s="20">
        <v>0</v>
      </c>
      <c r="R328" s="20">
        <f t="shared" si="12"/>
        <v>1010</v>
      </c>
      <c r="S328" s="20">
        <v>1010</v>
      </c>
    </row>
    <row r="329" spans="2:19">
      <c r="B329" s="18" t="s">
        <v>6095</v>
      </c>
      <c r="D329" s="18" t="s">
        <v>6096</v>
      </c>
      <c r="E329" s="18" t="s">
        <v>6097</v>
      </c>
      <c r="F329" s="18" t="s">
        <v>6098</v>
      </c>
      <c r="G329" s="19">
        <v>12</v>
      </c>
      <c r="H329" s="23">
        <v>45877</v>
      </c>
      <c r="I329" s="23">
        <v>46227</v>
      </c>
      <c r="J329" s="23">
        <v>45582</v>
      </c>
      <c r="K329" s="23">
        <v>45587</v>
      </c>
      <c r="L329" s="20">
        <v>0</v>
      </c>
      <c r="M329" s="20">
        <v>0</v>
      </c>
      <c r="N329" s="20">
        <v>995</v>
      </c>
      <c r="O329" s="21">
        <v>0</v>
      </c>
      <c r="Q329" s="20">
        <v>0</v>
      </c>
      <c r="R329" s="20">
        <f t="shared" si="12"/>
        <v>995</v>
      </c>
      <c r="S329" s="20">
        <v>995</v>
      </c>
    </row>
    <row r="330" spans="2:19">
      <c r="B330" s="18" t="s">
        <v>6099</v>
      </c>
      <c r="D330" s="18" t="s">
        <v>6100</v>
      </c>
      <c r="E330" s="18" t="s">
        <v>6101</v>
      </c>
      <c r="F330" s="18" t="s">
        <v>6102</v>
      </c>
      <c r="G330" s="19">
        <v>12</v>
      </c>
      <c r="H330" s="23">
        <v>45877</v>
      </c>
      <c r="I330" s="23">
        <v>46227</v>
      </c>
      <c r="L330" s="20">
        <v>0</v>
      </c>
      <c r="M330" s="20">
        <v>0</v>
      </c>
      <c r="N330" s="20">
        <v>1415</v>
      </c>
      <c r="O330" s="21">
        <v>0</v>
      </c>
      <c r="Q330" s="20">
        <v>0</v>
      </c>
      <c r="R330" s="20">
        <f t="shared" si="12"/>
        <v>1415</v>
      </c>
      <c r="S330" s="20">
        <v>1415</v>
      </c>
    </row>
    <row r="331" spans="2:19">
      <c r="B331" s="18" t="s">
        <v>6103</v>
      </c>
      <c r="D331" s="18" t="s">
        <v>6104</v>
      </c>
      <c r="E331" s="18" t="s">
        <v>6105</v>
      </c>
      <c r="F331" s="18" t="s">
        <v>6106</v>
      </c>
      <c r="G331" s="19">
        <v>12</v>
      </c>
      <c r="H331" s="23">
        <v>45877</v>
      </c>
      <c r="I331" s="23">
        <v>46227</v>
      </c>
      <c r="J331" s="23">
        <v>45593</v>
      </c>
      <c r="K331" s="23">
        <v>45603</v>
      </c>
      <c r="L331" s="20">
        <v>0</v>
      </c>
      <c r="M331" s="20">
        <v>0</v>
      </c>
      <c r="N331" s="20">
        <v>995</v>
      </c>
      <c r="O331" s="21">
        <v>0</v>
      </c>
      <c r="Q331" s="20">
        <v>0</v>
      </c>
      <c r="R331" s="20">
        <f t="shared" ref="R331:R345" si="13">N331</f>
        <v>995</v>
      </c>
      <c r="S331" s="20">
        <v>995</v>
      </c>
    </row>
    <row r="332" spans="2:19">
      <c r="B332" s="18" t="s">
        <v>6107</v>
      </c>
      <c r="D332" s="18" t="s">
        <v>6108</v>
      </c>
      <c r="E332" s="18" t="s">
        <v>6109</v>
      </c>
      <c r="F332" s="18" t="s">
        <v>6110</v>
      </c>
      <c r="G332" s="19">
        <v>12</v>
      </c>
      <c r="H332" s="23">
        <v>45877</v>
      </c>
      <c r="I332" s="23">
        <v>46227</v>
      </c>
      <c r="J332" s="23">
        <v>45600</v>
      </c>
      <c r="K332" s="23">
        <v>45601</v>
      </c>
      <c r="L332" s="20">
        <v>2020</v>
      </c>
      <c r="M332" s="20">
        <v>0</v>
      </c>
      <c r="N332" s="20">
        <v>1010</v>
      </c>
      <c r="O332" s="21">
        <v>0</v>
      </c>
      <c r="Q332" s="20">
        <v>0</v>
      </c>
      <c r="R332" s="20">
        <f t="shared" si="13"/>
        <v>1010</v>
      </c>
      <c r="S332" s="20">
        <v>1010</v>
      </c>
    </row>
    <row r="333" spans="2:19">
      <c r="B333" s="18" t="s">
        <v>6111</v>
      </c>
      <c r="D333" s="18" t="s">
        <v>6112</v>
      </c>
      <c r="E333" s="18" t="s">
        <v>6113</v>
      </c>
      <c r="F333" s="18" t="s">
        <v>6114</v>
      </c>
      <c r="G333" s="19">
        <v>12</v>
      </c>
      <c r="H333" s="23">
        <v>45877</v>
      </c>
      <c r="I333" s="23">
        <v>46227</v>
      </c>
      <c r="J333" s="23">
        <v>45561</v>
      </c>
      <c r="K333" s="23">
        <v>45575</v>
      </c>
      <c r="L333" s="20">
        <v>0</v>
      </c>
      <c r="M333" s="20">
        <v>0</v>
      </c>
      <c r="N333" s="20">
        <v>1015</v>
      </c>
      <c r="O333" s="21">
        <v>0</v>
      </c>
      <c r="Q333" s="20">
        <v>0</v>
      </c>
      <c r="R333" s="20">
        <f t="shared" si="13"/>
        <v>1015</v>
      </c>
      <c r="S333" s="20">
        <v>1015</v>
      </c>
    </row>
    <row r="334" spans="2:19">
      <c r="B334" s="18" t="s">
        <v>6115</v>
      </c>
      <c r="D334" s="18" t="s">
        <v>6116</v>
      </c>
      <c r="E334" s="18" t="s">
        <v>6117</v>
      </c>
      <c r="F334" s="18" t="s">
        <v>6118</v>
      </c>
      <c r="G334" s="19">
        <v>12</v>
      </c>
      <c r="H334" s="23">
        <v>45877</v>
      </c>
      <c r="I334" s="23">
        <v>46227</v>
      </c>
      <c r="J334" s="23">
        <v>45565</v>
      </c>
      <c r="K334" s="23">
        <v>45603</v>
      </c>
      <c r="L334" s="20">
        <v>0</v>
      </c>
      <c r="M334" s="20">
        <v>0</v>
      </c>
      <c r="N334" s="20">
        <v>995</v>
      </c>
      <c r="O334" s="21">
        <v>0</v>
      </c>
      <c r="Q334" s="20">
        <v>0</v>
      </c>
      <c r="R334" s="20">
        <f t="shared" si="13"/>
        <v>995</v>
      </c>
      <c r="S334" s="20">
        <v>995</v>
      </c>
    </row>
    <row r="335" spans="2:19">
      <c r="B335" s="18" t="s">
        <v>6119</v>
      </c>
      <c r="D335" s="18" t="s">
        <v>6120</v>
      </c>
      <c r="E335" s="18" t="s">
        <v>6121</v>
      </c>
      <c r="F335" s="18" t="s">
        <v>6122</v>
      </c>
      <c r="G335" s="19">
        <v>12</v>
      </c>
      <c r="H335" s="23">
        <v>45877</v>
      </c>
      <c r="I335" s="23">
        <v>46227</v>
      </c>
      <c r="J335" s="23">
        <v>45561</v>
      </c>
      <c r="K335" s="23">
        <v>45603</v>
      </c>
      <c r="L335" s="20">
        <v>0</v>
      </c>
      <c r="M335" s="20">
        <v>0</v>
      </c>
      <c r="N335" s="20">
        <v>1395</v>
      </c>
      <c r="O335" s="21">
        <v>0</v>
      </c>
      <c r="Q335" s="20">
        <v>0</v>
      </c>
      <c r="R335" s="20">
        <f t="shared" si="13"/>
        <v>1395</v>
      </c>
      <c r="S335" s="20">
        <v>1395</v>
      </c>
    </row>
    <row r="336" spans="2:19">
      <c r="B336" s="18" t="s">
        <v>6123</v>
      </c>
      <c r="D336" s="18" t="s">
        <v>6124</v>
      </c>
      <c r="E336" s="18" t="s">
        <v>6125</v>
      </c>
      <c r="F336" s="18" t="s">
        <v>6126</v>
      </c>
      <c r="G336" s="19">
        <v>12</v>
      </c>
      <c r="H336" s="23">
        <v>45877</v>
      </c>
      <c r="I336" s="23">
        <v>46227</v>
      </c>
      <c r="J336" s="23">
        <v>45573</v>
      </c>
      <c r="K336" s="23">
        <v>45587</v>
      </c>
      <c r="L336" s="20">
        <v>0</v>
      </c>
      <c r="M336" s="20">
        <v>0</v>
      </c>
      <c r="N336" s="20">
        <v>1455</v>
      </c>
      <c r="O336" s="21">
        <v>0</v>
      </c>
      <c r="Q336" s="20">
        <v>0</v>
      </c>
      <c r="R336" s="20">
        <f t="shared" si="13"/>
        <v>1455</v>
      </c>
      <c r="S336" s="20">
        <v>1455</v>
      </c>
    </row>
    <row r="337" spans="1:19">
      <c r="B337" s="18" t="s">
        <v>6127</v>
      </c>
      <c r="D337" s="18" t="s">
        <v>6128</v>
      </c>
      <c r="E337" s="18" t="s">
        <v>6129</v>
      </c>
      <c r="F337" s="18" t="s">
        <v>6130</v>
      </c>
      <c r="G337" s="19">
        <v>12</v>
      </c>
      <c r="H337" s="23">
        <v>45877</v>
      </c>
      <c r="I337" s="23">
        <v>46227</v>
      </c>
      <c r="J337" s="23">
        <v>45598</v>
      </c>
      <c r="K337" s="23">
        <v>45603</v>
      </c>
      <c r="L337" s="20">
        <v>0</v>
      </c>
      <c r="M337" s="20">
        <v>0</v>
      </c>
      <c r="N337" s="20">
        <v>1010</v>
      </c>
      <c r="O337" s="21">
        <v>0</v>
      </c>
      <c r="Q337" s="20">
        <v>0</v>
      </c>
      <c r="R337" s="20">
        <f t="shared" si="13"/>
        <v>1010</v>
      </c>
      <c r="S337" s="20">
        <v>1010</v>
      </c>
    </row>
    <row r="338" spans="1:19">
      <c r="B338" s="18" t="s">
        <v>6131</v>
      </c>
      <c r="D338" s="18" t="s">
        <v>6132</v>
      </c>
      <c r="E338" s="18" t="s">
        <v>6133</v>
      </c>
      <c r="F338" s="18" t="s">
        <v>6134</v>
      </c>
      <c r="G338" s="19">
        <v>12</v>
      </c>
      <c r="H338" s="23">
        <v>45877</v>
      </c>
      <c r="I338" s="23">
        <v>46227</v>
      </c>
      <c r="J338" s="23">
        <v>45561</v>
      </c>
      <c r="K338" s="23">
        <v>45562</v>
      </c>
      <c r="L338" s="20">
        <v>0</v>
      </c>
      <c r="M338" s="20">
        <v>0</v>
      </c>
      <c r="N338" s="20">
        <v>1010</v>
      </c>
      <c r="O338" s="21">
        <v>0</v>
      </c>
      <c r="Q338" s="20">
        <v>0</v>
      </c>
      <c r="R338" s="20">
        <f t="shared" si="13"/>
        <v>1010</v>
      </c>
      <c r="S338" s="20">
        <v>1010</v>
      </c>
    </row>
    <row r="339" spans="1:19">
      <c r="B339" s="18" t="s">
        <v>6135</v>
      </c>
      <c r="D339" s="18" t="s">
        <v>6136</v>
      </c>
      <c r="E339" s="18" t="s">
        <v>6137</v>
      </c>
      <c r="F339" s="18" t="s">
        <v>6138</v>
      </c>
      <c r="G339" s="19">
        <v>12</v>
      </c>
      <c r="H339" s="23">
        <v>45863</v>
      </c>
      <c r="I339" s="23">
        <v>46227</v>
      </c>
      <c r="J339" s="23">
        <v>45566</v>
      </c>
      <c r="K339" s="23">
        <v>45582</v>
      </c>
      <c r="L339" s="20">
        <v>0</v>
      </c>
      <c r="M339" s="20">
        <v>0</v>
      </c>
      <c r="N339" s="20">
        <v>1395</v>
      </c>
      <c r="O339" s="21">
        <v>0</v>
      </c>
      <c r="Q339" s="20">
        <v>0</v>
      </c>
      <c r="R339" s="20">
        <f t="shared" si="13"/>
        <v>1395</v>
      </c>
      <c r="S339" s="20">
        <v>1395</v>
      </c>
    </row>
    <row r="340" spans="1:19">
      <c r="B340" s="18" t="s">
        <v>6139</v>
      </c>
      <c r="D340" s="18" t="s">
        <v>6140</v>
      </c>
      <c r="E340" s="18" t="s">
        <v>6141</v>
      </c>
      <c r="F340" s="18" t="s">
        <v>6142</v>
      </c>
      <c r="G340" s="19">
        <v>12</v>
      </c>
      <c r="H340" s="23">
        <v>45877</v>
      </c>
      <c r="I340" s="23">
        <v>46227</v>
      </c>
      <c r="J340" s="23">
        <v>45578</v>
      </c>
      <c r="K340" s="23">
        <v>45603</v>
      </c>
      <c r="L340" s="20">
        <v>0</v>
      </c>
      <c r="M340" s="20">
        <v>0</v>
      </c>
      <c r="N340" s="20">
        <v>1010</v>
      </c>
      <c r="O340" s="21">
        <v>0</v>
      </c>
      <c r="Q340" s="20">
        <v>0</v>
      </c>
      <c r="R340" s="20">
        <f t="shared" si="13"/>
        <v>1010</v>
      </c>
      <c r="S340" s="20">
        <v>1010</v>
      </c>
    </row>
    <row r="341" spans="1:19">
      <c r="B341" s="18" t="s">
        <v>6143</v>
      </c>
      <c r="D341" s="18" t="s">
        <v>6144</v>
      </c>
      <c r="E341" s="18" t="s">
        <v>6145</v>
      </c>
      <c r="F341" s="18" t="s">
        <v>6146</v>
      </c>
      <c r="G341" s="19">
        <v>12</v>
      </c>
      <c r="H341" s="23">
        <v>45877</v>
      </c>
      <c r="I341" s="23">
        <v>46227</v>
      </c>
      <c r="J341" s="23">
        <v>45594</v>
      </c>
      <c r="K341" s="23">
        <v>45603</v>
      </c>
      <c r="L341" s="20">
        <v>0</v>
      </c>
      <c r="M341" s="20">
        <v>0</v>
      </c>
      <c r="N341" s="20">
        <v>1475</v>
      </c>
      <c r="O341" s="21">
        <v>0</v>
      </c>
      <c r="Q341" s="20">
        <v>0</v>
      </c>
      <c r="R341" s="20">
        <f t="shared" si="13"/>
        <v>1475</v>
      </c>
      <c r="S341" s="20">
        <v>1475</v>
      </c>
    </row>
    <row r="342" spans="1:19">
      <c r="B342" s="18" t="s">
        <v>6147</v>
      </c>
      <c r="D342" s="18" t="s">
        <v>6148</v>
      </c>
      <c r="E342" s="18" t="s">
        <v>6149</v>
      </c>
      <c r="F342" s="18" t="s">
        <v>6150</v>
      </c>
      <c r="G342" s="19">
        <v>12</v>
      </c>
      <c r="H342" s="23">
        <v>45877</v>
      </c>
      <c r="I342" s="23">
        <v>46227</v>
      </c>
      <c r="J342" s="23">
        <v>45562</v>
      </c>
      <c r="K342" s="23">
        <v>45590</v>
      </c>
      <c r="L342" s="20">
        <v>0</v>
      </c>
      <c r="M342" s="20">
        <v>0</v>
      </c>
      <c r="N342" s="20">
        <v>995</v>
      </c>
      <c r="O342" s="21">
        <v>0</v>
      </c>
      <c r="Q342" s="20">
        <v>0</v>
      </c>
      <c r="R342" s="20">
        <f t="shared" si="13"/>
        <v>995</v>
      </c>
      <c r="S342" s="20">
        <v>995</v>
      </c>
    </row>
    <row r="343" spans="1:19">
      <c r="B343" s="18" t="s">
        <v>6151</v>
      </c>
      <c r="D343" s="18" t="s">
        <v>6152</v>
      </c>
      <c r="E343" s="18" t="s">
        <v>6153</v>
      </c>
      <c r="F343" s="18" t="s">
        <v>6154</v>
      </c>
      <c r="G343" s="19">
        <v>12</v>
      </c>
      <c r="H343" s="23">
        <v>45877</v>
      </c>
      <c r="I343" s="23">
        <v>46227</v>
      </c>
      <c r="J343" s="23">
        <v>45581</v>
      </c>
      <c r="K343" s="23">
        <v>45587</v>
      </c>
      <c r="L343" s="20">
        <v>0</v>
      </c>
      <c r="M343" s="20">
        <v>0</v>
      </c>
      <c r="N343" s="20">
        <v>1010</v>
      </c>
      <c r="O343" s="21">
        <v>0</v>
      </c>
      <c r="Q343" s="20">
        <v>0</v>
      </c>
      <c r="R343" s="20">
        <f t="shared" si="13"/>
        <v>1010</v>
      </c>
      <c r="S343" s="20">
        <v>1010</v>
      </c>
    </row>
    <row r="344" spans="1:19">
      <c r="B344" s="18" t="s">
        <v>6155</v>
      </c>
      <c r="D344" s="18" t="s">
        <v>6156</v>
      </c>
      <c r="E344" s="18" t="s">
        <v>6157</v>
      </c>
      <c r="F344" s="18" t="s">
        <v>6158</v>
      </c>
      <c r="G344" s="19">
        <v>12</v>
      </c>
      <c r="H344" s="23">
        <v>45877</v>
      </c>
      <c r="I344" s="23">
        <v>46227</v>
      </c>
      <c r="L344" s="20">
        <v>0</v>
      </c>
      <c r="M344" s="20">
        <v>0</v>
      </c>
      <c r="N344" s="20">
        <v>1445</v>
      </c>
      <c r="O344" s="21">
        <v>0</v>
      </c>
      <c r="Q344" s="20">
        <v>0</v>
      </c>
      <c r="R344" s="20">
        <f t="shared" si="13"/>
        <v>1445</v>
      </c>
      <c r="S344" s="20">
        <v>1445</v>
      </c>
    </row>
    <row r="345" spans="1:19">
      <c r="B345" s="18" t="s">
        <v>6159</v>
      </c>
      <c r="D345" s="18" t="s">
        <v>6160</v>
      </c>
      <c r="E345" s="18" t="s">
        <v>6161</v>
      </c>
      <c r="F345" s="18" t="s">
        <v>6162</v>
      </c>
      <c r="G345" s="19">
        <v>12</v>
      </c>
      <c r="H345" s="23">
        <v>45877</v>
      </c>
      <c r="I345" s="23">
        <v>46227</v>
      </c>
      <c r="L345" s="20">
        <v>0</v>
      </c>
      <c r="M345" s="20">
        <v>0</v>
      </c>
      <c r="N345" s="20">
        <v>995</v>
      </c>
      <c r="O345" s="21">
        <v>0</v>
      </c>
      <c r="Q345" s="20">
        <v>0</v>
      </c>
      <c r="R345" s="20">
        <f t="shared" si="13"/>
        <v>995</v>
      </c>
      <c r="S345" s="20">
        <v>995</v>
      </c>
    </row>
    <row r="346" spans="1:19">
      <c r="A346" s="17" t="s">
        <v>6163</v>
      </c>
    </row>
    <row r="347" spans="1:19">
      <c r="B347" s="18" t="s">
        <v>6164</v>
      </c>
      <c r="D347" s="18" t="s">
        <v>6165</v>
      </c>
      <c r="E347" s="18" t="s">
        <v>6166</v>
      </c>
      <c r="F347" s="18" t="s">
        <v>6167</v>
      </c>
      <c r="G347" s="19">
        <v>12</v>
      </c>
      <c r="H347" s="23">
        <v>45863</v>
      </c>
      <c r="I347" s="23">
        <v>46227</v>
      </c>
      <c r="J347" s="23">
        <v>45548</v>
      </c>
      <c r="K347" s="23">
        <v>45548</v>
      </c>
      <c r="L347" s="20">
        <v>0</v>
      </c>
      <c r="M347" s="20">
        <v>0</v>
      </c>
      <c r="N347" s="20">
        <v>1425</v>
      </c>
      <c r="O347" s="21">
        <v>0</v>
      </c>
      <c r="Q347" s="20">
        <v>0</v>
      </c>
      <c r="R347" s="20">
        <f t="shared" ref="R347:R355" si="14">N347</f>
        <v>1425</v>
      </c>
      <c r="S347" s="20">
        <v>1425</v>
      </c>
    </row>
    <row r="348" spans="1:19">
      <c r="B348" s="18" t="s">
        <v>6168</v>
      </c>
      <c r="D348" s="18" t="s">
        <v>6169</v>
      </c>
      <c r="E348" s="18" t="s">
        <v>6170</v>
      </c>
      <c r="F348" s="18" t="s">
        <v>6171</v>
      </c>
      <c r="G348" s="19">
        <v>12</v>
      </c>
      <c r="H348" s="23">
        <v>45877</v>
      </c>
      <c r="I348" s="23">
        <v>46227</v>
      </c>
      <c r="J348" s="23">
        <v>45562</v>
      </c>
      <c r="K348" s="23">
        <v>45587</v>
      </c>
      <c r="L348" s="20">
        <v>0</v>
      </c>
      <c r="M348" s="20">
        <v>0</v>
      </c>
      <c r="N348" s="20">
        <v>1445</v>
      </c>
      <c r="O348" s="21">
        <v>0</v>
      </c>
      <c r="Q348" s="20">
        <v>0</v>
      </c>
      <c r="R348" s="20">
        <f t="shared" si="14"/>
        <v>1445</v>
      </c>
      <c r="S348" s="20">
        <v>1445</v>
      </c>
    </row>
    <row r="349" spans="1:19">
      <c r="B349" s="18" t="s">
        <v>6172</v>
      </c>
      <c r="D349" s="18" t="s">
        <v>6173</v>
      </c>
      <c r="E349" s="18" t="s">
        <v>6174</v>
      </c>
      <c r="F349" s="18" t="s">
        <v>6175</v>
      </c>
      <c r="G349" s="19">
        <v>12</v>
      </c>
      <c r="H349" s="23">
        <v>45877</v>
      </c>
      <c r="I349" s="23">
        <v>46227</v>
      </c>
      <c r="J349" s="23">
        <v>45562</v>
      </c>
      <c r="K349" s="23">
        <v>45576</v>
      </c>
      <c r="L349" s="20">
        <v>0</v>
      </c>
      <c r="M349" s="20">
        <v>0</v>
      </c>
      <c r="N349" s="20">
        <v>1455</v>
      </c>
      <c r="O349" s="21">
        <v>0</v>
      </c>
      <c r="Q349" s="20">
        <v>0</v>
      </c>
      <c r="R349" s="20">
        <f t="shared" si="14"/>
        <v>1455</v>
      </c>
      <c r="S349" s="20">
        <v>1455</v>
      </c>
    </row>
    <row r="350" spans="1:19">
      <c r="B350" s="18" t="s">
        <v>6176</v>
      </c>
      <c r="D350" s="18" t="s">
        <v>6177</v>
      </c>
      <c r="E350" s="18" t="s">
        <v>6178</v>
      </c>
      <c r="F350" s="18" t="s">
        <v>6179</v>
      </c>
      <c r="G350" s="19">
        <v>12</v>
      </c>
      <c r="H350" s="23">
        <v>45863</v>
      </c>
      <c r="I350" s="23">
        <v>46227</v>
      </c>
      <c r="J350" s="23">
        <v>45548</v>
      </c>
      <c r="K350" s="23">
        <v>45548</v>
      </c>
      <c r="L350" s="20">
        <v>0</v>
      </c>
      <c r="M350" s="20">
        <v>0</v>
      </c>
      <c r="N350" s="20">
        <v>1425</v>
      </c>
      <c r="O350" s="21">
        <v>0</v>
      </c>
      <c r="Q350" s="20">
        <v>0</v>
      </c>
      <c r="R350" s="20">
        <f t="shared" si="14"/>
        <v>1425</v>
      </c>
      <c r="S350" s="20">
        <v>1425</v>
      </c>
    </row>
    <row r="351" spans="1:19">
      <c r="B351" s="18" t="s">
        <v>6180</v>
      </c>
      <c r="D351" s="18" t="s">
        <v>6181</v>
      </c>
      <c r="E351" s="18" t="s">
        <v>6182</v>
      </c>
      <c r="F351" s="18" t="s">
        <v>6183</v>
      </c>
      <c r="G351" s="19">
        <v>12</v>
      </c>
      <c r="H351" s="23">
        <v>45877</v>
      </c>
      <c r="I351" s="23">
        <v>46227</v>
      </c>
      <c r="J351" s="23">
        <v>45597</v>
      </c>
      <c r="K351" s="23">
        <v>45600</v>
      </c>
      <c r="L351" s="20">
        <v>0</v>
      </c>
      <c r="M351" s="20">
        <v>0</v>
      </c>
      <c r="N351" s="20">
        <v>1415</v>
      </c>
      <c r="O351" s="21">
        <v>0</v>
      </c>
      <c r="Q351" s="20">
        <v>0</v>
      </c>
      <c r="R351" s="20">
        <f t="shared" si="14"/>
        <v>1415</v>
      </c>
      <c r="S351" s="20">
        <v>1415</v>
      </c>
    </row>
    <row r="352" spans="1:19">
      <c r="B352" s="18" t="s">
        <v>6184</v>
      </c>
      <c r="D352" s="18" t="s">
        <v>6185</v>
      </c>
      <c r="E352" s="18" t="s">
        <v>6186</v>
      </c>
      <c r="F352" s="18" t="s">
        <v>6187</v>
      </c>
      <c r="G352" s="19">
        <v>12</v>
      </c>
      <c r="H352" s="23">
        <v>45877</v>
      </c>
      <c r="I352" s="23">
        <v>46227</v>
      </c>
      <c r="J352" s="23">
        <v>45578</v>
      </c>
      <c r="K352" s="23">
        <v>45587</v>
      </c>
      <c r="L352" s="20">
        <v>0</v>
      </c>
      <c r="M352" s="20">
        <v>0</v>
      </c>
      <c r="N352" s="20">
        <v>1005</v>
      </c>
      <c r="O352" s="21">
        <v>0</v>
      </c>
      <c r="Q352" s="20">
        <v>0</v>
      </c>
      <c r="R352" s="20">
        <f t="shared" si="14"/>
        <v>1005</v>
      </c>
      <c r="S352" s="20">
        <v>1005</v>
      </c>
    </row>
    <row r="353" spans="1:19">
      <c r="B353" s="18" t="s">
        <v>6188</v>
      </c>
      <c r="D353" s="18" t="s">
        <v>6189</v>
      </c>
      <c r="E353" s="18" t="s">
        <v>6190</v>
      </c>
      <c r="F353" s="18" t="s">
        <v>6191</v>
      </c>
      <c r="G353" s="19">
        <v>12</v>
      </c>
      <c r="H353" s="23">
        <v>45877</v>
      </c>
      <c r="I353" s="23">
        <v>46227</v>
      </c>
      <c r="J353" s="23">
        <v>45566</v>
      </c>
      <c r="K353" s="23">
        <v>45587</v>
      </c>
      <c r="L353" s="20">
        <v>0</v>
      </c>
      <c r="M353" s="20">
        <v>0</v>
      </c>
      <c r="N353" s="20">
        <v>1005</v>
      </c>
      <c r="O353" s="21">
        <v>0</v>
      </c>
      <c r="Q353" s="20">
        <v>0</v>
      </c>
      <c r="R353" s="20">
        <f t="shared" si="14"/>
        <v>1005</v>
      </c>
      <c r="S353" s="20">
        <v>1005</v>
      </c>
    </row>
    <row r="354" spans="1:19">
      <c r="B354" s="18" t="s">
        <v>6192</v>
      </c>
      <c r="D354" s="18" t="s">
        <v>6193</v>
      </c>
      <c r="E354" s="18" t="s">
        <v>6194</v>
      </c>
      <c r="F354" s="18" t="s">
        <v>6195</v>
      </c>
      <c r="G354" s="19">
        <v>12</v>
      </c>
      <c r="H354" s="23">
        <v>45877</v>
      </c>
      <c r="I354" s="23">
        <v>46227</v>
      </c>
      <c r="J354" s="23">
        <v>45587</v>
      </c>
      <c r="K354" s="23">
        <v>45596</v>
      </c>
      <c r="L354" s="20">
        <v>0</v>
      </c>
      <c r="M354" s="20">
        <v>0</v>
      </c>
      <c r="N354" s="20">
        <v>1425</v>
      </c>
      <c r="O354" s="21">
        <v>0</v>
      </c>
      <c r="Q354" s="20">
        <v>0</v>
      </c>
      <c r="R354" s="20">
        <f t="shared" si="14"/>
        <v>1425</v>
      </c>
      <c r="S354" s="20">
        <v>1425</v>
      </c>
    </row>
    <row r="355" spans="1:19">
      <c r="B355" s="18" t="s">
        <v>6196</v>
      </c>
      <c r="D355" s="18" t="s">
        <v>6197</v>
      </c>
      <c r="E355" s="18" t="s">
        <v>6198</v>
      </c>
      <c r="F355" s="18" t="s">
        <v>6199</v>
      </c>
      <c r="G355" s="19">
        <v>12</v>
      </c>
      <c r="H355" s="23">
        <v>45877</v>
      </c>
      <c r="I355" s="23">
        <v>46227</v>
      </c>
      <c r="J355" s="23">
        <v>45579</v>
      </c>
      <c r="K355" s="23">
        <v>45587</v>
      </c>
      <c r="L355" s="20">
        <v>0</v>
      </c>
      <c r="M355" s="20">
        <v>0</v>
      </c>
      <c r="N355" s="20">
        <v>1455</v>
      </c>
      <c r="O355" s="21">
        <v>0</v>
      </c>
      <c r="Q355" s="20">
        <v>0</v>
      </c>
      <c r="R355" s="20">
        <f t="shared" si="14"/>
        <v>1455</v>
      </c>
      <c r="S355" s="20">
        <v>1455</v>
      </c>
    </row>
    <row r="356" spans="1:19">
      <c r="A356" s="16" t="s">
        <v>6200</v>
      </c>
      <c r="B356" s="12">
        <f>COUNTA(B26:B58)+COUNTA(B60:B65)+COUNTA(B67:B68)+COUNTA(B70:B71)+COUNTA(B73:B120)+COUNTA(B122:B127)+COUNTA(B129:B147)+COUNTA(B149:B169)+COUNTA(B171:B345)+COUNTA(B347:B355)</f>
        <v>321</v>
      </c>
      <c r="G356" s="13">
        <f>IF((COUNTA(G26:G58)+COUNTA(G60:G65)+COUNTA(G67:G68)+COUNTA(G70:G71)+COUNTA(G73:G120)+COUNTA(G122:G127)+COUNTA(G129:G147)+COUNTA(G149:G169)+COUNTA(G171:G345)+COUNTA(G347:G355))=0,0,(SUM(G26:G58)+SUM(G60:G65)+SUM(G67:G68)+SUM(G70:G71)+SUM(G73:G120)+SUM(G122:G127)+SUM(G129:G147)+SUM(G149:G169)+SUM(G171:G345)+SUM(G347:G355))/(COUNTA(G26:G58)+COUNTA(G60:G65)+COUNTA(G67:G68)+COUNTA(G70:G71)+COUNTA(G73:G120)+COUNTA(G122:G127)+COUNTA(G129:G147)+COUNTA(G149:G169)+COUNTA(G171:G345)+COUNTA(G347:G355)))</f>
        <v>12</v>
      </c>
      <c r="L356" s="14">
        <f>IF((COUNTA(L26:L58)+COUNTA(L60:L65)+COUNTA(L67:L68)+COUNTA(L70:L71)+COUNTA(L73:L120)+COUNTA(L122:L127)+COUNTA(L129:L147)+COUNTA(L149:L169)+COUNTA(L171:L345)+COUNTA(L347:L355))=0,0,(SUM(L26:L58)+SUM(L60:L65)+SUM(L67:L68)+SUM(L70:L71)+SUM(L73:L120)+SUM(L122:L127)+SUM(L129:L147)+SUM(L149:L169)+SUM(L171:L345)+SUM(L347:L355))/(COUNTA(L26:L58)+COUNTA(L60:L65)+COUNTA(L67:L68)+COUNTA(L70:L71)+COUNTA(L73:L120)+COUNTA(L122:L127)+COUNTA(L129:L147)+COUNTA(L149:L169)+COUNTA(L171:L345)+COUNTA(L347:L355)))</f>
        <v>166.02492211838006</v>
      </c>
      <c r="M356" s="14">
        <f>IF((COUNTA(M26:M58)+COUNTA(M60:M65)+COUNTA(M67:M68)+COUNTA(M70:M71)+COUNTA(M73:M120)+COUNTA(M122:M127)+COUNTA(M129:M147)+COUNTA(M149:M169)+COUNTA(M171:M345)+COUNTA(M347:M355))=0,0,(SUM(M26:M58)+SUM(M60:M65)+SUM(M67:M68)+SUM(M70:M71)+SUM(M73:M120)+SUM(M122:M127)+SUM(M129:M147)+SUM(M149:M169)+SUM(M171:M345)+SUM(M347:M355))/(COUNTA(M26:M58)+COUNTA(M60:M65)+COUNTA(M67:M68)+COUNTA(M70:M71)+COUNTA(M73:M120)+COUNTA(M122:M127)+COUNTA(M129:M147)+COUNTA(M149:M169)+COUNTA(M171:M345)+COUNTA(M347:M355)))</f>
        <v>71.349003115264793</v>
      </c>
      <c r="N356" s="14">
        <f>IF(B356 &gt; 0, R356 / B356, 0)</f>
        <v>1223.1308411214952</v>
      </c>
      <c r="Q356" s="14">
        <f>IF((COUNTA(Q26:Q58)+COUNTA(Q60:Q65)+COUNTA(Q67:Q68)+COUNTA(Q70:Q71)+COUNTA(Q73:Q120)+COUNTA(Q122:Q127)+COUNTA(Q129:Q147)+COUNTA(Q149:Q169)+COUNTA(Q171:Q345)+COUNTA(Q347:Q355))=0,0,(SUM(Q26:Q58)+SUM(Q60:Q65)+SUM(Q67:Q68)+SUM(Q70:Q71)+SUM(Q73:Q120)+SUM(Q122:Q127)+SUM(Q129:Q147)+SUM(Q149:Q169)+SUM(Q171:Q345)+SUM(Q347:Q355))/(COUNTA(Q26:Q58)+COUNTA(Q60:Q65)+COUNTA(Q67:Q68)+COUNTA(Q70:Q71)+COUNTA(Q73:Q120)+COUNTA(Q122:Q127)+COUNTA(Q129:Q147)+COUNTA(Q149:Q169)+COUNTA(Q171:Q345)+COUNTA(Q347:Q355)))</f>
        <v>47.912772585669785</v>
      </c>
      <c r="R356" s="14">
        <f>SUM(R26:R58)+SUM(R60:R65)+SUM(R67:R68)+SUM(R70:R71)+SUM(R73:R120)+SUM(R122:R127)+SUM(R129:R147)+SUM(R149:R169)+SUM(R171:R345)+SUM(R347:R355)</f>
        <v>392625</v>
      </c>
    </row>
  </sheetData>
  <mergeCells count="6">
    <mergeCell ref="A7:E7"/>
    <mergeCell ref="F7:N7"/>
    <mergeCell ref="O7"/>
    <mergeCell ref="A23:I23"/>
    <mergeCell ref="J23:K23"/>
    <mergeCell ref="L23:O23"/>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Y312"/>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6201</v>
      </c>
    </row>
    <row r="3" spans="1:25">
      <c r="A3" s="2" t="s">
        <v>6202</v>
      </c>
    </row>
    <row r="4" spans="1:25">
      <c r="A4" s="2" t="s">
        <v>6203</v>
      </c>
    </row>
    <row r="6" spans="1:25" ht="15.75">
      <c r="A6" s="3" t="s">
        <v>6204</v>
      </c>
    </row>
    <row r="7" spans="1:25">
      <c r="A7" s="26"/>
      <c r="B7" s="26"/>
      <c r="C7" s="26"/>
      <c r="D7" s="26"/>
      <c r="E7" s="26"/>
      <c r="F7" s="27" t="s">
        <v>6205</v>
      </c>
      <c r="G7" s="27"/>
      <c r="H7" s="27"/>
      <c r="I7" s="27"/>
      <c r="J7" s="27"/>
      <c r="K7" s="27"/>
      <c r="L7" s="27"/>
      <c r="M7" s="27"/>
      <c r="N7" s="27"/>
      <c r="O7" s="26"/>
    </row>
    <row r="8" spans="1:25" ht="25.5">
      <c r="A8" s="4" t="s">
        <v>6206</v>
      </c>
      <c r="B8" s="5" t="s">
        <v>6207</v>
      </c>
      <c r="C8" s="5" t="s">
        <v>6208</v>
      </c>
      <c r="D8" s="6" t="s">
        <v>6209</v>
      </c>
      <c r="E8" s="5" t="s">
        <v>6210</v>
      </c>
      <c r="F8" s="5" t="s">
        <v>6212</v>
      </c>
      <c r="G8" s="5" t="s">
        <v>6213</v>
      </c>
      <c r="H8" s="5" t="s">
        <v>6214</v>
      </c>
      <c r="I8" s="5" t="s">
        <v>6215</v>
      </c>
      <c r="J8" s="5" t="s">
        <v>6216</v>
      </c>
      <c r="K8" s="5" t="s">
        <v>6217</v>
      </c>
      <c r="L8" s="8" t="s">
        <v>6218</v>
      </c>
      <c r="M8" s="8" t="s">
        <v>6219</v>
      </c>
      <c r="N8" s="8" t="s">
        <v>6220</v>
      </c>
      <c r="O8" s="5" t="s">
        <v>6221</v>
      </c>
      <c r="Q8" s="10" t="s">
        <v>6211</v>
      </c>
      <c r="R8" s="10" t="s">
        <v>6211</v>
      </c>
      <c r="S8" s="10" t="s">
        <v>6211</v>
      </c>
      <c r="T8" s="10" t="s">
        <v>6211</v>
      </c>
      <c r="U8" s="11" t="s">
        <v>6222</v>
      </c>
      <c r="V8" s="11" t="s">
        <v>6223</v>
      </c>
      <c r="W8" s="11" t="s">
        <v>6224</v>
      </c>
      <c r="X8" s="11" t="s">
        <v>6225</v>
      </c>
      <c r="Y8" s="11" t="s">
        <v>6226</v>
      </c>
    </row>
    <row r="9" spans="1:25">
      <c r="A9" s="18" t="s">
        <v>6227</v>
      </c>
      <c r="B9" s="19">
        <v>0</v>
      </c>
      <c r="C9" s="19">
        <v>20</v>
      </c>
      <c r="D9" s="20">
        <v>1547.5</v>
      </c>
      <c r="E9" s="19">
        <v>20</v>
      </c>
      <c r="F9" s="19">
        <v>3</v>
      </c>
      <c r="G9" s="19">
        <v>4</v>
      </c>
      <c r="H9" s="19">
        <v>9</v>
      </c>
      <c r="I9" s="19">
        <v>16</v>
      </c>
      <c r="J9" s="19">
        <v>12</v>
      </c>
      <c r="K9" s="19">
        <v>20</v>
      </c>
      <c r="L9" s="22">
        <v>0.6</v>
      </c>
      <c r="M9" s="22">
        <v>1</v>
      </c>
      <c r="N9" s="22">
        <v>0.4</v>
      </c>
      <c r="O9" s="19">
        <v>0</v>
      </c>
      <c r="Q9" s="19">
        <v>0</v>
      </c>
      <c r="R9" s="19">
        <v>0</v>
      </c>
      <c r="S9" s="19">
        <v>0</v>
      </c>
      <c r="T9" s="19">
        <v>20</v>
      </c>
      <c r="U9" s="20">
        <v>30950</v>
      </c>
      <c r="V9" s="20">
        <v>0</v>
      </c>
      <c r="W9" s="20">
        <v>12220</v>
      </c>
      <c r="X9" s="20">
        <v>24</v>
      </c>
      <c r="Y9" s="20">
        <v>20</v>
      </c>
    </row>
    <row r="10" spans="1:25">
      <c r="A10" s="18" t="s">
        <v>6228</v>
      </c>
      <c r="B10" s="19">
        <v>0</v>
      </c>
      <c r="C10" s="19">
        <v>64</v>
      </c>
      <c r="D10" s="20">
        <v>1168.6363636363637</v>
      </c>
      <c r="E10" s="19">
        <v>62</v>
      </c>
      <c r="F10" s="19">
        <v>11</v>
      </c>
      <c r="G10" s="19">
        <v>1</v>
      </c>
      <c r="H10" s="19">
        <v>13</v>
      </c>
      <c r="I10" s="19">
        <v>32</v>
      </c>
      <c r="J10" s="19">
        <v>24</v>
      </c>
      <c r="K10" s="19">
        <v>33</v>
      </c>
      <c r="L10" s="22">
        <v>0.375</v>
      </c>
      <c r="M10" s="22">
        <v>0.515625</v>
      </c>
      <c r="N10" s="22">
        <v>0.140625</v>
      </c>
      <c r="O10" s="19">
        <v>31</v>
      </c>
      <c r="Q10" s="19">
        <v>1</v>
      </c>
      <c r="R10" s="19">
        <v>0</v>
      </c>
      <c r="S10" s="19">
        <v>0</v>
      </c>
      <c r="T10" s="19">
        <v>33</v>
      </c>
      <c r="U10" s="20">
        <v>38565</v>
      </c>
      <c r="V10" s="20">
        <v>0</v>
      </c>
      <c r="W10" s="20">
        <v>26432</v>
      </c>
      <c r="X10" s="20">
        <v>32</v>
      </c>
      <c r="Y10" s="20">
        <v>33</v>
      </c>
    </row>
    <row r="11" spans="1:25">
      <c r="A11" s="18" t="s">
        <v>6229</v>
      </c>
      <c r="B11" s="19">
        <v>0</v>
      </c>
      <c r="C11" s="19">
        <v>30</v>
      </c>
      <c r="D11" s="20">
        <v>1253.75</v>
      </c>
      <c r="E11" s="19">
        <v>29</v>
      </c>
      <c r="F11" s="19">
        <v>3</v>
      </c>
      <c r="G11" s="19">
        <v>0</v>
      </c>
      <c r="H11" s="19">
        <v>5</v>
      </c>
      <c r="I11" s="19">
        <v>8</v>
      </c>
      <c r="J11" s="19">
        <v>8</v>
      </c>
      <c r="K11" s="19">
        <v>8</v>
      </c>
      <c r="L11" s="22">
        <v>0.26666666666666666</v>
      </c>
      <c r="M11" s="22">
        <v>0.26666666666666666</v>
      </c>
      <c r="N11" s="22">
        <v>0</v>
      </c>
      <c r="O11" s="19">
        <v>22</v>
      </c>
      <c r="Q11" s="19">
        <v>0</v>
      </c>
      <c r="R11" s="19">
        <v>0</v>
      </c>
      <c r="S11" s="19">
        <v>0</v>
      </c>
      <c r="T11" s="19">
        <v>8</v>
      </c>
      <c r="U11" s="20">
        <v>10030</v>
      </c>
      <c r="V11" s="20">
        <v>0</v>
      </c>
      <c r="W11" s="20">
        <v>14310</v>
      </c>
      <c r="X11" s="20">
        <v>26</v>
      </c>
      <c r="Y11" s="20">
        <v>8</v>
      </c>
    </row>
    <row r="12" spans="1:25">
      <c r="A12" s="18" t="s">
        <v>6230</v>
      </c>
      <c r="B12" s="19">
        <v>0</v>
      </c>
      <c r="C12" s="19">
        <v>66</v>
      </c>
      <c r="D12" s="20">
        <v>1033.148148148148</v>
      </c>
      <c r="E12" s="19">
        <v>66</v>
      </c>
      <c r="F12" s="19">
        <v>16</v>
      </c>
      <c r="G12" s="19">
        <v>7</v>
      </c>
      <c r="H12" s="19">
        <v>20</v>
      </c>
      <c r="I12" s="19">
        <v>20</v>
      </c>
      <c r="J12" s="19">
        <v>36</v>
      </c>
      <c r="K12" s="19">
        <v>27</v>
      </c>
      <c r="L12" s="22">
        <v>0.54545454545454541</v>
      </c>
      <c r="M12" s="22">
        <v>0.40909090909090912</v>
      </c>
      <c r="N12" s="22">
        <v>-0.1363636363636363</v>
      </c>
      <c r="O12" s="19">
        <v>39</v>
      </c>
      <c r="Q12" s="19">
        <v>3</v>
      </c>
      <c r="R12" s="19">
        <v>0</v>
      </c>
      <c r="S12" s="19">
        <v>0</v>
      </c>
      <c r="T12" s="19">
        <v>27</v>
      </c>
      <c r="U12" s="20">
        <v>27895</v>
      </c>
      <c r="V12" s="20">
        <v>0</v>
      </c>
      <c r="W12" s="20">
        <v>25410</v>
      </c>
      <c r="X12" s="20">
        <v>31</v>
      </c>
      <c r="Y12" s="20">
        <v>27</v>
      </c>
    </row>
    <row r="13" spans="1:25">
      <c r="A13" s="18" t="s">
        <v>6231</v>
      </c>
      <c r="B13" s="19">
        <v>0</v>
      </c>
      <c r="C13" s="19">
        <v>308</v>
      </c>
      <c r="D13" s="20">
        <v>995.87628865979377</v>
      </c>
      <c r="E13" s="19">
        <v>304</v>
      </c>
      <c r="F13" s="19">
        <v>7</v>
      </c>
      <c r="G13" s="19">
        <v>0</v>
      </c>
      <c r="H13" s="19">
        <v>51</v>
      </c>
      <c r="I13" s="19">
        <v>97</v>
      </c>
      <c r="J13" s="19">
        <v>58</v>
      </c>
      <c r="K13" s="19">
        <v>97</v>
      </c>
      <c r="L13" s="22">
        <v>0.18831168831168832</v>
      </c>
      <c r="M13" s="22">
        <v>0.31493506493506496</v>
      </c>
      <c r="N13" s="22">
        <v>0.12662337662337664</v>
      </c>
      <c r="O13" s="19">
        <v>211</v>
      </c>
      <c r="Q13" s="19">
        <v>1</v>
      </c>
      <c r="R13" s="19">
        <v>0</v>
      </c>
      <c r="S13" s="19">
        <v>1</v>
      </c>
      <c r="T13" s="19">
        <v>96</v>
      </c>
      <c r="U13" s="20">
        <v>96600</v>
      </c>
      <c r="V13" s="20">
        <v>0</v>
      </c>
      <c r="W13" s="20">
        <v>108004</v>
      </c>
      <c r="X13" s="20">
        <v>287</v>
      </c>
      <c r="Y13" s="20">
        <v>97</v>
      </c>
    </row>
    <row r="14" spans="1:25">
      <c r="A14" s="18" t="s">
        <v>6232</v>
      </c>
      <c r="B14" s="19">
        <v>0</v>
      </c>
      <c r="C14" s="19">
        <v>88</v>
      </c>
      <c r="D14" s="20">
        <v>1001.8518518518518</v>
      </c>
      <c r="E14" s="19">
        <v>87</v>
      </c>
      <c r="F14" s="19">
        <v>11</v>
      </c>
      <c r="G14" s="19">
        <v>1</v>
      </c>
      <c r="H14" s="19">
        <v>15</v>
      </c>
      <c r="I14" s="19">
        <v>26</v>
      </c>
      <c r="J14" s="19">
        <v>26</v>
      </c>
      <c r="K14" s="19">
        <v>27</v>
      </c>
      <c r="L14" s="22">
        <v>0.29545454545454547</v>
      </c>
      <c r="M14" s="22">
        <v>0.30681818181818182</v>
      </c>
      <c r="N14" s="22">
        <v>1.1363636363636354E-2</v>
      </c>
      <c r="O14" s="19">
        <v>61</v>
      </c>
      <c r="Q14" s="19">
        <v>0</v>
      </c>
      <c r="R14" s="19">
        <v>0</v>
      </c>
      <c r="S14" s="19">
        <v>0</v>
      </c>
      <c r="T14" s="19">
        <v>27</v>
      </c>
      <c r="U14" s="20">
        <v>27050</v>
      </c>
      <c r="V14" s="20">
        <v>0</v>
      </c>
      <c r="W14" s="20">
        <v>32736</v>
      </c>
      <c r="X14" s="20">
        <v>82</v>
      </c>
      <c r="Y14" s="20">
        <v>27</v>
      </c>
    </row>
    <row r="15" spans="1:25">
      <c r="A15" s="18" t="s">
        <v>6233</v>
      </c>
      <c r="B15" s="19">
        <v>0</v>
      </c>
      <c r="C15" s="19">
        <v>240</v>
      </c>
      <c r="D15" s="20">
        <v>1043.0985915492959</v>
      </c>
      <c r="E15" s="19">
        <v>238</v>
      </c>
      <c r="F15" s="19">
        <v>4</v>
      </c>
      <c r="G15" s="19">
        <v>4</v>
      </c>
      <c r="H15" s="19">
        <v>59</v>
      </c>
      <c r="I15" s="19">
        <v>67</v>
      </c>
      <c r="J15" s="19">
        <v>63</v>
      </c>
      <c r="K15" s="19">
        <v>71</v>
      </c>
      <c r="L15" s="22">
        <v>0.26250000000000001</v>
      </c>
      <c r="M15" s="22">
        <v>0.29583333333333334</v>
      </c>
      <c r="N15" s="22">
        <v>3.3333333333333326E-2</v>
      </c>
      <c r="O15" s="19">
        <v>169</v>
      </c>
      <c r="Q15" s="19">
        <v>1</v>
      </c>
      <c r="R15" s="19">
        <v>0</v>
      </c>
      <c r="S15" s="19">
        <v>0</v>
      </c>
      <c r="T15" s="19">
        <v>71</v>
      </c>
      <c r="U15" s="20">
        <v>74060</v>
      </c>
      <c r="V15" s="20">
        <v>0</v>
      </c>
      <c r="W15" s="20">
        <v>102480</v>
      </c>
      <c r="X15" s="20">
        <v>219</v>
      </c>
      <c r="Y15" s="20">
        <v>71</v>
      </c>
    </row>
    <row r="16" spans="1:25">
      <c r="A16" s="18" t="s">
        <v>6234</v>
      </c>
      <c r="B16" s="19">
        <v>0</v>
      </c>
      <c r="C16" s="19">
        <v>0</v>
      </c>
      <c r="D16" s="20">
        <v>0</v>
      </c>
      <c r="E16" s="19">
        <v>0</v>
      </c>
      <c r="F16" s="19">
        <v>0</v>
      </c>
      <c r="G16" s="19">
        <v>0</v>
      </c>
      <c r="H16" s="19">
        <v>0</v>
      </c>
      <c r="I16" s="19">
        <v>0</v>
      </c>
      <c r="J16" s="19">
        <v>0</v>
      </c>
      <c r="K16" s="19">
        <v>0</v>
      </c>
      <c r="L16" s="22">
        <v>0</v>
      </c>
      <c r="M16" s="22">
        <v>0</v>
      </c>
      <c r="N16" s="22">
        <v>0</v>
      </c>
      <c r="O16" s="19">
        <v>0</v>
      </c>
      <c r="Q16" s="19">
        <v>0</v>
      </c>
      <c r="R16" s="19">
        <v>0</v>
      </c>
      <c r="S16" s="19">
        <v>0</v>
      </c>
      <c r="T16" s="19">
        <v>0</v>
      </c>
      <c r="U16" s="20">
        <v>0</v>
      </c>
      <c r="V16" s="20">
        <v>0</v>
      </c>
      <c r="W16" s="20">
        <v>0</v>
      </c>
      <c r="X16" s="20">
        <v>0</v>
      </c>
      <c r="Y16" s="20">
        <v>0</v>
      </c>
    </row>
    <row r="17" spans="1:25">
      <c r="A17" s="16" t="s">
        <v>6235</v>
      </c>
      <c r="B17" s="13">
        <f>SUM(B9:B16)</f>
        <v>0</v>
      </c>
      <c r="C17" s="13">
        <f>SUM(C9:C16)</f>
        <v>816</v>
      </c>
      <c r="D17" s="14">
        <f>IF(K17 &gt; 0, U17 / K17, 0)</f>
        <v>1078.2685512367491</v>
      </c>
      <c r="E17" s="13">
        <f t="shared" ref="E17:K17" si="0">SUM(E9:E16)</f>
        <v>806</v>
      </c>
      <c r="F17" s="13">
        <f t="shared" si="0"/>
        <v>55</v>
      </c>
      <c r="G17" s="13">
        <f t="shared" si="0"/>
        <v>17</v>
      </c>
      <c r="H17" s="13">
        <f t="shared" si="0"/>
        <v>172</v>
      </c>
      <c r="I17" s="13">
        <f t="shared" si="0"/>
        <v>266</v>
      </c>
      <c r="J17" s="13">
        <f t="shared" si="0"/>
        <v>227</v>
      </c>
      <c r="K17" s="13">
        <f t="shared" si="0"/>
        <v>283</v>
      </c>
      <c r="L17" s="15">
        <f>IF(C17 &gt; 0, J17 / C17, 0)</f>
        <v>0.27818627450980393</v>
      </c>
      <c r="M17" s="15">
        <f>IF(C17 &gt; 0, K17 / (C17), 0)</f>
        <v>0.34681372549019607</v>
      </c>
      <c r="N17" s="15">
        <f>M17 - L17</f>
        <v>6.8627450980392135E-2</v>
      </c>
      <c r="O17" s="13">
        <f>SUM(O9:O16)</f>
        <v>533</v>
      </c>
      <c r="Q17" s="13">
        <f t="shared" ref="Q17:Y17" si="1">SUM(Q9:Q16)</f>
        <v>6</v>
      </c>
      <c r="R17" s="13">
        <f t="shared" si="1"/>
        <v>0</v>
      </c>
      <c r="S17" s="13">
        <f t="shared" si="1"/>
        <v>1</v>
      </c>
      <c r="T17" s="13">
        <f t="shared" si="1"/>
        <v>282</v>
      </c>
      <c r="U17" s="14">
        <f t="shared" si="1"/>
        <v>305150</v>
      </c>
      <c r="V17" s="14">
        <f t="shared" si="1"/>
        <v>0</v>
      </c>
      <c r="W17" s="14">
        <f t="shared" si="1"/>
        <v>321592</v>
      </c>
      <c r="X17" s="14">
        <f t="shared" si="1"/>
        <v>701</v>
      </c>
      <c r="Y17" s="14">
        <f t="shared" si="1"/>
        <v>283</v>
      </c>
    </row>
    <row r="19" spans="1:25" ht="15.75">
      <c r="A19" s="3" t="s">
        <v>6236</v>
      </c>
    </row>
    <row r="20" spans="1:25">
      <c r="A20" s="26"/>
      <c r="B20" s="26"/>
      <c r="C20" s="26"/>
      <c r="D20" s="26"/>
      <c r="E20" s="26"/>
      <c r="F20" s="26"/>
      <c r="G20" s="26"/>
      <c r="H20" s="26"/>
      <c r="I20" s="26"/>
      <c r="J20" s="27" t="s">
        <v>6237</v>
      </c>
      <c r="K20" s="27"/>
      <c r="L20" s="26"/>
      <c r="M20" s="26"/>
      <c r="N20" s="26"/>
      <c r="O20" s="26"/>
    </row>
    <row r="21" spans="1:25" ht="25.5">
      <c r="A21" s="4" t="s">
        <v>6238</v>
      </c>
      <c r="B21" s="4" t="s">
        <v>6239</v>
      </c>
      <c r="C21" s="4" t="s">
        <v>6240</v>
      </c>
      <c r="D21" s="4" t="s">
        <v>6241</v>
      </c>
      <c r="E21" s="4" t="s">
        <v>6242</v>
      </c>
      <c r="F21" s="4" t="s">
        <v>6243</v>
      </c>
      <c r="G21" s="5" t="s">
        <v>6244</v>
      </c>
      <c r="H21" s="9" t="s">
        <v>6245</v>
      </c>
      <c r="I21" s="9" t="s">
        <v>6246</v>
      </c>
      <c r="J21" s="9" t="s">
        <v>6247</v>
      </c>
      <c r="K21" s="9" t="s">
        <v>6248</v>
      </c>
      <c r="L21" s="6" t="s">
        <v>6249</v>
      </c>
      <c r="M21" s="6" t="s">
        <v>6251</v>
      </c>
      <c r="N21" s="6" t="s">
        <v>6252</v>
      </c>
      <c r="O21" s="7" t="s">
        <v>6253</v>
      </c>
      <c r="Q21" s="11" t="s">
        <v>6250</v>
      </c>
      <c r="R21" s="11" t="s">
        <v>6254</v>
      </c>
      <c r="S21" s="11" t="s">
        <v>6255</v>
      </c>
    </row>
    <row r="22" spans="1:25">
      <c r="A22" s="17" t="s">
        <v>6256</v>
      </c>
    </row>
    <row r="23" spans="1:25">
      <c r="A23" s="18" t="s">
        <v>6257</v>
      </c>
      <c r="B23" s="18" t="s">
        <v>6258</v>
      </c>
      <c r="C23" s="18" t="s">
        <v>6259</v>
      </c>
      <c r="D23" s="18" t="s">
        <v>6260</v>
      </c>
      <c r="E23" s="18" t="s">
        <v>6261</v>
      </c>
      <c r="F23" s="18" t="s">
        <v>6262</v>
      </c>
      <c r="G23" s="19">
        <v>12</v>
      </c>
      <c r="H23" s="23">
        <v>45867</v>
      </c>
      <c r="I23" s="23">
        <v>46229</v>
      </c>
      <c r="J23" s="23">
        <v>45573</v>
      </c>
      <c r="K23" s="23">
        <v>45574</v>
      </c>
      <c r="L23" s="20">
        <v>0</v>
      </c>
      <c r="M23" s="20">
        <v>1401.75</v>
      </c>
      <c r="N23" s="20">
        <v>1475</v>
      </c>
      <c r="O23" s="21">
        <v>0</v>
      </c>
      <c r="Q23" s="20">
        <v>0</v>
      </c>
      <c r="R23" s="20">
        <f t="shared" ref="R23:R42" si="2">N23</f>
        <v>1475</v>
      </c>
      <c r="S23" s="20">
        <v>1475</v>
      </c>
    </row>
    <row r="24" spans="1:25">
      <c r="A24" s="18" t="s">
        <v>6263</v>
      </c>
      <c r="B24" s="18" t="s">
        <v>6264</v>
      </c>
      <c r="C24" s="18" t="s">
        <v>6265</v>
      </c>
      <c r="D24" s="18" t="s">
        <v>6266</v>
      </c>
      <c r="E24" s="18" t="s">
        <v>6267</v>
      </c>
      <c r="F24" s="18" t="s">
        <v>6268</v>
      </c>
      <c r="G24" s="19">
        <v>12</v>
      </c>
      <c r="H24" s="23">
        <v>45867</v>
      </c>
      <c r="I24" s="23">
        <v>46229</v>
      </c>
      <c r="J24" s="23">
        <v>45568</v>
      </c>
      <c r="K24" s="23">
        <v>45568</v>
      </c>
      <c r="L24" s="20">
        <v>2800</v>
      </c>
      <c r="M24" s="20">
        <v>1401.75</v>
      </c>
      <c r="N24" s="20">
        <v>1475</v>
      </c>
      <c r="O24" s="21">
        <v>0</v>
      </c>
      <c r="Q24" s="20">
        <v>0</v>
      </c>
      <c r="R24" s="20">
        <f t="shared" si="2"/>
        <v>1475</v>
      </c>
      <c r="S24" s="20">
        <v>1475</v>
      </c>
    </row>
    <row r="25" spans="1:25">
      <c r="A25" s="18" t="s">
        <v>6269</v>
      </c>
      <c r="B25" s="18" t="s">
        <v>6270</v>
      </c>
      <c r="C25" s="18" t="s">
        <v>6271</v>
      </c>
      <c r="D25" s="18" t="s">
        <v>6272</v>
      </c>
      <c r="E25" s="18" t="s">
        <v>6273</v>
      </c>
      <c r="F25" s="18" t="s">
        <v>6274</v>
      </c>
      <c r="G25" s="19">
        <v>12</v>
      </c>
      <c r="H25" s="23">
        <v>45867</v>
      </c>
      <c r="I25" s="23">
        <v>46229</v>
      </c>
      <c r="J25" s="23">
        <v>45587</v>
      </c>
      <c r="K25" s="23">
        <v>45588</v>
      </c>
      <c r="L25" s="20">
        <v>0</v>
      </c>
      <c r="M25" s="20">
        <v>1401.75</v>
      </c>
      <c r="N25" s="20">
        <v>1560</v>
      </c>
      <c r="O25" s="21">
        <v>0</v>
      </c>
      <c r="Q25" s="20">
        <v>0</v>
      </c>
      <c r="R25" s="20">
        <f t="shared" si="2"/>
        <v>1560</v>
      </c>
      <c r="S25" s="20">
        <v>1560</v>
      </c>
    </row>
    <row r="26" spans="1:25">
      <c r="A26" s="18" t="s">
        <v>6275</v>
      </c>
      <c r="B26" s="18" t="s">
        <v>6276</v>
      </c>
      <c r="C26" s="18" t="s">
        <v>6277</v>
      </c>
      <c r="D26" s="18" t="s">
        <v>6278</v>
      </c>
      <c r="E26" s="18" t="s">
        <v>6279</v>
      </c>
      <c r="F26" s="18" t="s">
        <v>6280</v>
      </c>
      <c r="G26" s="19">
        <v>12</v>
      </c>
      <c r="H26" s="23">
        <v>45867</v>
      </c>
      <c r="I26" s="23">
        <v>46229</v>
      </c>
      <c r="J26" s="23">
        <v>45566</v>
      </c>
      <c r="K26" s="23">
        <v>45567</v>
      </c>
      <c r="L26" s="20">
        <v>0</v>
      </c>
      <c r="M26" s="20">
        <v>1401.75</v>
      </c>
      <c r="N26" s="20">
        <v>1460</v>
      </c>
      <c r="O26" s="21">
        <v>0</v>
      </c>
      <c r="Q26" s="20">
        <v>0</v>
      </c>
      <c r="R26" s="20">
        <f t="shared" si="2"/>
        <v>1460</v>
      </c>
      <c r="S26" s="20">
        <v>1460</v>
      </c>
    </row>
    <row r="27" spans="1:25">
      <c r="A27" s="18" t="s">
        <v>6281</v>
      </c>
      <c r="B27" s="18" t="s">
        <v>6282</v>
      </c>
      <c r="C27" s="18" t="s">
        <v>6283</v>
      </c>
      <c r="D27" s="18" t="s">
        <v>6284</v>
      </c>
      <c r="E27" s="18" t="s">
        <v>6285</v>
      </c>
      <c r="F27" s="18" t="s">
        <v>6286</v>
      </c>
      <c r="G27" s="19">
        <v>12</v>
      </c>
      <c r="H27" s="23">
        <v>45867</v>
      </c>
      <c r="I27" s="23">
        <v>46229</v>
      </c>
      <c r="J27" s="23">
        <v>45568</v>
      </c>
      <c r="K27" s="23">
        <v>45568</v>
      </c>
      <c r="L27" s="20">
        <v>0</v>
      </c>
      <c r="M27" s="20">
        <v>1401.75</v>
      </c>
      <c r="N27" s="20">
        <v>1495</v>
      </c>
      <c r="O27" s="21">
        <v>0</v>
      </c>
      <c r="Q27" s="20">
        <v>0</v>
      </c>
      <c r="R27" s="20">
        <f t="shared" si="2"/>
        <v>1495</v>
      </c>
      <c r="S27" s="20">
        <v>1495</v>
      </c>
    </row>
    <row r="28" spans="1:25">
      <c r="A28" s="18" t="s">
        <v>6287</v>
      </c>
      <c r="B28" s="18" t="s">
        <v>6288</v>
      </c>
      <c r="C28" s="18" t="s">
        <v>6289</v>
      </c>
      <c r="D28" s="18" t="s">
        <v>6290</v>
      </c>
      <c r="E28" s="18" t="s">
        <v>6291</v>
      </c>
      <c r="F28" s="18" t="s">
        <v>6292</v>
      </c>
      <c r="G28" s="19">
        <v>12</v>
      </c>
      <c r="H28" s="23">
        <v>45867</v>
      </c>
      <c r="I28" s="23">
        <v>46229</v>
      </c>
      <c r="J28" s="23">
        <v>45567</v>
      </c>
      <c r="K28" s="23">
        <v>45567</v>
      </c>
      <c r="L28" s="20">
        <v>0</v>
      </c>
      <c r="M28" s="20">
        <v>1401.75</v>
      </c>
      <c r="N28" s="20">
        <v>1440</v>
      </c>
      <c r="O28" s="21">
        <v>0</v>
      </c>
      <c r="Q28" s="20">
        <v>0</v>
      </c>
      <c r="R28" s="20">
        <f t="shared" si="2"/>
        <v>1440</v>
      </c>
      <c r="S28" s="20">
        <v>1440</v>
      </c>
    </row>
    <row r="29" spans="1:25">
      <c r="A29" s="18" t="s">
        <v>6293</v>
      </c>
      <c r="B29" s="18" t="s">
        <v>6294</v>
      </c>
      <c r="C29" s="18" t="s">
        <v>6295</v>
      </c>
      <c r="D29" s="18" t="s">
        <v>6296</v>
      </c>
      <c r="E29" s="18" t="s">
        <v>6297</v>
      </c>
      <c r="F29" s="18" t="s">
        <v>6298</v>
      </c>
      <c r="G29" s="19">
        <v>12</v>
      </c>
      <c r="H29" s="23">
        <v>45867</v>
      </c>
      <c r="I29" s="23">
        <v>46229</v>
      </c>
      <c r="J29" s="23">
        <v>45568</v>
      </c>
      <c r="K29" s="23">
        <v>45568</v>
      </c>
      <c r="L29" s="20">
        <v>2930</v>
      </c>
      <c r="M29" s="20">
        <v>1401.75</v>
      </c>
      <c r="N29" s="20">
        <v>1495</v>
      </c>
      <c r="O29" s="21">
        <v>0</v>
      </c>
      <c r="Q29" s="20">
        <v>0</v>
      </c>
      <c r="R29" s="20">
        <f t="shared" si="2"/>
        <v>1495</v>
      </c>
      <c r="S29" s="20">
        <v>1495</v>
      </c>
    </row>
    <row r="30" spans="1:25">
      <c r="A30" s="18" t="s">
        <v>6299</v>
      </c>
      <c r="B30" s="18" t="s">
        <v>6300</v>
      </c>
      <c r="C30" s="18" t="s">
        <v>6301</v>
      </c>
      <c r="D30" s="18" t="s">
        <v>6302</v>
      </c>
      <c r="E30" s="18" t="s">
        <v>6303</v>
      </c>
      <c r="F30" s="18" t="s">
        <v>6304</v>
      </c>
      <c r="G30" s="19">
        <v>12</v>
      </c>
      <c r="H30" s="23">
        <v>45867</v>
      </c>
      <c r="I30" s="23">
        <v>46229</v>
      </c>
      <c r="J30" s="23">
        <v>45572</v>
      </c>
      <c r="K30" s="23">
        <v>45573</v>
      </c>
      <c r="L30" s="20">
        <v>0</v>
      </c>
      <c r="M30" s="20">
        <v>1401.75</v>
      </c>
      <c r="N30" s="20">
        <v>1525</v>
      </c>
      <c r="O30" s="21">
        <v>0</v>
      </c>
      <c r="Q30" s="20">
        <v>0</v>
      </c>
      <c r="R30" s="20">
        <f t="shared" si="2"/>
        <v>1525</v>
      </c>
      <c r="S30" s="20">
        <v>1525</v>
      </c>
    </row>
    <row r="31" spans="1:25">
      <c r="B31" s="18" t="s">
        <v>6305</v>
      </c>
      <c r="D31" s="18" t="s">
        <v>6306</v>
      </c>
      <c r="E31" s="18" t="s">
        <v>6307</v>
      </c>
      <c r="F31" s="18" t="s">
        <v>6308</v>
      </c>
      <c r="G31" s="19">
        <v>12</v>
      </c>
      <c r="H31" s="23">
        <v>45867</v>
      </c>
      <c r="I31" s="23">
        <v>46229</v>
      </c>
      <c r="J31" s="23">
        <v>45604</v>
      </c>
      <c r="K31" s="23">
        <v>45607</v>
      </c>
      <c r="L31" s="20">
        <v>0</v>
      </c>
      <c r="M31" s="20">
        <v>0</v>
      </c>
      <c r="N31" s="20">
        <v>1575</v>
      </c>
      <c r="O31" s="21">
        <v>0</v>
      </c>
      <c r="Q31" s="20">
        <v>0</v>
      </c>
      <c r="R31" s="20">
        <f t="shared" si="2"/>
        <v>1575</v>
      </c>
      <c r="S31" s="20">
        <v>1575</v>
      </c>
    </row>
    <row r="32" spans="1:25">
      <c r="B32" s="18" t="s">
        <v>6309</v>
      </c>
      <c r="D32" s="18" t="s">
        <v>6310</v>
      </c>
      <c r="E32" s="18" t="s">
        <v>6311</v>
      </c>
      <c r="F32" s="18" t="s">
        <v>6312</v>
      </c>
      <c r="G32" s="19">
        <v>12</v>
      </c>
      <c r="H32" s="23">
        <v>45879</v>
      </c>
      <c r="I32" s="23">
        <v>46229</v>
      </c>
      <c r="J32" s="23">
        <v>45600</v>
      </c>
      <c r="K32" s="23">
        <v>45601</v>
      </c>
      <c r="L32" s="20">
        <v>0</v>
      </c>
      <c r="M32" s="20">
        <v>0</v>
      </c>
      <c r="N32" s="20">
        <v>1610</v>
      </c>
      <c r="O32" s="21">
        <v>0</v>
      </c>
      <c r="Q32" s="20">
        <v>0</v>
      </c>
      <c r="R32" s="20">
        <f t="shared" si="2"/>
        <v>1610</v>
      </c>
      <c r="S32" s="20">
        <v>1610</v>
      </c>
    </row>
    <row r="33" spans="1:19">
      <c r="B33" s="18" t="s">
        <v>6313</v>
      </c>
      <c r="D33" s="18" t="s">
        <v>6314</v>
      </c>
      <c r="E33" s="18" t="s">
        <v>6315</v>
      </c>
      <c r="F33" s="18" t="s">
        <v>6316</v>
      </c>
      <c r="G33" s="19">
        <v>12</v>
      </c>
      <c r="H33" s="23">
        <v>45879</v>
      </c>
      <c r="I33" s="23">
        <v>46229</v>
      </c>
      <c r="J33" s="23">
        <v>45602</v>
      </c>
      <c r="K33" s="23">
        <v>45602</v>
      </c>
      <c r="L33" s="20">
        <v>0</v>
      </c>
      <c r="M33" s="20">
        <v>0</v>
      </c>
      <c r="N33" s="20">
        <v>1575</v>
      </c>
      <c r="O33" s="21">
        <v>0</v>
      </c>
      <c r="Q33" s="20">
        <v>0</v>
      </c>
      <c r="R33" s="20">
        <f t="shared" si="2"/>
        <v>1575</v>
      </c>
      <c r="S33" s="20">
        <v>1575</v>
      </c>
    </row>
    <row r="34" spans="1:19">
      <c r="B34" s="18" t="s">
        <v>6317</v>
      </c>
      <c r="D34" s="18" t="s">
        <v>6318</v>
      </c>
      <c r="E34" s="18" t="s">
        <v>6319</v>
      </c>
      <c r="F34" s="18" t="s">
        <v>6320</v>
      </c>
      <c r="G34" s="19">
        <v>12</v>
      </c>
      <c r="H34" s="23">
        <v>45879</v>
      </c>
      <c r="I34" s="23">
        <v>46229</v>
      </c>
      <c r="J34" s="23">
        <v>45603</v>
      </c>
      <c r="K34" s="23">
        <v>45603</v>
      </c>
      <c r="L34" s="20">
        <v>0</v>
      </c>
      <c r="M34" s="20">
        <v>0</v>
      </c>
      <c r="N34" s="20">
        <v>1610</v>
      </c>
      <c r="O34" s="21">
        <v>0</v>
      </c>
      <c r="Q34" s="20">
        <v>0</v>
      </c>
      <c r="R34" s="20">
        <f t="shared" si="2"/>
        <v>1610</v>
      </c>
      <c r="S34" s="20">
        <v>1610</v>
      </c>
    </row>
    <row r="35" spans="1:19">
      <c r="B35" s="18" t="s">
        <v>6321</v>
      </c>
      <c r="D35" s="18" t="s">
        <v>6322</v>
      </c>
      <c r="E35" s="18" t="s">
        <v>6323</v>
      </c>
      <c r="F35" s="18" t="s">
        <v>6324</v>
      </c>
      <c r="G35" s="19">
        <v>12</v>
      </c>
      <c r="H35" s="23">
        <v>45867</v>
      </c>
      <c r="I35" s="23">
        <v>46229</v>
      </c>
      <c r="J35" s="23">
        <v>45595</v>
      </c>
      <c r="K35" s="23">
        <v>45596</v>
      </c>
      <c r="L35" s="20">
        <v>0</v>
      </c>
      <c r="M35" s="20">
        <v>0</v>
      </c>
      <c r="N35" s="20">
        <v>1575</v>
      </c>
      <c r="O35" s="21">
        <v>0</v>
      </c>
      <c r="Q35" s="20">
        <v>0</v>
      </c>
      <c r="R35" s="20">
        <f t="shared" si="2"/>
        <v>1575</v>
      </c>
      <c r="S35" s="20">
        <v>1575</v>
      </c>
    </row>
    <row r="36" spans="1:19">
      <c r="B36" s="18" t="s">
        <v>6325</v>
      </c>
      <c r="D36" s="18" t="s">
        <v>6326</v>
      </c>
      <c r="E36" s="18" t="s">
        <v>6327</v>
      </c>
      <c r="F36" s="18" t="s">
        <v>6328</v>
      </c>
      <c r="G36" s="19">
        <v>12</v>
      </c>
      <c r="H36" s="23">
        <v>45867</v>
      </c>
      <c r="I36" s="23">
        <v>46229</v>
      </c>
      <c r="J36" s="23">
        <v>45595</v>
      </c>
      <c r="K36" s="23">
        <v>45596</v>
      </c>
      <c r="L36" s="20">
        <v>0</v>
      </c>
      <c r="M36" s="20">
        <v>0</v>
      </c>
      <c r="N36" s="20">
        <v>1610</v>
      </c>
      <c r="O36" s="21">
        <v>0</v>
      </c>
      <c r="Q36" s="20">
        <v>0</v>
      </c>
      <c r="R36" s="20">
        <f t="shared" si="2"/>
        <v>1610</v>
      </c>
      <c r="S36" s="20">
        <v>1610</v>
      </c>
    </row>
    <row r="37" spans="1:19">
      <c r="B37" s="18" t="s">
        <v>6329</v>
      </c>
      <c r="D37" s="18" t="s">
        <v>6330</v>
      </c>
      <c r="E37" s="18" t="s">
        <v>6331</v>
      </c>
      <c r="F37" s="18" t="s">
        <v>6332</v>
      </c>
      <c r="G37" s="19">
        <v>12</v>
      </c>
      <c r="H37" s="23">
        <v>45867</v>
      </c>
      <c r="I37" s="23">
        <v>46229</v>
      </c>
      <c r="J37" s="23">
        <v>45605</v>
      </c>
      <c r="K37" s="23">
        <v>45607</v>
      </c>
      <c r="L37" s="20">
        <v>0</v>
      </c>
      <c r="M37" s="20">
        <v>0</v>
      </c>
      <c r="N37" s="20">
        <v>1575</v>
      </c>
      <c r="O37" s="21">
        <v>0</v>
      </c>
      <c r="Q37" s="20">
        <v>0</v>
      </c>
      <c r="R37" s="20">
        <f t="shared" si="2"/>
        <v>1575</v>
      </c>
      <c r="S37" s="20">
        <v>1575</v>
      </c>
    </row>
    <row r="38" spans="1:19">
      <c r="B38" s="18" t="s">
        <v>6333</v>
      </c>
      <c r="D38" s="18" t="s">
        <v>6334</v>
      </c>
      <c r="E38" s="18" t="s">
        <v>6335</v>
      </c>
      <c r="F38" s="18" t="s">
        <v>6336</v>
      </c>
      <c r="G38" s="19">
        <v>12</v>
      </c>
      <c r="H38" s="23">
        <v>45867</v>
      </c>
      <c r="I38" s="23">
        <v>46229</v>
      </c>
      <c r="J38" s="23">
        <v>45596</v>
      </c>
      <c r="K38" s="23">
        <v>45596</v>
      </c>
      <c r="L38" s="20">
        <v>0</v>
      </c>
      <c r="M38" s="20">
        <v>0</v>
      </c>
      <c r="N38" s="20">
        <v>1610</v>
      </c>
      <c r="O38" s="21">
        <v>0</v>
      </c>
      <c r="Q38" s="20">
        <v>0</v>
      </c>
      <c r="R38" s="20">
        <f t="shared" si="2"/>
        <v>1610</v>
      </c>
      <c r="S38" s="20">
        <v>1610</v>
      </c>
    </row>
    <row r="39" spans="1:19">
      <c r="B39" s="18" t="s">
        <v>6337</v>
      </c>
      <c r="D39" s="18" t="s">
        <v>6338</v>
      </c>
      <c r="E39" s="18" t="s">
        <v>6339</v>
      </c>
      <c r="F39" s="18" t="s">
        <v>6340</v>
      </c>
      <c r="G39" s="19">
        <v>12</v>
      </c>
      <c r="H39" s="23">
        <v>45867</v>
      </c>
      <c r="I39" s="23">
        <v>46229</v>
      </c>
      <c r="J39" s="23">
        <v>45594</v>
      </c>
      <c r="K39" s="23">
        <v>45595</v>
      </c>
      <c r="L39" s="20">
        <v>0</v>
      </c>
      <c r="M39" s="20">
        <v>0</v>
      </c>
      <c r="N39" s="20">
        <v>1560</v>
      </c>
      <c r="O39" s="21">
        <v>0</v>
      </c>
      <c r="Q39" s="20">
        <v>0</v>
      </c>
      <c r="R39" s="20">
        <f t="shared" si="2"/>
        <v>1560</v>
      </c>
      <c r="S39" s="20">
        <v>1560</v>
      </c>
    </row>
    <row r="40" spans="1:19">
      <c r="B40" s="18" t="s">
        <v>6341</v>
      </c>
      <c r="D40" s="18" t="s">
        <v>6342</v>
      </c>
      <c r="E40" s="18" t="s">
        <v>6343</v>
      </c>
      <c r="F40" s="18" t="s">
        <v>6344</v>
      </c>
      <c r="G40" s="19">
        <v>12</v>
      </c>
      <c r="H40" s="23">
        <v>45879</v>
      </c>
      <c r="I40" s="23">
        <v>46229</v>
      </c>
      <c r="J40" s="23">
        <v>45594</v>
      </c>
      <c r="K40" s="23">
        <v>45595</v>
      </c>
      <c r="L40" s="20">
        <v>0</v>
      </c>
      <c r="M40" s="20">
        <v>0</v>
      </c>
      <c r="N40" s="20">
        <v>1540</v>
      </c>
      <c r="O40" s="21">
        <v>0</v>
      </c>
      <c r="Q40" s="20">
        <v>0</v>
      </c>
      <c r="R40" s="20">
        <f t="shared" si="2"/>
        <v>1540</v>
      </c>
      <c r="S40" s="20">
        <v>1540</v>
      </c>
    </row>
    <row r="41" spans="1:19">
      <c r="B41" s="18" t="s">
        <v>6345</v>
      </c>
      <c r="D41" s="18" t="s">
        <v>6346</v>
      </c>
      <c r="E41" s="18" t="s">
        <v>6347</v>
      </c>
      <c r="F41" s="18" t="s">
        <v>6348</v>
      </c>
      <c r="G41" s="19">
        <v>12</v>
      </c>
      <c r="H41" s="23">
        <v>45867</v>
      </c>
      <c r="I41" s="23">
        <v>46229</v>
      </c>
      <c r="J41" s="23">
        <v>45595</v>
      </c>
      <c r="K41" s="23">
        <v>45596</v>
      </c>
      <c r="L41" s="20">
        <v>0</v>
      </c>
      <c r="M41" s="20">
        <v>0</v>
      </c>
      <c r="N41" s="20">
        <v>1575</v>
      </c>
      <c r="O41" s="21">
        <v>0</v>
      </c>
      <c r="Q41" s="20">
        <v>0</v>
      </c>
      <c r="R41" s="20">
        <f t="shared" si="2"/>
        <v>1575</v>
      </c>
      <c r="S41" s="20">
        <v>1575</v>
      </c>
    </row>
    <row r="42" spans="1:19">
      <c r="B42" s="18" t="s">
        <v>6349</v>
      </c>
      <c r="D42" s="18" t="s">
        <v>6350</v>
      </c>
      <c r="E42" s="18" t="s">
        <v>6351</v>
      </c>
      <c r="F42" s="18" t="s">
        <v>6352</v>
      </c>
      <c r="G42" s="19">
        <v>12</v>
      </c>
      <c r="H42" s="23">
        <v>45879</v>
      </c>
      <c r="I42" s="23">
        <v>46229</v>
      </c>
      <c r="J42" s="23">
        <v>45596</v>
      </c>
      <c r="K42" s="23">
        <v>45596</v>
      </c>
      <c r="L42" s="20">
        <v>0</v>
      </c>
      <c r="M42" s="20">
        <v>0</v>
      </c>
      <c r="N42" s="20">
        <v>1610</v>
      </c>
      <c r="O42" s="21">
        <v>0</v>
      </c>
      <c r="Q42" s="20">
        <v>0</v>
      </c>
      <c r="R42" s="20">
        <f t="shared" si="2"/>
        <v>1610</v>
      </c>
      <c r="S42" s="20">
        <v>1610</v>
      </c>
    </row>
    <row r="43" spans="1:19">
      <c r="A43" s="17" t="s">
        <v>6353</v>
      </c>
    </row>
    <row r="44" spans="1:19">
      <c r="A44" s="18" t="s">
        <v>6354</v>
      </c>
      <c r="B44" s="18" t="s">
        <v>6355</v>
      </c>
      <c r="C44" s="18" t="s">
        <v>6356</v>
      </c>
      <c r="D44" s="18" t="s">
        <v>6357</v>
      </c>
      <c r="E44" s="18" t="s">
        <v>6358</v>
      </c>
      <c r="F44" s="18" t="s">
        <v>6359</v>
      </c>
      <c r="G44" s="19">
        <v>12</v>
      </c>
      <c r="H44" s="23">
        <v>45867</v>
      </c>
      <c r="I44" s="23">
        <v>46229</v>
      </c>
      <c r="J44" s="23">
        <v>45566</v>
      </c>
      <c r="K44" s="23">
        <v>45567</v>
      </c>
      <c r="L44" s="20">
        <v>0</v>
      </c>
      <c r="M44" s="20">
        <v>1094.06</v>
      </c>
      <c r="N44" s="20">
        <v>1135</v>
      </c>
      <c r="O44" s="21">
        <v>0</v>
      </c>
      <c r="Q44" s="20">
        <v>0</v>
      </c>
      <c r="R44" s="20">
        <f t="shared" ref="R44:R76" si="3">N44</f>
        <v>1135</v>
      </c>
      <c r="S44" s="20">
        <v>1135</v>
      </c>
    </row>
    <row r="45" spans="1:19">
      <c r="A45" s="18" t="s">
        <v>6360</v>
      </c>
      <c r="B45" s="18" t="s">
        <v>6361</v>
      </c>
      <c r="C45" s="18" t="s">
        <v>6362</v>
      </c>
      <c r="D45" s="18" t="s">
        <v>6363</v>
      </c>
      <c r="E45" s="18" t="s">
        <v>6364</v>
      </c>
      <c r="F45" s="18" t="s">
        <v>6365</v>
      </c>
      <c r="G45" s="19">
        <v>12</v>
      </c>
      <c r="H45" s="23">
        <v>45867</v>
      </c>
      <c r="I45" s="23">
        <v>46229</v>
      </c>
      <c r="J45" s="23">
        <v>45566</v>
      </c>
      <c r="K45" s="23">
        <v>45567</v>
      </c>
      <c r="L45" s="20">
        <v>0</v>
      </c>
      <c r="M45" s="20">
        <v>1094.06</v>
      </c>
      <c r="N45" s="20">
        <v>1135</v>
      </c>
      <c r="O45" s="21">
        <v>0</v>
      </c>
      <c r="Q45" s="20">
        <v>0</v>
      </c>
      <c r="R45" s="20">
        <f t="shared" si="3"/>
        <v>1135</v>
      </c>
      <c r="S45" s="20">
        <v>1135</v>
      </c>
    </row>
    <row r="46" spans="1:19">
      <c r="A46" s="18" t="s">
        <v>6366</v>
      </c>
      <c r="B46" s="18" t="s">
        <v>6367</v>
      </c>
      <c r="C46" s="18" t="s">
        <v>6368</v>
      </c>
      <c r="D46" s="18" t="s">
        <v>6369</v>
      </c>
      <c r="E46" s="18" t="s">
        <v>6370</v>
      </c>
      <c r="F46" s="18" t="s">
        <v>6371</v>
      </c>
      <c r="G46" s="19">
        <v>12</v>
      </c>
      <c r="H46" s="23">
        <v>45867</v>
      </c>
      <c r="I46" s="23">
        <v>46229</v>
      </c>
      <c r="J46" s="23">
        <v>45572</v>
      </c>
      <c r="K46" s="23">
        <v>45572</v>
      </c>
      <c r="L46" s="20">
        <v>0</v>
      </c>
      <c r="M46" s="20">
        <v>1094.06</v>
      </c>
      <c r="N46" s="20">
        <v>1140</v>
      </c>
      <c r="O46" s="21">
        <v>0</v>
      </c>
      <c r="Q46" s="20">
        <v>0</v>
      </c>
      <c r="R46" s="20">
        <f t="shared" si="3"/>
        <v>1140</v>
      </c>
      <c r="S46" s="20">
        <v>1140</v>
      </c>
    </row>
    <row r="47" spans="1:19">
      <c r="A47" s="18" t="s">
        <v>6372</v>
      </c>
      <c r="B47" s="18" t="s">
        <v>6373</v>
      </c>
      <c r="C47" s="18" t="s">
        <v>6374</v>
      </c>
      <c r="D47" s="18" t="s">
        <v>6375</v>
      </c>
      <c r="E47" s="18" t="s">
        <v>6376</v>
      </c>
      <c r="F47" s="18" t="s">
        <v>6377</v>
      </c>
      <c r="G47" s="19">
        <v>12</v>
      </c>
      <c r="H47" s="23">
        <v>45867</v>
      </c>
      <c r="I47" s="23">
        <v>46229</v>
      </c>
      <c r="J47" s="23">
        <v>45572</v>
      </c>
      <c r="K47" s="23">
        <v>45572</v>
      </c>
      <c r="L47" s="20">
        <v>0</v>
      </c>
      <c r="M47" s="20">
        <v>1094.06</v>
      </c>
      <c r="N47" s="20">
        <v>1140</v>
      </c>
      <c r="O47" s="21">
        <v>0</v>
      </c>
      <c r="Q47" s="20">
        <v>0</v>
      </c>
      <c r="R47" s="20">
        <f t="shared" si="3"/>
        <v>1140</v>
      </c>
      <c r="S47" s="20">
        <v>1140</v>
      </c>
    </row>
    <row r="48" spans="1:19">
      <c r="A48" s="18" t="s">
        <v>6378</v>
      </c>
      <c r="B48" s="18" t="s">
        <v>6379</v>
      </c>
      <c r="C48" s="18" t="s">
        <v>6380</v>
      </c>
      <c r="D48" s="18" t="s">
        <v>6381</v>
      </c>
      <c r="E48" s="18" t="s">
        <v>6382</v>
      </c>
      <c r="F48" s="18" t="s">
        <v>6383</v>
      </c>
      <c r="G48" s="19">
        <v>12</v>
      </c>
      <c r="H48" s="23">
        <v>45867</v>
      </c>
      <c r="I48" s="23">
        <v>46229</v>
      </c>
      <c r="J48" s="23">
        <v>45594</v>
      </c>
      <c r="K48" s="23">
        <v>45595</v>
      </c>
      <c r="L48" s="20">
        <v>2180</v>
      </c>
      <c r="M48" s="20">
        <v>1094.06</v>
      </c>
      <c r="N48" s="20">
        <v>1210</v>
      </c>
      <c r="O48" s="21">
        <v>0</v>
      </c>
      <c r="Q48" s="20">
        <v>1100</v>
      </c>
      <c r="R48" s="20">
        <f t="shared" si="3"/>
        <v>1210</v>
      </c>
      <c r="S48" s="20">
        <v>1210</v>
      </c>
    </row>
    <row r="49" spans="1:19">
      <c r="A49" s="18" t="s">
        <v>6384</v>
      </c>
      <c r="B49" s="18" t="s">
        <v>6385</v>
      </c>
      <c r="C49" s="18" t="s">
        <v>6386</v>
      </c>
      <c r="D49" s="18" t="s">
        <v>6387</v>
      </c>
      <c r="E49" s="18" t="s">
        <v>6388</v>
      </c>
      <c r="F49" s="18" t="s">
        <v>6389</v>
      </c>
      <c r="G49" s="19">
        <v>12</v>
      </c>
      <c r="H49" s="23">
        <v>45867</v>
      </c>
      <c r="I49" s="23">
        <v>46229</v>
      </c>
      <c r="J49" s="23">
        <v>45586</v>
      </c>
      <c r="K49" s="23">
        <v>45586</v>
      </c>
      <c r="L49" s="20">
        <v>0</v>
      </c>
      <c r="M49" s="20">
        <v>1094.06</v>
      </c>
      <c r="N49" s="20">
        <v>1205</v>
      </c>
      <c r="O49" s="21">
        <v>0</v>
      </c>
      <c r="Q49" s="20">
        <v>0</v>
      </c>
      <c r="R49" s="20">
        <f t="shared" si="3"/>
        <v>1205</v>
      </c>
      <c r="S49" s="20">
        <v>1205</v>
      </c>
    </row>
    <row r="50" spans="1:19">
      <c r="A50" s="18" t="s">
        <v>6390</v>
      </c>
      <c r="B50" s="18" t="s">
        <v>6391</v>
      </c>
      <c r="C50" s="18" t="s">
        <v>6392</v>
      </c>
      <c r="D50" s="18" t="s">
        <v>6393</v>
      </c>
      <c r="E50" s="18" t="s">
        <v>6394</v>
      </c>
      <c r="F50" s="18" t="s">
        <v>6395</v>
      </c>
      <c r="G50" s="19">
        <v>12</v>
      </c>
      <c r="H50" s="23">
        <v>45867</v>
      </c>
      <c r="I50" s="23">
        <v>46229</v>
      </c>
      <c r="J50" s="23">
        <v>45601</v>
      </c>
      <c r="K50" s="23">
        <v>45602</v>
      </c>
      <c r="L50" s="20">
        <v>0</v>
      </c>
      <c r="M50" s="20">
        <v>1094.06</v>
      </c>
      <c r="N50" s="20">
        <v>1245</v>
      </c>
      <c r="O50" s="21">
        <v>0</v>
      </c>
      <c r="Q50" s="20">
        <v>0</v>
      </c>
      <c r="R50" s="20">
        <f t="shared" si="3"/>
        <v>1245</v>
      </c>
      <c r="S50" s="20">
        <v>1245</v>
      </c>
    </row>
    <row r="51" spans="1:19">
      <c r="A51" s="18" t="s">
        <v>6396</v>
      </c>
      <c r="B51" s="18" t="s">
        <v>6397</v>
      </c>
      <c r="C51" s="18" t="s">
        <v>6398</v>
      </c>
      <c r="D51" s="18" t="s">
        <v>6399</v>
      </c>
      <c r="E51" s="18" t="s">
        <v>6400</v>
      </c>
      <c r="F51" s="18" t="s">
        <v>6401</v>
      </c>
      <c r="G51" s="19">
        <v>12</v>
      </c>
      <c r="H51" s="23">
        <v>45867</v>
      </c>
      <c r="I51" s="23">
        <v>46229</v>
      </c>
      <c r="J51" s="23">
        <v>45582</v>
      </c>
      <c r="K51" s="23">
        <v>45583</v>
      </c>
      <c r="L51" s="20">
        <v>0</v>
      </c>
      <c r="M51" s="20">
        <v>1094.06</v>
      </c>
      <c r="N51" s="20">
        <v>1190</v>
      </c>
      <c r="O51" s="21">
        <v>0</v>
      </c>
      <c r="Q51" s="20">
        <v>0</v>
      </c>
      <c r="R51" s="20">
        <f t="shared" si="3"/>
        <v>1190</v>
      </c>
      <c r="S51" s="20">
        <v>1190</v>
      </c>
    </row>
    <row r="52" spans="1:19">
      <c r="A52" s="18" t="s">
        <v>6402</v>
      </c>
      <c r="B52" s="18" t="s">
        <v>6403</v>
      </c>
      <c r="C52" s="18" t="s">
        <v>6404</v>
      </c>
      <c r="D52" s="18" t="s">
        <v>6405</v>
      </c>
      <c r="E52" s="18" t="s">
        <v>6406</v>
      </c>
      <c r="F52" s="18" t="s">
        <v>6407</v>
      </c>
      <c r="G52" s="19">
        <v>12</v>
      </c>
      <c r="H52" s="23">
        <v>45867</v>
      </c>
      <c r="I52" s="23">
        <v>46229</v>
      </c>
      <c r="J52" s="23">
        <v>45606</v>
      </c>
      <c r="K52" s="23">
        <v>45607</v>
      </c>
      <c r="L52" s="20">
        <v>0</v>
      </c>
      <c r="M52" s="20">
        <v>1094.06</v>
      </c>
      <c r="N52" s="20">
        <v>1210</v>
      </c>
      <c r="O52" s="21">
        <v>0</v>
      </c>
      <c r="Q52" s="20">
        <v>0</v>
      </c>
      <c r="R52" s="20">
        <f t="shared" si="3"/>
        <v>1210</v>
      </c>
      <c r="S52" s="20">
        <v>1210</v>
      </c>
    </row>
    <row r="53" spans="1:19">
      <c r="A53" s="18" t="s">
        <v>6408</v>
      </c>
      <c r="B53" s="18" t="s">
        <v>6409</v>
      </c>
      <c r="C53" s="18" t="s">
        <v>6410</v>
      </c>
      <c r="D53" s="18" t="s">
        <v>6411</v>
      </c>
      <c r="E53" s="18" t="s">
        <v>6412</v>
      </c>
      <c r="F53" s="18" t="s">
        <v>6413</v>
      </c>
      <c r="G53" s="19">
        <v>12</v>
      </c>
      <c r="H53" s="23">
        <v>45867</v>
      </c>
      <c r="I53" s="23">
        <v>46229</v>
      </c>
      <c r="J53" s="23">
        <v>45581</v>
      </c>
      <c r="K53" s="23">
        <v>45581</v>
      </c>
      <c r="L53" s="20">
        <v>0</v>
      </c>
      <c r="M53" s="20">
        <v>1094.06</v>
      </c>
      <c r="N53" s="20">
        <v>1190</v>
      </c>
      <c r="O53" s="21">
        <v>0</v>
      </c>
      <c r="Q53" s="20">
        <v>0</v>
      </c>
      <c r="R53" s="20">
        <f t="shared" si="3"/>
        <v>1190</v>
      </c>
      <c r="S53" s="20">
        <v>1190</v>
      </c>
    </row>
    <row r="54" spans="1:19">
      <c r="A54" s="18" t="s">
        <v>6414</v>
      </c>
      <c r="B54" s="18" t="s">
        <v>6415</v>
      </c>
      <c r="C54" s="18" t="s">
        <v>6416</v>
      </c>
      <c r="D54" s="18" t="s">
        <v>6417</v>
      </c>
      <c r="E54" s="18" t="s">
        <v>6418</v>
      </c>
      <c r="F54" s="18" t="s">
        <v>6419</v>
      </c>
      <c r="G54" s="19">
        <v>12</v>
      </c>
      <c r="H54" s="23">
        <v>45867</v>
      </c>
      <c r="I54" s="23">
        <v>46229</v>
      </c>
      <c r="J54" s="23">
        <v>45568</v>
      </c>
      <c r="K54" s="23">
        <v>45568</v>
      </c>
      <c r="L54" s="20">
        <v>2200</v>
      </c>
      <c r="M54" s="20">
        <v>1094.06</v>
      </c>
      <c r="N54" s="20">
        <v>1140</v>
      </c>
      <c r="O54" s="21">
        <v>0</v>
      </c>
      <c r="Q54" s="20">
        <v>0</v>
      </c>
      <c r="R54" s="20">
        <f t="shared" si="3"/>
        <v>1140</v>
      </c>
      <c r="S54" s="20">
        <v>1140</v>
      </c>
    </row>
    <row r="55" spans="1:19">
      <c r="A55" s="18" t="s">
        <v>6420</v>
      </c>
      <c r="B55" s="18" t="s">
        <v>6421</v>
      </c>
      <c r="C55" s="18" t="s">
        <v>6422</v>
      </c>
      <c r="D55" s="18" t="s">
        <v>6423</v>
      </c>
      <c r="E55" s="18" t="s">
        <v>6424</v>
      </c>
      <c r="F55" s="18" t="s">
        <v>6425</v>
      </c>
      <c r="G55" s="19">
        <v>12</v>
      </c>
      <c r="H55" s="23">
        <v>45867</v>
      </c>
      <c r="I55" s="23">
        <v>46229</v>
      </c>
      <c r="J55" s="23">
        <v>45583</v>
      </c>
      <c r="K55" s="23">
        <v>45583</v>
      </c>
      <c r="L55" s="20">
        <v>2350</v>
      </c>
      <c r="M55" s="20">
        <v>1094.06</v>
      </c>
      <c r="N55" s="20">
        <v>1240</v>
      </c>
      <c r="O55" s="21">
        <v>0</v>
      </c>
      <c r="Q55" s="20">
        <v>0</v>
      </c>
      <c r="R55" s="20">
        <f t="shared" si="3"/>
        <v>1240</v>
      </c>
      <c r="S55" s="20">
        <v>1240</v>
      </c>
    </row>
    <row r="56" spans="1:19">
      <c r="A56" s="18" t="s">
        <v>6426</v>
      </c>
      <c r="B56" s="18" t="s">
        <v>6427</v>
      </c>
      <c r="C56" s="18" t="s">
        <v>6428</v>
      </c>
      <c r="D56" s="18" t="s">
        <v>6429</v>
      </c>
      <c r="E56" s="18" t="s">
        <v>6430</v>
      </c>
      <c r="F56" s="18" t="s">
        <v>6431</v>
      </c>
      <c r="G56" s="19">
        <v>12</v>
      </c>
      <c r="H56" s="23">
        <v>45867</v>
      </c>
      <c r="I56" s="23">
        <v>46229</v>
      </c>
      <c r="J56" s="23">
        <v>45585</v>
      </c>
      <c r="K56" s="23">
        <v>45586</v>
      </c>
      <c r="L56" s="20">
        <v>0</v>
      </c>
      <c r="M56" s="20">
        <v>1094.2</v>
      </c>
      <c r="N56" s="20">
        <v>1275</v>
      </c>
      <c r="O56" s="21">
        <v>0</v>
      </c>
      <c r="Q56" s="20">
        <v>0</v>
      </c>
      <c r="R56" s="20">
        <f t="shared" si="3"/>
        <v>1275</v>
      </c>
      <c r="S56" s="20">
        <v>1275</v>
      </c>
    </row>
    <row r="57" spans="1:19">
      <c r="B57" s="18" t="s">
        <v>6432</v>
      </c>
      <c r="D57" s="18" t="s">
        <v>6433</v>
      </c>
      <c r="E57" s="18" t="s">
        <v>6434</v>
      </c>
      <c r="F57" s="18" t="s">
        <v>6435</v>
      </c>
      <c r="G57" s="19">
        <v>12</v>
      </c>
      <c r="H57" s="23">
        <v>45867</v>
      </c>
      <c r="I57" s="23">
        <v>46229</v>
      </c>
      <c r="J57" s="23">
        <v>45573</v>
      </c>
      <c r="K57" s="23">
        <v>45573</v>
      </c>
      <c r="L57" s="20">
        <v>0</v>
      </c>
      <c r="M57" s="20">
        <v>0</v>
      </c>
      <c r="N57" s="20">
        <v>1140</v>
      </c>
      <c r="O57" s="21">
        <v>0</v>
      </c>
      <c r="Q57" s="20">
        <v>0</v>
      </c>
      <c r="R57" s="20">
        <f t="shared" si="3"/>
        <v>1140</v>
      </c>
      <c r="S57" s="20">
        <v>1140</v>
      </c>
    </row>
    <row r="58" spans="1:19">
      <c r="B58" s="18" t="s">
        <v>6436</v>
      </c>
      <c r="D58" s="18" t="s">
        <v>6437</v>
      </c>
      <c r="E58" s="18" t="s">
        <v>6438</v>
      </c>
      <c r="F58" s="18" t="s">
        <v>6439</v>
      </c>
      <c r="G58" s="19">
        <v>12</v>
      </c>
      <c r="H58" s="23">
        <v>45867</v>
      </c>
      <c r="I58" s="23">
        <v>46229</v>
      </c>
      <c r="J58" s="23">
        <v>45567</v>
      </c>
      <c r="K58" s="23">
        <v>45567</v>
      </c>
      <c r="L58" s="20">
        <v>0</v>
      </c>
      <c r="M58" s="20">
        <v>0</v>
      </c>
      <c r="N58" s="20">
        <v>1135</v>
      </c>
      <c r="O58" s="21">
        <v>0</v>
      </c>
      <c r="Q58" s="20">
        <v>0</v>
      </c>
      <c r="R58" s="20">
        <f t="shared" si="3"/>
        <v>1135</v>
      </c>
      <c r="S58" s="20">
        <v>1135</v>
      </c>
    </row>
    <row r="59" spans="1:19">
      <c r="B59" s="18" t="s">
        <v>6440</v>
      </c>
      <c r="D59" s="18" t="s">
        <v>6441</v>
      </c>
      <c r="E59" s="18" t="s">
        <v>6442</v>
      </c>
      <c r="F59" s="18" t="s">
        <v>6443</v>
      </c>
      <c r="G59" s="19">
        <v>12</v>
      </c>
      <c r="H59" s="23">
        <v>45867</v>
      </c>
      <c r="I59" s="23">
        <v>46229</v>
      </c>
      <c r="J59" s="23">
        <v>45566</v>
      </c>
      <c r="K59" s="23">
        <v>45567</v>
      </c>
      <c r="L59" s="20">
        <v>0</v>
      </c>
      <c r="M59" s="20">
        <v>0</v>
      </c>
      <c r="N59" s="20">
        <v>1100</v>
      </c>
      <c r="O59" s="21">
        <v>0</v>
      </c>
      <c r="Q59" s="20">
        <v>0</v>
      </c>
      <c r="R59" s="20">
        <f t="shared" si="3"/>
        <v>1100</v>
      </c>
      <c r="S59" s="20">
        <v>1100</v>
      </c>
    </row>
    <row r="60" spans="1:19">
      <c r="B60" s="18" t="s">
        <v>6444</v>
      </c>
      <c r="D60" s="18" t="s">
        <v>6445</v>
      </c>
      <c r="E60" s="18" t="s">
        <v>6446</v>
      </c>
      <c r="F60" s="18" t="s">
        <v>6447</v>
      </c>
      <c r="G60" s="19">
        <v>12</v>
      </c>
      <c r="H60" s="23">
        <v>45867</v>
      </c>
      <c r="I60" s="23">
        <v>46229</v>
      </c>
      <c r="J60" s="23">
        <v>45574</v>
      </c>
      <c r="K60" s="23">
        <v>45575</v>
      </c>
      <c r="L60" s="20">
        <v>0</v>
      </c>
      <c r="M60" s="20">
        <v>0</v>
      </c>
      <c r="N60" s="20">
        <v>1140</v>
      </c>
      <c r="O60" s="21">
        <v>0</v>
      </c>
      <c r="Q60" s="20">
        <v>0</v>
      </c>
      <c r="R60" s="20">
        <f t="shared" si="3"/>
        <v>1140</v>
      </c>
      <c r="S60" s="20">
        <v>1140</v>
      </c>
    </row>
    <row r="61" spans="1:19">
      <c r="B61" s="18" t="s">
        <v>6448</v>
      </c>
      <c r="D61" s="18" t="s">
        <v>6449</v>
      </c>
      <c r="E61" s="18" t="s">
        <v>6450</v>
      </c>
      <c r="F61" s="18" t="s">
        <v>6451</v>
      </c>
      <c r="G61" s="19">
        <v>12</v>
      </c>
      <c r="H61" s="23">
        <v>45867</v>
      </c>
      <c r="I61" s="23">
        <v>46229</v>
      </c>
      <c r="J61" s="23">
        <v>45567</v>
      </c>
      <c r="K61" s="23">
        <v>45567</v>
      </c>
      <c r="L61" s="20">
        <v>0</v>
      </c>
      <c r="M61" s="20">
        <v>0</v>
      </c>
      <c r="N61" s="20">
        <v>1100</v>
      </c>
      <c r="O61" s="21">
        <v>0</v>
      </c>
      <c r="Q61" s="20">
        <v>0</v>
      </c>
      <c r="R61" s="20">
        <f t="shared" si="3"/>
        <v>1100</v>
      </c>
      <c r="S61" s="20">
        <v>1100</v>
      </c>
    </row>
    <row r="62" spans="1:19">
      <c r="B62" s="18" t="s">
        <v>6452</v>
      </c>
      <c r="D62" s="18" t="s">
        <v>6453</v>
      </c>
      <c r="E62" s="18" t="s">
        <v>6454</v>
      </c>
      <c r="F62" s="18" t="s">
        <v>6455</v>
      </c>
      <c r="G62" s="19">
        <v>12</v>
      </c>
      <c r="H62" s="23">
        <v>45867</v>
      </c>
      <c r="I62" s="23">
        <v>46229</v>
      </c>
      <c r="J62" s="23">
        <v>45567</v>
      </c>
      <c r="K62" s="23">
        <v>45567</v>
      </c>
      <c r="L62" s="20">
        <v>0</v>
      </c>
      <c r="M62" s="20">
        <v>0</v>
      </c>
      <c r="N62" s="20">
        <v>1100</v>
      </c>
      <c r="O62" s="21">
        <v>0</v>
      </c>
      <c r="Q62" s="20">
        <v>0</v>
      </c>
      <c r="R62" s="20">
        <f t="shared" si="3"/>
        <v>1100</v>
      </c>
      <c r="S62" s="20">
        <v>1100</v>
      </c>
    </row>
    <row r="63" spans="1:19">
      <c r="B63" s="18" t="s">
        <v>6456</v>
      </c>
      <c r="D63" s="18" t="s">
        <v>6457</v>
      </c>
      <c r="E63" s="18" t="s">
        <v>6458</v>
      </c>
      <c r="F63" s="18" t="s">
        <v>6459</v>
      </c>
      <c r="G63" s="19">
        <v>12</v>
      </c>
      <c r="H63" s="23">
        <v>45867</v>
      </c>
      <c r="I63" s="23">
        <v>46229</v>
      </c>
      <c r="J63" s="23">
        <v>45567</v>
      </c>
      <c r="K63" s="23">
        <v>45567</v>
      </c>
      <c r="L63" s="20">
        <v>0</v>
      </c>
      <c r="M63" s="20">
        <v>0</v>
      </c>
      <c r="N63" s="20">
        <v>1135</v>
      </c>
      <c r="O63" s="21">
        <v>0</v>
      </c>
      <c r="Q63" s="20">
        <v>0</v>
      </c>
      <c r="R63" s="20">
        <f t="shared" si="3"/>
        <v>1135</v>
      </c>
      <c r="S63" s="20">
        <v>1135</v>
      </c>
    </row>
    <row r="64" spans="1:19">
      <c r="B64" s="18" t="s">
        <v>6460</v>
      </c>
      <c r="D64" s="18" t="s">
        <v>6461</v>
      </c>
      <c r="E64" s="18" t="s">
        <v>6462</v>
      </c>
      <c r="F64" s="18" t="s">
        <v>6463</v>
      </c>
      <c r="G64" s="19">
        <v>12</v>
      </c>
      <c r="H64" s="23">
        <v>45867</v>
      </c>
      <c r="I64" s="23">
        <v>46229</v>
      </c>
      <c r="J64" s="23">
        <v>45589</v>
      </c>
      <c r="K64" s="23">
        <v>45589</v>
      </c>
      <c r="L64" s="20">
        <v>0</v>
      </c>
      <c r="M64" s="20">
        <v>0</v>
      </c>
      <c r="N64" s="20">
        <v>1210</v>
      </c>
      <c r="O64" s="21">
        <v>0</v>
      </c>
      <c r="Q64" s="20">
        <v>0</v>
      </c>
      <c r="R64" s="20">
        <f t="shared" si="3"/>
        <v>1210</v>
      </c>
      <c r="S64" s="20">
        <v>1210</v>
      </c>
    </row>
    <row r="65" spans="1:19">
      <c r="B65" s="18" t="s">
        <v>6464</v>
      </c>
      <c r="D65" s="18" t="s">
        <v>6465</v>
      </c>
      <c r="E65" s="18" t="s">
        <v>6466</v>
      </c>
      <c r="F65" s="18" t="s">
        <v>6467</v>
      </c>
      <c r="G65" s="19">
        <v>12</v>
      </c>
      <c r="H65" s="23">
        <v>45867</v>
      </c>
      <c r="I65" s="23">
        <v>46229</v>
      </c>
      <c r="J65" s="23">
        <v>45579</v>
      </c>
      <c r="K65" s="23">
        <v>45580</v>
      </c>
      <c r="L65" s="20">
        <v>0</v>
      </c>
      <c r="M65" s="20">
        <v>0</v>
      </c>
      <c r="N65" s="20">
        <v>1160</v>
      </c>
      <c r="O65" s="21">
        <v>0</v>
      </c>
      <c r="Q65" s="20">
        <v>0</v>
      </c>
      <c r="R65" s="20">
        <f t="shared" si="3"/>
        <v>1160</v>
      </c>
      <c r="S65" s="20">
        <v>1160</v>
      </c>
    </row>
    <row r="66" spans="1:19">
      <c r="B66" s="18" t="s">
        <v>6468</v>
      </c>
      <c r="D66" s="18" t="s">
        <v>6469</v>
      </c>
      <c r="E66" s="18" t="s">
        <v>6470</v>
      </c>
      <c r="F66" s="18" t="s">
        <v>6471</v>
      </c>
      <c r="G66" s="19">
        <v>12</v>
      </c>
      <c r="H66" s="23">
        <v>45867</v>
      </c>
      <c r="I66" s="23">
        <v>46229</v>
      </c>
      <c r="J66" s="23">
        <v>45575</v>
      </c>
      <c r="K66" s="23">
        <v>45576</v>
      </c>
      <c r="L66" s="20">
        <v>0</v>
      </c>
      <c r="M66" s="20">
        <v>0</v>
      </c>
      <c r="N66" s="20">
        <v>1160</v>
      </c>
      <c r="O66" s="21">
        <v>0</v>
      </c>
      <c r="Q66" s="20">
        <v>0</v>
      </c>
      <c r="R66" s="20">
        <f t="shared" si="3"/>
        <v>1160</v>
      </c>
      <c r="S66" s="20">
        <v>1160</v>
      </c>
    </row>
    <row r="67" spans="1:19">
      <c r="B67" s="18" t="s">
        <v>6472</v>
      </c>
      <c r="D67" s="18" t="s">
        <v>6473</v>
      </c>
      <c r="E67" s="18" t="s">
        <v>6474</v>
      </c>
      <c r="F67" s="18" t="s">
        <v>6475</v>
      </c>
      <c r="G67" s="19">
        <v>12</v>
      </c>
      <c r="H67" s="23">
        <v>45867</v>
      </c>
      <c r="I67" s="23">
        <v>46229</v>
      </c>
      <c r="J67" s="23">
        <v>45579</v>
      </c>
      <c r="K67" s="23">
        <v>45580</v>
      </c>
      <c r="L67" s="20">
        <v>0</v>
      </c>
      <c r="M67" s="20">
        <v>0</v>
      </c>
      <c r="N67" s="20">
        <v>1190</v>
      </c>
      <c r="O67" s="21">
        <v>0</v>
      </c>
      <c r="Q67" s="20">
        <v>0</v>
      </c>
      <c r="R67" s="20">
        <f t="shared" si="3"/>
        <v>1190</v>
      </c>
      <c r="S67" s="20">
        <v>1190</v>
      </c>
    </row>
    <row r="68" spans="1:19">
      <c r="B68" s="18" t="s">
        <v>6476</v>
      </c>
      <c r="D68" s="18" t="s">
        <v>6477</v>
      </c>
      <c r="E68" s="18" t="s">
        <v>6478</v>
      </c>
      <c r="F68" s="18" t="s">
        <v>6479</v>
      </c>
      <c r="G68" s="19">
        <v>12</v>
      </c>
      <c r="H68" s="23">
        <v>45867</v>
      </c>
      <c r="I68" s="23">
        <v>46229</v>
      </c>
      <c r="J68" s="23">
        <v>45586</v>
      </c>
      <c r="K68" s="23">
        <v>45587</v>
      </c>
      <c r="L68" s="20">
        <v>0</v>
      </c>
      <c r="M68" s="20">
        <v>0</v>
      </c>
      <c r="N68" s="20">
        <v>1205</v>
      </c>
      <c r="O68" s="21">
        <v>0</v>
      </c>
      <c r="Q68" s="20">
        <v>0</v>
      </c>
      <c r="R68" s="20">
        <f t="shared" si="3"/>
        <v>1205</v>
      </c>
      <c r="S68" s="20">
        <v>1205</v>
      </c>
    </row>
    <row r="69" spans="1:19">
      <c r="B69" s="18" t="s">
        <v>6480</v>
      </c>
      <c r="D69" s="18" t="s">
        <v>6481</v>
      </c>
      <c r="E69" s="18" t="s">
        <v>6482</v>
      </c>
      <c r="F69" s="18" t="s">
        <v>6483</v>
      </c>
      <c r="G69" s="19">
        <v>12</v>
      </c>
      <c r="H69" s="23">
        <v>45879</v>
      </c>
      <c r="I69" s="23">
        <v>46229</v>
      </c>
      <c r="J69" s="23">
        <v>45588</v>
      </c>
      <c r="K69" s="23">
        <v>45588</v>
      </c>
      <c r="L69" s="20">
        <v>0</v>
      </c>
      <c r="M69" s="20">
        <v>0</v>
      </c>
      <c r="N69" s="20">
        <v>1190</v>
      </c>
      <c r="O69" s="21">
        <v>0</v>
      </c>
      <c r="Q69" s="20">
        <v>0</v>
      </c>
      <c r="R69" s="20">
        <f t="shared" si="3"/>
        <v>1190</v>
      </c>
      <c r="S69" s="20">
        <v>1190</v>
      </c>
    </row>
    <row r="70" spans="1:19">
      <c r="B70" s="18" t="s">
        <v>6484</v>
      </c>
      <c r="D70" s="18" t="s">
        <v>6485</v>
      </c>
      <c r="E70" s="18" t="s">
        <v>6486</v>
      </c>
      <c r="F70" s="18" t="s">
        <v>6487</v>
      </c>
      <c r="G70" s="19">
        <v>12</v>
      </c>
      <c r="H70" s="23">
        <v>45867</v>
      </c>
      <c r="I70" s="23">
        <v>46229</v>
      </c>
      <c r="J70" s="23">
        <v>45575</v>
      </c>
      <c r="K70" s="23">
        <v>45576</v>
      </c>
      <c r="L70" s="20">
        <v>0</v>
      </c>
      <c r="M70" s="20">
        <v>0</v>
      </c>
      <c r="N70" s="20">
        <v>1160</v>
      </c>
      <c r="O70" s="21">
        <v>0</v>
      </c>
      <c r="Q70" s="20">
        <v>0</v>
      </c>
      <c r="R70" s="20">
        <f t="shared" si="3"/>
        <v>1160</v>
      </c>
      <c r="S70" s="20">
        <v>1160</v>
      </c>
    </row>
    <row r="71" spans="1:19">
      <c r="B71" s="18" t="s">
        <v>6488</v>
      </c>
      <c r="D71" s="18" t="s">
        <v>6489</v>
      </c>
      <c r="E71" s="18" t="s">
        <v>6490</v>
      </c>
      <c r="F71" s="18" t="s">
        <v>6491</v>
      </c>
      <c r="G71" s="19">
        <v>12</v>
      </c>
      <c r="H71" s="23">
        <v>45867</v>
      </c>
      <c r="I71" s="23">
        <v>46229</v>
      </c>
      <c r="J71" s="23">
        <v>45575</v>
      </c>
      <c r="K71" s="23">
        <v>45575</v>
      </c>
      <c r="L71" s="20">
        <v>0</v>
      </c>
      <c r="M71" s="20">
        <v>0</v>
      </c>
      <c r="N71" s="20">
        <v>1140</v>
      </c>
      <c r="O71" s="21">
        <v>0</v>
      </c>
      <c r="Q71" s="20">
        <v>0</v>
      </c>
      <c r="R71" s="20">
        <f t="shared" si="3"/>
        <v>1140</v>
      </c>
      <c r="S71" s="20">
        <v>1140</v>
      </c>
    </row>
    <row r="72" spans="1:19">
      <c r="B72" s="18" t="s">
        <v>6492</v>
      </c>
      <c r="D72" s="18" t="s">
        <v>6493</v>
      </c>
      <c r="E72" s="18" t="s">
        <v>6494</v>
      </c>
      <c r="F72" s="18" t="s">
        <v>6495</v>
      </c>
      <c r="G72" s="19">
        <v>12</v>
      </c>
      <c r="H72" s="23">
        <v>45879</v>
      </c>
      <c r="I72" s="23">
        <v>46229</v>
      </c>
      <c r="J72" s="23">
        <v>45609</v>
      </c>
      <c r="K72" s="23">
        <v>45610</v>
      </c>
      <c r="L72" s="20">
        <v>0</v>
      </c>
      <c r="M72" s="20">
        <v>0</v>
      </c>
      <c r="N72" s="20">
        <v>1210</v>
      </c>
      <c r="O72" s="21">
        <v>0</v>
      </c>
      <c r="Q72" s="20">
        <v>0</v>
      </c>
      <c r="R72" s="20">
        <f t="shared" si="3"/>
        <v>1210</v>
      </c>
      <c r="S72" s="20">
        <v>1210</v>
      </c>
    </row>
    <row r="73" spans="1:19">
      <c r="B73" s="18" t="s">
        <v>6496</v>
      </c>
      <c r="D73" s="18" t="s">
        <v>6497</v>
      </c>
      <c r="E73" s="18" t="s">
        <v>6498</v>
      </c>
      <c r="F73" s="18" t="s">
        <v>6499</v>
      </c>
      <c r="G73" s="19">
        <v>12</v>
      </c>
      <c r="H73" s="23">
        <v>45867</v>
      </c>
      <c r="I73" s="23">
        <v>46229</v>
      </c>
      <c r="J73" s="23">
        <v>45586</v>
      </c>
      <c r="K73" s="23">
        <v>45587</v>
      </c>
      <c r="L73" s="20">
        <v>0</v>
      </c>
      <c r="M73" s="20">
        <v>0</v>
      </c>
      <c r="N73" s="20">
        <v>1205</v>
      </c>
      <c r="O73" s="21">
        <v>0</v>
      </c>
      <c r="Q73" s="20">
        <v>0</v>
      </c>
      <c r="R73" s="20">
        <f t="shared" si="3"/>
        <v>1205</v>
      </c>
      <c r="S73" s="20">
        <v>1205</v>
      </c>
    </row>
    <row r="74" spans="1:19">
      <c r="B74" s="18" t="s">
        <v>6500</v>
      </c>
      <c r="D74" s="18" t="s">
        <v>6501</v>
      </c>
      <c r="E74" s="18" t="s">
        <v>6502</v>
      </c>
      <c r="F74" s="18" t="s">
        <v>6503</v>
      </c>
      <c r="G74" s="19">
        <v>12</v>
      </c>
      <c r="H74" s="23">
        <v>45867</v>
      </c>
      <c r="I74" s="23">
        <v>46229</v>
      </c>
      <c r="J74" s="23">
        <v>45576</v>
      </c>
      <c r="K74" s="23">
        <v>45576</v>
      </c>
      <c r="L74" s="20">
        <v>0</v>
      </c>
      <c r="M74" s="20">
        <v>0</v>
      </c>
      <c r="N74" s="20">
        <v>1060</v>
      </c>
      <c r="O74" s="21">
        <v>0</v>
      </c>
      <c r="Q74" s="20">
        <v>0</v>
      </c>
      <c r="R74" s="20">
        <f t="shared" si="3"/>
        <v>1060</v>
      </c>
      <c r="S74" s="20">
        <v>1060</v>
      </c>
    </row>
    <row r="75" spans="1:19">
      <c r="B75" s="18" t="s">
        <v>6504</v>
      </c>
      <c r="D75" s="18" t="s">
        <v>6505</v>
      </c>
      <c r="E75" s="18" t="s">
        <v>6506</v>
      </c>
      <c r="F75" s="18" t="s">
        <v>6507</v>
      </c>
      <c r="G75" s="19">
        <v>12</v>
      </c>
      <c r="H75" s="23">
        <v>45867</v>
      </c>
      <c r="I75" s="23">
        <v>46229</v>
      </c>
      <c r="J75" s="23">
        <v>45574</v>
      </c>
      <c r="K75" s="23">
        <v>45575</v>
      </c>
      <c r="L75" s="20">
        <v>0</v>
      </c>
      <c r="M75" s="20">
        <v>0</v>
      </c>
      <c r="N75" s="20">
        <v>1175</v>
      </c>
      <c r="O75" s="21">
        <v>0</v>
      </c>
      <c r="Q75" s="20">
        <v>0</v>
      </c>
      <c r="R75" s="20">
        <f t="shared" si="3"/>
        <v>1175</v>
      </c>
      <c r="S75" s="20">
        <v>1175</v>
      </c>
    </row>
    <row r="76" spans="1:19">
      <c r="B76" s="18" t="s">
        <v>6508</v>
      </c>
      <c r="D76" s="18" t="s">
        <v>6509</v>
      </c>
      <c r="E76" s="18" t="s">
        <v>6510</v>
      </c>
      <c r="F76" s="18" t="s">
        <v>6511</v>
      </c>
      <c r="G76" s="19">
        <v>12</v>
      </c>
      <c r="H76" s="23">
        <v>45867</v>
      </c>
      <c r="I76" s="23">
        <v>46229</v>
      </c>
      <c r="J76" s="23">
        <v>45576</v>
      </c>
      <c r="K76" s="23">
        <v>45576</v>
      </c>
      <c r="L76" s="20">
        <v>0</v>
      </c>
      <c r="M76" s="20">
        <v>0</v>
      </c>
      <c r="N76" s="20">
        <v>1195</v>
      </c>
      <c r="O76" s="21">
        <v>0</v>
      </c>
      <c r="Q76" s="20">
        <v>0</v>
      </c>
      <c r="R76" s="20">
        <f t="shared" si="3"/>
        <v>1195</v>
      </c>
      <c r="S76" s="20">
        <v>1195</v>
      </c>
    </row>
    <row r="77" spans="1:19">
      <c r="A77" s="17" t="s">
        <v>6512</v>
      </c>
    </row>
    <row r="78" spans="1:19">
      <c r="A78" s="18" t="s">
        <v>6513</v>
      </c>
      <c r="B78" s="18" t="s">
        <v>6514</v>
      </c>
      <c r="C78" s="18" t="s">
        <v>6515</v>
      </c>
      <c r="D78" s="18" t="s">
        <v>6516</v>
      </c>
      <c r="E78" s="18" t="s">
        <v>6517</v>
      </c>
      <c r="F78" s="18" t="s">
        <v>6518</v>
      </c>
      <c r="G78" s="19">
        <v>12</v>
      </c>
      <c r="H78" s="23">
        <v>45867</v>
      </c>
      <c r="I78" s="23">
        <v>46229</v>
      </c>
      <c r="J78" s="23">
        <v>45590</v>
      </c>
      <c r="K78" s="23">
        <v>45590</v>
      </c>
      <c r="L78" s="20">
        <v>0</v>
      </c>
      <c r="M78" s="20">
        <v>1187.17</v>
      </c>
      <c r="N78" s="20">
        <v>1265</v>
      </c>
      <c r="O78" s="21">
        <v>0</v>
      </c>
      <c r="Q78" s="20">
        <v>0</v>
      </c>
      <c r="R78" s="20">
        <f t="shared" ref="R78:R85" si="4">N78</f>
        <v>1265</v>
      </c>
      <c r="S78" s="20">
        <v>1265</v>
      </c>
    </row>
    <row r="79" spans="1:19">
      <c r="A79" s="18" t="s">
        <v>6519</v>
      </c>
      <c r="B79" s="18" t="s">
        <v>6520</v>
      </c>
      <c r="C79" s="18" t="s">
        <v>6521</v>
      </c>
      <c r="D79" s="18" t="s">
        <v>6522</v>
      </c>
      <c r="E79" s="18" t="s">
        <v>6523</v>
      </c>
      <c r="F79" s="18" t="s">
        <v>6524</v>
      </c>
      <c r="G79" s="19">
        <v>12</v>
      </c>
      <c r="H79" s="23">
        <v>45867</v>
      </c>
      <c r="I79" s="23">
        <v>46229</v>
      </c>
      <c r="J79" s="23">
        <v>45567</v>
      </c>
      <c r="K79" s="23">
        <v>45568</v>
      </c>
      <c r="L79" s="20">
        <v>0</v>
      </c>
      <c r="M79" s="20">
        <v>1187.17</v>
      </c>
      <c r="N79" s="20">
        <v>1280</v>
      </c>
      <c r="O79" s="21">
        <v>0</v>
      </c>
      <c r="Q79" s="20">
        <v>0</v>
      </c>
      <c r="R79" s="20">
        <f t="shared" si="4"/>
        <v>1280</v>
      </c>
      <c r="S79" s="20">
        <v>1280</v>
      </c>
    </row>
    <row r="80" spans="1:19">
      <c r="A80" s="18" t="s">
        <v>6525</v>
      </c>
      <c r="B80" s="18" t="s">
        <v>6526</v>
      </c>
      <c r="C80" s="18" t="s">
        <v>6527</v>
      </c>
      <c r="D80" s="18" t="s">
        <v>6528</v>
      </c>
      <c r="E80" s="18" t="s">
        <v>6529</v>
      </c>
      <c r="F80" s="18" t="s">
        <v>6530</v>
      </c>
      <c r="G80" s="19">
        <v>12</v>
      </c>
      <c r="H80" s="23">
        <v>45867</v>
      </c>
      <c r="I80" s="23">
        <v>46229</v>
      </c>
      <c r="J80" s="23">
        <v>45567</v>
      </c>
      <c r="K80" s="23">
        <v>45567</v>
      </c>
      <c r="L80" s="20">
        <v>300</v>
      </c>
      <c r="M80" s="20">
        <v>1187.17</v>
      </c>
      <c r="N80" s="20">
        <v>1245</v>
      </c>
      <c r="O80" s="21">
        <v>0</v>
      </c>
      <c r="Q80" s="20">
        <v>0</v>
      </c>
      <c r="R80" s="20">
        <f t="shared" si="4"/>
        <v>1245</v>
      </c>
      <c r="S80" s="20">
        <v>1245</v>
      </c>
    </row>
    <row r="81" spans="1:19">
      <c r="A81" s="18" t="s">
        <v>6531</v>
      </c>
      <c r="B81" s="18" t="s">
        <v>6532</v>
      </c>
      <c r="C81" s="18" t="s">
        <v>6533</v>
      </c>
      <c r="D81" s="18" t="s">
        <v>6534</v>
      </c>
      <c r="E81" s="18" t="s">
        <v>6535</v>
      </c>
      <c r="F81" s="18" t="s">
        <v>6536</v>
      </c>
      <c r="G81" s="19">
        <v>12</v>
      </c>
      <c r="H81" s="23">
        <v>45867</v>
      </c>
      <c r="I81" s="23">
        <v>46229</v>
      </c>
      <c r="J81" s="23">
        <v>45568</v>
      </c>
      <c r="K81" s="23">
        <v>45568</v>
      </c>
      <c r="L81" s="20">
        <v>0</v>
      </c>
      <c r="M81" s="20">
        <v>1187.17</v>
      </c>
      <c r="N81" s="20">
        <v>1265</v>
      </c>
      <c r="O81" s="21">
        <v>0</v>
      </c>
      <c r="Q81" s="20">
        <v>0</v>
      </c>
      <c r="R81" s="20">
        <f t="shared" si="4"/>
        <v>1265</v>
      </c>
      <c r="S81" s="20">
        <v>1265</v>
      </c>
    </row>
    <row r="82" spans="1:19">
      <c r="A82" s="18" t="s">
        <v>6537</v>
      </c>
      <c r="B82" s="18" t="s">
        <v>6538</v>
      </c>
      <c r="C82" s="18" t="s">
        <v>6539</v>
      </c>
      <c r="D82" s="18" t="s">
        <v>6540</v>
      </c>
      <c r="E82" s="18" t="s">
        <v>6541</v>
      </c>
      <c r="F82" s="18" t="s">
        <v>6542</v>
      </c>
      <c r="G82" s="19">
        <v>12</v>
      </c>
      <c r="H82" s="23">
        <v>45867</v>
      </c>
      <c r="I82" s="23">
        <v>46229</v>
      </c>
      <c r="J82" s="23">
        <v>45582</v>
      </c>
      <c r="K82" s="23">
        <v>45583</v>
      </c>
      <c r="L82" s="20">
        <v>0</v>
      </c>
      <c r="M82" s="20">
        <v>1187.17</v>
      </c>
      <c r="N82" s="20">
        <v>1230</v>
      </c>
      <c r="O82" s="21">
        <v>0</v>
      </c>
      <c r="Q82" s="20">
        <v>0</v>
      </c>
      <c r="R82" s="20">
        <f t="shared" si="4"/>
        <v>1230</v>
      </c>
      <c r="S82" s="20">
        <v>1230</v>
      </c>
    </row>
    <row r="83" spans="1:19">
      <c r="A83" s="18" t="s">
        <v>6543</v>
      </c>
      <c r="B83" s="18" t="s">
        <v>6544</v>
      </c>
      <c r="C83" s="18" t="s">
        <v>6545</v>
      </c>
      <c r="D83" s="18" t="s">
        <v>6546</v>
      </c>
      <c r="E83" s="18" t="s">
        <v>6547</v>
      </c>
      <c r="F83" s="18" t="s">
        <v>6548</v>
      </c>
      <c r="G83" s="19">
        <v>12</v>
      </c>
      <c r="H83" s="23">
        <v>45867</v>
      </c>
      <c r="I83" s="23">
        <v>46229</v>
      </c>
      <c r="J83" s="23">
        <v>45567</v>
      </c>
      <c r="K83" s="23">
        <v>45567</v>
      </c>
      <c r="L83" s="20">
        <v>0</v>
      </c>
      <c r="M83" s="20">
        <v>1187.17</v>
      </c>
      <c r="N83" s="20">
        <v>1225</v>
      </c>
      <c r="O83" s="21">
        <v>0</v>
      </c>
      <c r="Q83" s="20">
        <v>0</v>
      </c>
      <c r="R83" s="20">
        <f t="shared" si="4"/>
        <v>1225</v>
      </c>
      <c r="S83" s="20">
        <v>1225</v>
      </c>
    </row>
    <row r="84" spans="1:19">
      <c r="A84" s="18" t="s">
        <v>6549</v>
      </c>
      <c r="B84" s="18" t="s">
        <v>6550</v>
      </c>
      <c r="C84" s="18" t="s">
        <v>6551</v>
      </c>
      <c r="D84" s="18" t="s">
        <v>6552</v>
      </c>
      <c r="E84" s="18" t="s">
        <v>6553</v>
      </c>
      <c r="F84" s="18" t="s">
        <v>6554</v>
      </c>
      <c r="G84" s="19">
        <v>12</v>
      </c>
      <c r="H84" s="23">
        <v>45867</v>
      </c>
      <c r="I84" s="23">
        <v>46229</v>
      </c>
      <c r="J84" s="23">
        <v>45566</v>
      </c>
      <c r="K84" s="23">
        <v>45567</v>
      </c>
      <c r="L84" s="20">
        <v>0</v>
      </c>
      <c r="M84" s="20">
        <v>1187.07</v>
      </c>
      <c r="N84" s="20">
        <v>1260</v>
      </c>
      <c r="O84" s="21">
        <v>0</v>
      </c>
      <c r="Q84" s="20">
        <v>0</v>
      </c>
      <c r="R84" s="20">
        <f t="shared" si="4"/>
        <v>1260</v>
      </c>
      <c r="S84" s="20">
        <v>1260</v>
      </c>
    </row>
    <row r="85" spans="1:19">
      <c r="A85" s="18" t="s">
        <v>6555</v>
      </c>
      <c r="B85" s="18" t="s">
        <v>6556</v>
      </c>
      <c r="C85" s="18" t="s">
        <v>6557</v>
      </c>
      <c r="D85" s="18" t="s">
        <v>6558</v>
      </c>
      <c r="E85" s="18" t="s">
        <v>6559</v>
      </c>
      <c r="F85" s="18" t="s">
        <v>6560</v>
      </c>
      <c r="G85" s="19">
        <v>12</v>
      </c>
      <c r="H85" s="23">
        <v>45867</v>
      </c>
      <c r="I85" s="23">
        <v>46229</v>
      </c>
      <c r="J85" s="23">
        <v>45566</v>
      </c>
      <c r="K85" s="23">
        <v>45567</v>
      </c>
      <c r="L85" s="20">
        <v>0</v>
      </c>
      <c r="M85" s="20">
        <v>1187.17</v>
      </c>
      <c r="N85" s="20">
        <v>1260</v>
      </c>
      <c r="O85" s="21">
        <v>0</v>
      </c>
      <c r="Q85" s="20">
        <v>0</v>
      </c>
      <c r="R85" s="20">
        <f t="shared" si="4"/>
        <v>1260</v>
      </c>
      <c r="S85" s="20">
        <v>1260</v>
      </c>
    </row>
    <row r="86" spans="1:19">
      <c r="A86" s="17" t="s">
        <v>6561</v>
      </c>
    </row>
    <row r="87" spans="1:19">
      <c r="A87" s="18" t="s">
        <v>6562</v>
      </c>
      <c r="B87" s="18" t="s">
        <v>6563</v>
      </c>
      <c r="C87" s="18" t="s">
        <v>6564</v>
      </c>
      <c r="D87" s="18" t="s">
        <v>6565</v>
      </c>
      <c r="E87" s="18" t="s">
        <v>6566</v>
      </c>
      <c r="F87" s="18" t="s">
        <v>6567</v>
      </c>
      <c r="G87" s="19">
        <v>12</v>
      </c>
      <c r="H87" s="23">
        <v>45867</v>
      </c>
      <c r="I87" s="23">
        <v>46229</v>
      </c>
      <c r="J87" s="23">
        <v>45568</v>
      </c>
      <c r="K87" s="23">
        <v>45568</v>
      </c>
      <c r="L87" s="20">
        <v>0</v>
      </c>
      <c r="M87" s="20">
        <v>973.48</v>
      </c>
      <c r="N87" s="20">
        <v>1030</v>
      </c>
      <c r="O87" s="21">
        <v>0</v>
      </c>
      <c r="Q87" s="20">
        <v>0</v>
      </c>
      <c r="R87" s="20">
        <f t="shared" ref="R87:R113" si="5">N87</f>
        <v>1030</v>
      </c>
      <c r="S87" s="20">
        <v>1030</v>
      </c>
    </row>
    <row r="88" spans="1:19">
      <c r="A88" s="18" t="s">
        <v>6568</v>
      </c>
      <c r="B88" s="18" t="s">
        <v>6569</v>
      </c>
      <c r="C88" s="18" t="s">
        <v>6570</v>
      </c>
      <c r="D88" s="18" t="s">
        <v>6571</v>
      </c>
      <c r="E88" s="18" t="s">
        <v>6572</v>
      </c>
      <c r="F88" s="18" t="s">
        <v>6573</v>
      </c>
      <c r="G88" s="19">
        <v>12</v>
      </c>
      <c r="H88" s="23">
        <v>45867</v>
      </c>
      <c r="I88" s="23">
        <v>46229</v>
      </c>
      <c r="J88" s="23">
        <v>45573</v>
      </c>
      <c r="K88" s="23">
        <v>45574</v>
      </c>
      <c r="L88" s="20">
        <v>1710</v>
      </c>
      <c r="M88" s="20">
        <v>973.48</v>
      </c>
      <c r="N88" s="20">
        <v>995</v>
      </c>
      <c r="O88" s="21">
        <v>0</v>
      </c>
      <c r="Q88" s="20">
        <v>0</v>
      </c>
      <c r="R88" s="20">
        <f t="shared" si="5"/>
        <v>995</v>
      </c>
      <c r="S88" s="20">
        <v>995</v>
      </c>
    </row>
    <row r="89" spans="1:19">
      <c r="A89" s="18" t="s">
        <v>6574</v>
      </c>
      <c r="B89" s="18" t="s">
        <v>6575</v>
      </c>
      <c r="C89" s="18" t="s">
        <v>6576</v>
      </c>
      <c r="D89" s="18" t="s">
        <v>6577</v>
      </c>
      <c r="E89" s="18" t="s">
        <v>6578</v>
      </c>
      <c r="F89" s="18" t="s">
        <v>6579</v>
      </c>
      <c r="G89" s="19">
        <v>12</v>
      </c>
      <c r="H89" s="23">
        <v>45867</v>
      </c>
      <c r="I89" s="23">
        <v>46229</v>
      </c>
      <c r="J89" s="23">
        <v>45585</v>
      </c>
      <c r="K89" s="23">
        <v>45586</v>
      </c>
      <c r="L89" s="20">
        <v>0</v>
      </c>
      <c r="M89" s="20">
        <v>973.48</v>
      </c>
      <c r="N89" s="20">
        <v>1015</v>
      </c>
      <c r="O89" s="21">
        <v>0</v>
      </c>
      <c r="Q89" s="20">
        <v>0</v>
      </c>
      <c r="R89" s="20">
        <f t="shared" si="5"/>
        <v>1015</v>
      </c>
      <c r="S89" s="20">
        <v>1015</v>
      </c>
    </row>
    <row r="90" spans="1:19">
      <c r="A90" s="18" t="s">
        <v>6580</v>
      </c>
      <c r="B90" s="18" t="s">
        <v>6581</v>
      </c>
      <c r="C90" s="18" t="s">
        <v>6582</v>
      </c>
      <c r="D90" s="18" t="s">
        <v>6583</v>
      </c>
      <c r="E90" s="18" t="s">
        <v>6584</v>
      </c>
      <c r="F90" s="18" t="s">
        <v>6585</v>
      </c>
      <c r="G90" s="19">
        <v>12</v>
      </c>
      <c r="H90" s="23">
        <v>45867</v>
      </c>
      <c r="I90" s="23">
        <v>46229</v>
      </c>
      <c r="J90" s="23">
        <v>45583</v>
      </c>
      <c r="K90" s="23">
        <v>45583</v>
      </c>
      <c r="L90" s="20">
        <v>0</v>
      </c>
      <c r="M90" s="20">
        <v>973.48</v>
      </c>
      <c r="N90" s="20">
        <v>1015</v>
      </c>
      <c r="O90" s="21">
        <v>0</v>
      </c>
      <c r="Q90" s="20">
        <v>0</v>
      </c>
      <c r="R90" s="20">
        <f t="shared" si="5"/>
        <v>1015</v>
      </c>
      <c r="S90" s="20">
        <v>1015</v>
      </c>
    </row>
    <row r="91" spans="1:19">
      <c r="A91" s="18" t="s">
        <v>6586</v>
      </c>
      <c r="B91" s="18" t="s">
        <v>6587</v>
      </c>
      <c r="C91" s="18" t="s">
        <v>6588</v>
      </c>
      <c r="D91" s="18" t="s">
        <v>6589</v>
      </c>
      <c r="E91" s="18" t="s">
        <v>6590</v>
      </c>
      <c r="F91" s="18" t="s">
        <v>6591</v>
      </c>
      <c r="G91" s="19">
        <v>12</v>
      </c>
      <c r="H91" s="23">
        <v>45867</v>
      </c>
      <c r="I91" s="23">
        <v>46229</v>
      </c>
      <c r="J91" s="23">
        <v>45583</v>
      </c>
      <c r="K91" s="23">
        <v>45583</v>
      </c>
      <c r="L91" s="20">
        <v>0</v>
      </c>
      <c r="M91" s="20">
        <v>973.48</v>
      </c>
      <c r="N91" s="20">
        <v>1015</v>
      </c>
      <c r="O91" s="21">
        <v>0</v>
      </c>
      <c r="Q91" s="20">
        <v>0</v>
      </c>
      <c r="R91" s="20">
        <f t="shared" si="5"/>
        <v>1015</v>
      </c>
      <c r="S91" s="20">
        <v>1015</v>
      </c>
    </row>
    <row r="92" spans="1:19">
      <c r="A92" s="18" t="s">
        <v>6592</v>
      </c>
      <c r="B92" s="18" t="s">
        <v>6593</v>
      </c>
      <c r="C92" s="18" t="s">
        <v>6594</v>
      </c>
      <c r="D92" s="18" t="s">
        <v>6595</v>
      </c>
      <c r="E92" s="18" t="s">
        <v>6596</v>
      </c>
      <c r="F92" s="18" t="s">
        <v>6597</v>
      </c>
      <c r="G92" s="19">
        <v>12</v>
      </c>
      <c r="H92" s="23">
        <v>45867</v>
      </c>
      <c r="I92" s="23">
        <v>46229</v>
      </c>
      <c r="J92" s="23">
        <v>45584</v>
      </c>
      <c r="K92" s="23">
        <v>45586</v>
      </c>
      <c r="L92" s="20">
        <v>0</v>
      </c>
      <c r="M92" s="20">
        <v>973.48</v>
      </c>
      <c r="N92" s="20">
        <v>1050</v>
      </c>
      <c r="O92" s="21">
        <v>0</v>
      </c>
      <c r="Q92" s="20">
        <v>0</v>
      </c>
      <c r="R92" s="20">
        <f t="shared" si="5"/>
        <v>1050</v>
      </c>
      <c r="S92" s="20">
        <v>1050</v>
      </c>
    </row>
    <row r="93" spans="1:19">
      <c r="A93" s="18" t="s">
        <v>6598</v>
      </c>
      <c r="B93" s="18" t="s">
        <v>6599</v>
      </c>
      <c r="C93" s="18" t="s">
        <v>6600</v>
      </c>
      <c r="D93" s="18" t="s">
        <v>6601</v>
      </c>
      <c r="E93" s="18" t="s">
        <v>6602</v>
      </c>
      <c r="F93" s="18" t="s">
        <v>6603</v>
      </c>
      <c r="G93" s="19">
        <v>12</v>
      </c>
      <c r="H93" s="23">
        <v>45867</v>
      </c>
      <c r="I93" s="23">
        <v>46229</v>
      </c>
      <c r="J93" s="23">
        <v>45593</v>
      </c>
      <c r="K93" s="23">
        <v>45594</v>
      </c>
      <c r="L93" s="20">
        <v>1830</v>
      </c>
      <c r="M93" s="20">
        <v>973.48</v>
      </c>
      <c r="N93" s="20">
        <v>1015</v>
      </c>
      <c r="O93" s="21">
        <v>0</v>
      </c>
      <c r="Q93" s="20">
        <v>0</v>
      </c>
      <c r="R93" s="20">
        <f t="shared" si="5"/>
        <v>1015</v>
      </c>
      <c r="S93" s="20">
        <v>1015</v>
      </c>
    </row>
    <row r="94" spans="1:19">
      <c r="A94" s="18" t="s">
        <v>6604</v>
      </c>
      <c r="B94" s="18" t="s">
        <v>6605</v>
      </c>
      <c r="C94" s="18" t="s">
        <v>6606</v>
      </c>
      <c r="D94" s="18" t="s">
        <v>6607</v>
      </c>
      <c r="E94" s="18" t="s">
        <v>6608</v>
      </c>
      <c r="F94" s="18" t="s">
        <v>6609</v>
      </c>
      <c r="G94" s="19">
        <v>12</v>
      </c>
      <c r="H94" s="23">
        <v>45867</v>
      </c>
      <c r="I94" s="23">
        <v>46229</v>
      </c>
      <c r="J94" s="23">
        <v>45581</v>
      </c>
      <c r="K94" s="23">
        <v>45583</v>
      </c>
      <c r="L94" s="20">
        <v>0</v>
      </c>
      <c r="M94" s="20">
        <v>973.48</v>
      </c>
      <c r="N94" s="20">
        <v>995</v>
      </c>
      <c r="O94" s="21">
        <v>0</v>
      </c>
      <c r="Q94" s="20">
        <v>0</v>
      </c>
      <c r="R94" s="20">
        <f t="shared" si="5"/>
        <v>995</v>
      </c>
      <c r="S94" s="20">
        <v>995</v>
      </c>
    </row>
    <row r="95" spans="1:19">
      <c r="A95" s="18" t="s">
        <v>6610</v>
      </c>
      <c r="B95" s="18" t="s">
        <v>6611</v>
      </c>
      <c r="C95" s="18" t="s">
        <v>6612</v>
      </c>
      <c r="D95" s="18" t="s">
        <v>6613</v>
      </c>
      <c r="E95" s="18" t="s">
        <v>6614</v>
      </c>
      <c r="F95" s="18" t="s">
        <v>6615</v>
      </c>
      <c r="G95" s="19">
        <v>12</v>
      </c>
      <c r="H95" s="23">
        <v>45867</v>
      </c>
      <c r="I95" s="23">
        <v>46229</v>
      </c>
      <c r="J95" s="23">
        <v>45576</v>
      </c>
      <c r="K95" s="23">
        <v>45576</v>
      </c>
      <c r="L95" s="20">
        <v>1900</v>
      </c>
      <c r="M95" s="20">
        <v>973.48</v>
      </c>
      <c r="N95" s="20">
        <v>1030</v>
      </c>
      <c r="O95" s="21">
        <v>0</v>
      </c>
      <c r="Q95" s="20">
        <v>0</v>
      </c>
      <c r="R95" s="20">
        <f t="shared" si="5"/>
        <v>1030</v>
      </c>
      <c r="S95" s="20">
        <v>1030</v>
      </c>
    </row>
    <row r="96" spans="1:19">
      <c r="A96" s="18" t="s">
        <v>6616</v>
      </c>
      <c r="B96" s="18" t="s">
        <v>6617</v>
      </c>
      <c r="C96" s="18" t="s">
        <v>6618</v>
      </c>
      <c r="D96" s="18" t="s">
        <v>6619</v>
      </c>
      <c r="E96" s="18" t="s">
        <v>6620</v>
      </c>
      <c r="F96" s="18" t="s">
        <v>6621</v>
      </c>
      <c r="G96" s="19">
        <v>12</v>
      </c>
      <c r="H96" s="23">
        <v>45867</v>
      </c>
      <c r="I96" s="23">
        <v>46229</v>
      </c>
      <c r="J96" s="23">
        <v>45586</v>
      </c>
      <c r="K96" s="23">
        <v>45587</v>
      </c>
      <c r="L96" s="20">
        <v>0</v>
      </c>
      <c r="M96" s="20">
        <v>973.48</v>
      </c>
      <c r="N96" s="20">
        <v>1015</v>
      </c>
      <c r="O96" s="21">
        <v>0</v>
      </c>
      <c r="Q96" s="20">
        <v>0</v>
      </c>
      <c r="R96" s="20">
        <f t="shared" si="5"/>
        <v>1015</v>
      </c>
      <c r="S96" s="20">
        <v>1015</v>
      </c>
    </row>
    <row r="97" spans="1:19">
      <c r="A97" s="18" t="s">
        <v>6622</v>
      </c>
      <c r="B97" s="18" t="s">
        <v>6623</v>
      </c>
      <c r="C97" s="18" t="s">
        <v>6624</v>
      </c>
      <c r="D97" s="18" t="s">
        <v>6625</v>
      </c>
      <c r="E97" s="18" t="s">
        <v>6626</v>
      </c>
      <c r="F97" s="18" t="s">
        <v>6627</v>
      </c>
      <c r="G97" s="19">
        <v>12</v>
      </c>
      <c r="H97" s="23">
        <v>45867</v>
      </c>
      <c r="I97" s="23">
        <v>46229</v>
      </c>
      <c r="J97" s="23">
        <v>45586</v>
      </c>
      <c r="K97" s="23">
        <v>45587</v>
      </c>
      <c r="L97" s="20">
        <v>300</v>
      </c>
      <c r="M97" s="20">
        <v>973.48</v>
      </c>
      <c r="N97" s="20">
        <v>1085</v>
      </c>
      <c r="O97" s="21">
        <v>0</v>
      </c>
      <c r="Q97" s="20">
        <v>0</v>
      </c>
      <c r="R97" s="20">
        <f t="shared" si="5"/>
        <v>1085</v>
      </c>
      <c r="S97" s="20">
        <v>1085</v>
      </c>
    </row>
    <row r="98" spans="1:19">
      <c r="A98" s="18" t="s">
        <v>6628</v>
      </c>
      <c r="B98" s="18" t="s">
        <v>6629</v>
      </c>
      <c r="C98" s="18" t="s">
        <v>6630</v>
      </c>
      <c r="D98" s="18" t="s">
        <v>6631</v>
      </c>
      <c r="E98" s="18" t="s">
        <v>6632</v>
      </c>
      <c r="F98" s="18" t="s">
        <v>6633</v>
      </c>
      <c r="G98" s="19">
        <v>12</v>
      </c>
      <c r="H98" s="23">
        <v>45867</v>
      </c>
      <c r="I98" s="23">
        <v>46229</v>
      </c>
      <c r="J98" s="23">
        <v>45569</v>
      </c>
      <c r="K98" s="23">
        <v>45569</v>
      </c>
      <c r="L98" s="20">
        <v>0</v>
      </c>
      <c r="M98" s="20">
        <v>973.48</v>
      </c>
      <c r="N98" s="20">
        <v>995</v>
      </c>
      <c r="O98" s="21">
        <v>0</v>
      </c>
      <c r="Q98" s="20">
        <v>0</v>
      </c>
      <c r="R98" s="20">
        <f t="shared" si="5"/>
        <v>995</v>
      </c>
      <c r="S98" s="20">
        <v>995</v>
      </c>
    </row>
    <row r="99" spans="1:19">
      <c r="A99" s="18" t="s">
        <v>6634</v>
      </c>
      <c r="B99" s="18" t="s">
        <v>6635</v>
      </c>
      <c r="C99" s="18" t="s">
        <v>6636</v>
      </c>
      <c r="D99" s="18" t="s">
        <v>6637</v>
      </c>
      <c r="E99" s="18" t="s">
        <v>6638</v>
      </c>
      <c r="F99" s="18" t="s">
        <v>6639</v>
      </c>
      <c r="G99" s="19">
        <v>12</v>
      </c>
      <c r="H99" s="23">
        <v>45867</v>
      </c>
      <c r="I99" s="23">
        <v>46229</v>
      </c>
      <c r="J99" s="23">
        <v>45569</v>
      </c>
      <c r="K99" s="23">
        <v>45572</v>
      </c>
      <c r="L99" s="20">
        <v>0</v>
      </c>
      <c r="M99" s="20">
        <v>973.48</v>
      </c>
      <c r="N99" s="20">
        <v>1030</v>
      </c>
      <c r="O99" s="21">
        <v>0</v>
      </c>
      <c r="Q99" s="20">
        <v>0</v>
      </c>
      <c r="R99" s="20">
        <f t="shared" si="5"/>
        <v>1030</v>
      </c>
      <c r="S99" s="20">
        <v>1030</v>
      </c>
    </row>
    <row r="100" spans="1:19">
      <c r="A100" s="18" t="s">
        <v>6640</v>
      </c>
      <c r="B100" s="18" t="s">
        <v>6641</v>
      </c>
      <c r="C100" s="18" t="s">
        <v>6642</v>
      </c>
      <c r="D100" s="18" t="s">
        <v>6643</v>
      </c>
      <c r="E100" s="18" t="s">
        <v>6644</v>
      </c>
      <c r="F100" s="18" t="s">
        <v>6645</v>
      </c>
      <c r="G100" s="19">
        <v>12</v>
      </c>
      <c r="H100" s="23">
        <v>45867</v>
      </c>
      <c r="I100" s="23">
        <v>46229</v>
      </c>
      <c r="J100" s="23">
        <v>45583</v>
      </c>
      <c r="K100" s="23">
        <v>45586</v>
      </c>
      <c r="L100" s="20">
        <v>0</v>
      </c>
      <c r="M100" s="20">
        <v>973.48</v>
      </c>
      <c r="N100" s="20">
        <v>1050</v>
      </c>
      <c r="O100" s="21">
        <v>0</v>
      </c>
      <c r="Q100" s="20">
        <v>0</v>
      </c>
      <c r="R100" s="20">
        <f t="shared" si="5"/>
        <v>1050</v>
      </c>
      <c r="S100" s="20">
        <v>1050</v>
      </c>
    </row>
    <row r="101" spans="1:19">
      <c r="A101" s="18" t="s">
        <v>6646</v>
      </c>
      <c r="B101" s="18" t="s">
        <v>6647</v>
      </c>
      <c r="C101" s="18" t="s">
        <v>6648</v>
      </c>
      <c r="D101" s="18" t="s">
        <v>6649</v>
      </c>
      <c r="E101" s="18" t="s">
        <v>6650</v>
      </c>
      <c r="F101" s="18" t="s">
        <v>6651</v>
      </c>
      <c r="G101" s="19">
        <v>12</v>
      </c>
      <c r="H101" s="23">
        <v>45867</v>
      </c>
      <c r="I101" s="23">
        <v>46229</v>
      </c>
      <c r="J101" s="23">
        <v>45568</v>
      </c>
      <c r="K101" s="23">
        <v>45568</v>
      </c>
      <c r="L101" s="20">
        <v>0</v>
      </c>
      <c r="M101" s="20">
        <v>973.48</v>
      </c>
      <c r="N101" s="20">
        <v>1065</v>
      </c>
      <c r="O101" s="21">
        <v>0</v>
      </c>
      <c r="Q101" s="20">
        <v>0</v>
      </c>
      <c r="R101" s="20">
        <f t="shared" si="5"/>
        <v>1065</v>
      </c>
      <c r="S101" s="20">
        <v>1065</v>
      </c>
    </row>
    <row r="102" spans="1:19">
      <c r="A102" s="18" t="s">
        <v>6652</v>
      </c>
      <c r="B102" s="18" t="s">
        <v>6653</v>
      </c>
      <c r="C102" s="18" t="s">
        <v>6654</v>
      </c>
      <c r="D102" s="18" t="s">
        <v>6655</v>
      </c>
      <c r="E102" s="18" t="s">
        <v>6656</v>
      </c>
      <c r="F102" s="18" t="s">
        <v>6657</v>
      </c>
      <c r="G102" s="19">
        <v>12</v>
      </c>
      <c r="H102" s="23">
        <v>45867</v>
      </c>
      <c r="I102" s="23">
        <v>46229</v>
      </c>
      <c r="J102" s="23">
        <v>45583</v>
      </c>
      <c r="K102" s="23">
        <v>45583</v>
      </c>
      <c r="L102" s="20">
        <v>0</v>
      </c>
      <c r="M102" s="20">
        <v>973.48</v>
      </c>
      <c r="N102" s="20">
        <v>1015</v>
      </c>
      <c r="O102" s="21">
        <v>0</v>
      </c>
      <c r="Q102" s="20">
        <v>0</v>
      </c>
      <c r="R102" s="20">
        <f t="shared" si="5"/>
        <v>1015</v>
      </c>
      <c r="S102" s="20">
        <v>1015</v>
      </c>
    </row>
    <row r="103" spans="1:19">
      <c r="B103" s="18" t="s">
        <v>6658</v>
      </c>
      <c r="D103" s="18" t="s">
        <v>6659</v>
      </c>
      <c r="E103" s="18" t="s">
        <v>6660</v>
      </c>
      <c r="F103" s="18" t="s">
        <v>6661</v>
      </c>
      <c r="G103" s="19">
        <v>12</v>
      </c>
      <c r="H103" s="23">
        <v>45867</v>
      </c>
      <c r="I103" s="23">
        <v>46229</v>
      </c>
      <c r="J103" s="23">
        <v>45568</v>
      </c>
      <c r="K103" s="23">
        <v>45568</v>
      </c>
      <c r="L103" s="20">
        <v>0</v>
      </c>
      <c r="M103" s="20">
        <v>0</v>
      </c>
      <c r="N103" s="20">
        <v>1030</v>
      </c>
      <c r="O103" s="21">
        <v>0</v>
      </c>
      <c r="Q103" s="20">
        <v>0</v>
      </c>
      <c r="R103" s="20">
        <f t="shared" si="5"/>
        <v>1030</v>
      </c>
      <c r="S103" s="20">
        <v>1030</v>
      </c>
    </row>
    <row r="104" spans="1:19">
      <c r="B104" s="18" t="s">
        <v>6662</v>
      </c>
      <c r="D104" s="18" t="s">
        <v>6663</v>
      </c>
      <c r="E104" s="18" t="s">
        <v>6664</v>
      </c>
      <c r="F104" s="18" t="s">
        <v>6665</v>
      </c>
      <c r="G104" s="19">
        <v>12</v>
      </c>
      <c r="H104" s="23">
        <v>45879</v>
      </c>
      <c r="I104" s="23">
        <v>46229</v>
      </c>
      <c r="J104" s="23">
        <v>45595</v>
      </c>
      <c r="K104" s="23">
        <v>45595</v>
      </c>
      <c r="L104" s="20">
        <v>0</v>
      </c>
      <c r="M104" s="20">
        <v>0</v>
      </c>
      <c r="N104" s="20">
        <v>1020</v>
      </c>
      <c r="O104" s="21">
        <v>0</v>
      </c>
      <c r="Q104" s="20">
        <v>0</v>
      </c>
      <c r="R104" s="20">
        <f t="shared" si="5"/>
        <v>1020</v>
      </c>
      <c r="S104" s="20">
        <v>1020</v>
      </c>
    </row>
    <row r="105" spans="1:19">
      <c r="B105" s="18" t="s">
        <v>6666</v>
      </c>
      <c r="D105" s="18" t="s">
        <v>6667</v>
      </c>
      <c r="E105" s="18" t="s">
        <v>6668</v>
      </c>
      <c r="F105" s="18" t="s">
        <v>6669</v>
      </c>
      <c r="G105" s="19">
        <v>12</v>
      </c>
      <c r="H105" s="23">
        <v>45879</v>
      </c>
      <c r="I105" s="23">
        <v>46229</v>
      </c>
      <c r="J105" s="23">
        <v>45595</v>
      </c>
      <c r="K105" s="23">
        <v>45595</v>
      </c>
      <c r="L105" s="20">
        <v>0</v>
      </c>
      <c r="M105" s="20">
        <v>0</v>
      </c>
      <c r="N105" s="20">
        <v>1055</v>
      </c>
      <c r="O105" s="21">
        <v>0</v>
      </c>
      <c r="Q105" s="20">
        <v>0</v>
      </c>
      <c r="R105" s="20">
        <f t="shared" si="5"/>
        <v>1055</v>
      </c>
      <c r="S105" s="20">
        <v>1055</v>
      </c>
    </row>
    <row r="106" spans="1:19">
      <c r="B106" s="18" t="s">
        <v>6670</v>
      </c>
      <c r="D106" s="18" t="s">
        <v>6671</v>
      </c>
      <c r="E106" s="18" t="s">
        <v>6672</v>
      </c>
      <c r="F106" s="18" t="s">
        <v>6673</v>
      </c>
      <c r="G106" s="19">
        <v>12</v>
      </c>
      <c r="H106" s="23">
        <v>45879</v>
      </c>
      <c r="I106" s="23">
        <v>46229</v>
      </c>
      <c r="J106" s="23">
        <v>45573</v>
      </c>
      <c r="K106" s="23">
        <v>45574</v>
      </c>
      <c r="L106" s="20">
        <v>0</v>
      </c>
      <c r="M106" s="20">
        <v>0</v>
      </c>
      <c r="N106" s="20">
        <v>1045</v>
      </c>
      <c r="O106" s="21">
        <v>0</v>
      </c>
      <c r="Q106" s="20">
        <v>0</v>
      </c>
      <c r="R106" s="20">
        <f t="shared" si="5"/>
        <v>1045</v>
      </c>
      <c r="S106" s="20">
        <v>1045</v>
      </c>
    </row>
    <row r="107" spans="1:19">
      <c r="B107" s="18" t="s">
        <v>6674</v>
      </c>
      <c r="D107" s="18" t="s">
        <v>6675</v>
      </c>
      <c r="E107" s="18" t="s">
        <v>6676</v>
      </c>
      <c r="F107" s="18" t="s">
        <v>6677</v>
      </c>
      <c r="G107" s="19">
        <v>12</v>
      </c>
      <c r="H107" s="23">
        <v>45879</v>
      </c>
      <c r="I107" s="23">
        <v>46229</v>
      </c>
      <c r="J107" s="23">
        <v>45591</v>
      </c>
      <c r="K107" s="23">
        <v>45593</v>
      </c>
      <c r="L107" s="20">
        <v>0</v>
      </c>
      <c r="M107" s="20">
        <v>0</v>
      </c>
      <c r="N107" s="20">
        <v>1020</v>
      </c>
      <c r="O107" s="21">
        <v>0</v>
      </c>
      <c r="Q107" s="20">
        <v>0</v>
      </c>
      <c r="R107" s="20">
        <f t="shared" si="5"/>
        <v>1020</v>
      </c>
      <c r="S107" s="20">
        <v>1020</v>
      </c>
    </row>
    <row r="108" spans="1:19">
      <c r="B108" s="18" t="s">
        <v>6678</v>
      </c>
      <c r="D108" s="18" t="s">
        <v>6679</v>
      </c>
      <c r="E108" s="18" t="s">
        <v>6680</v>
      </c>
      <c r="F108" s="18" t="s">
        <v>6681</v>
      </c>
      <c r="G108" s="19">
        <v>12</v>
      </c>
      <c r="H108" s="23">
        <v>45879</v>
      </c>
      <c r="I108" s="23">
        <v>46229</v>
      </c>
      <c r="J108" s="23">
        <v>45594</v>
      </c>
      <c r="K108" s="23">
        <v>45595</v>
      </c>
      <c r="L108" s="20">
        <v>0</v>
      </c>
      <c r="M108" s="20">
        <v>0</v>
      </c>
      <c r="N108" s="20">
        <v>1105</v>
      </c>
      <c r="O108" s="21">
        <v>0</v>
      </c>
      <c r="Q108" s="20">
        <v>0</v>
      </c>
      <c r="R108" s="20">
        <f t="shared" si="5"/>
        <v>1105</v>
      </c>
      <c r="S108" s="20">
        <v>1105</v>
      </c>
    </row>
    <row r="109" spans="1:19">
      <c r="B109" s="18" t="s">
        <v>6682</v>
      </c>
      <c r="D109" s="18" t="s">
        <v>6683</v>
      </c>
      <c r="E109" s="18" t="s">
        <v>6684</v>
      </c>
      <c r="F109" s="18" t="s">
        <v>6685</v>
      </c>
      <c r="G109" s="19">
        <v>12</v>
      </c>
      <c r="H109" s="23">
        <v>45879</v>
      </c>
      <c r="I109" s="23">
        <v>46229</v>
      </c>
      <c r="J109" s="23">
        <v>45608</v>
      </c>
      <c r="K109" s="23">
        <v>45609</v>
      </c>
      <c r="L109" s="20">
        <v>0</v>
      </c>
      <c r="M109" s="20">
        <v>0</v>
      </c>
      <c r="N109" s="20">
        <v>1020</v>
      </c>
      <c r="O109" s="21">
        <v>0</v>
      </c>
      <c r="Q109" s="20">
        <v>0</v>
      </c>
      <c r="R109" s="20">
        <f t="shared" si="5"/>
        <v>1020</v>
      </c>
      <c r="S109" s="20">
        <v>1020</v>
      </c>
    </row>
    <row r="110" spans="1:19">
      <c r="B110" s="18" t="s">
        <v>6686</v>
      </c>
      <c r="D110" s="18" t="s">
        <v>6687</v>
      </c>
      <c r="E110" s="18" t="s">
        <v>6688</v>
      </c>
      <c r="F110" s="18" t="s">
        <v>6689</v>
      </c>
      <c r="G110" s="19">
        <v>12</v>
      </c>
      <c r="H110" s="23">
        <v>45867</v>
      </c>
      <c r="I110" s="23">
        <v>46229</v>
      </c>
      <c r="J110" s="23">
        <v>45585</v>
      </c>
      <c r="K110" s="23">
        <v>45586</v>
      </c>
      <c r="L110" s="20">
        <v>0</v>
      </c>
      <c r="M110" s="20">
        <v>0</v>
      </c>
      <c r="N110" s="20">
        <v>1050</v>
      </c>
      <c r="O110" s="21">
        <v>0</v>
      </c>
      <c r="Q110" s="20">
        <v>0</v>
      </c>
      <c r="R110" s="20">
        <f t="shared" si="5"/>
        <v>1050</v>
      </c>
      <c r="S110" s="20">
        <v>1050</v>
      </c>
    </row>
    <row r="111" spans="1:19">
      <c r="B111" s="18" t="s">
        <v>6690</v>
      </c>
      <c r="D111" s="18" t="s">
        <v>6691</v>
      </c>
      <c r="E111" s="18" t="s">
        <v>6692</v>
      </c>
      <c r="F111" s="18" t="s">
        <v>6693</v>
      </c>
      <c r="G111" s="19">
        <v>12</v>
      </c>
      <c r="H111" s="23">
        <v>45879</v>
      </c>
      <c r="I111" s="23">
        <v>46229</v>
      </c>
      <c r="J111" s="23">
        <v>45609</v>
      </c>
      <c r="K111" s="23">
        <v>45609</v>
      </c>
      <c r="L111" s="20">
        <v>0</v>
      </c>
      <c r="M111" s="20">
        <v>0</v>
      </c>
      <c r="N111" s="20">
        <v>1035</v>
      </c>
      <c r="O111" s="21">
        <v>0</v>
      </c>
      <c r="Q111" s="20">
        <v>0</v>
      </c>
      <c r="R111" s="20">
        <f t="shared" si="5"/>
        <v>1035</v>
      </c>
      <c r="S111" s="20">
        <v>1035</v>
      </c>
    </row>
    <row r="112" spans="1:19">
      <c r="B112" s="18" t="s">
        <v>6694</v>
      </c>
      <c r="D112" s="18" t="s">
        <v>6695</v>
      </c>
      <c r="E112" s="18" t="s">
        <v>6696</v>
      </c>
      <c r="F112" s="18" t="s">
        <v>6697</v>
      </c>
      <c r="G112" s="19">
        <v>12</v>
      </c>
      <c r="H112" s="23">
        <v>45879</v>
      </c>
      <c r="I112" s="23">
        <v>46229</v>
      </c>
      <c r="J112" s="23">
        <v>45576</v>
      </c>
      <c r="K112" s="23">
        <v>45579</v>
      </c>
      <c r="L112" s="20">
        <v>0</v>
      </c>
      <c r="M112" s="20">
        <v>0</v>
      </c>
      <c r="N112" s="20">
        <v>1045</v>
      </c>
      <c r="O112" s="21">
        <v>0</v>
      </c>
      <c r="Q112" s="20">
        <v>0</v>
      </c>
      <c r="R112" s="20">
        <f t="shared" si="5"/>
        <v>1045</v>
      </c>
      <c r="S112" s="20">
        <v>1045</v>
      </c>
    </row>
    <row r="113" spans="1:19">
      <c r="B113" s="18" t="s">
        <v>6698</v>
      </c>
      <c r="D113" s="18" t="s">
        <v>6699</v>
      </c>
      <c r="E113" s="18" t="s">
        <v>6700</v>
      </c>
      <c r="F113" s="18" t="s">
        <v>6701</v>
      </c>
      <c r="G113" s="19">
        <v>12</v>
      </c>
      <c r="H113" s="23">
        <v>45879</v>
      </c>
      <c r="I113" s="23">
        <v>46229</v>
      </c>
      <c r="J113" s="23">
        <v>45600</v>
      </c>
      <c r="K113" s="23">
        <v>45601</v>
      </c>
      <c r="L113" s="20">
        <v>0</v>
      </c>
      <c r="M113" s="20">
        <v>0</v>
      </c>
      <c r="N113" s="20">
        <v>1055</v>
      </c>
      <c r="O113" s="21">
        <v>0</v>
      </c>
      <c r="Q113" s="20">
        <v>0</v>
      </c>
      <c r="R113" s="20">
        <f t="shared" si="5"/>
        <v>1055</v>
      </c>
      <c r="S113" s="20">
        <v>1055</v>
      </c>
    </row>
    <row r="114" spans="1:19">
      <c r="A114" s="17" t="s">
        <v>6702</v>
      </c>
    </row>
    <row r="115" spans="1:19">
      <c r="A115" s="18" t="s">
        <v>6703</v>
      </c>
      <c r="B115" s="18" t="s">
        <v>6704</v>
      </c>
      <c r="C115" s="18" t="s">
        <v>6705</v>
      </c>
      <c r="D115" s="18" t="s">
        <v>6706</v>
      </c>
      <c r="E115" s="18" t="s">
        <v>6707</v>
      </c>
      <c r="F115" s="18" t="s">
        <v>6708</v>
      </c>
      <c r="G115" s="19">
        <v>12</v>
      </c>
      <c r="H115" s="23">
        <v>45867</v>
      </c>
      <c r="I115" s="23">
        <v>46229</v>
      </c>
      <c r="J115" s="23">
        <v>45579</v>
      </c>
      <c r="K115" s="23">
        <v>45580</v>
      </c>
      <c r="L115" s="20">
        <v>0</v>
      </c>
      <c r="M115" s="20">
        <v>955.03</v>
      </c>
      <c r="N115" s="20">
        <v>975</v>
      </c>
      <c r="O115" s="21">
        <v>0</v>
      </c>
      <c r="Q115" s="20">
        <v>0</v>
      </c>
      <c r="R115" s="20">
        <f t="shared" ref="R115:R146" si="6">N115</f>
        <v>975</v>
      </c>
      <c r="S115" s="20">
        <v>975</v>
      </c>
    </row>
    <row r="116" spans="1:19">
      <c r="A116" s="18" t="s">
        <v>6709</v>
      </c>
      <c r="B116" s="18" t="s">
        <v>6710</v>
      </c>
      <c r="C116" s="18" t="s">
        <v>6711</v>
      </c>
      <c r="D116" s="18" t="s">
        <v>6712</v>
      </c>
      <c r="E116" s="18" t="s">
        <v>6713</v>
      </c>
      <c r="F116" s="18" t="s">
        <v>6714</v>
      </c>
      <c r="G116" s="19">
        <v>12</v>
      </c>
      <c r="H116" s="23">
        <v>45867</v>
      </c>
      <c r="I116" s="23">
        <v>46229</v>
      </c>
      <c r="J116" s="23">
        <v>45580</v>
      </c>
      <c r="K116" s="23">
        <v>45580</v>
      </c>
      <c r="L116" s="20">
        <v>0</v>
      </c>
      <c r="M116" s="20">
        <v>955.03</v>
      </c>
      <c r="N116" s="20">
        <v>975</v>
      </c>
      <c r="O116" s="21">
        <v>0</v>
      </c>
      <c r="Q116" s="20">
        <v>950</v>
      </c>
      <c r="R116" s="20">
        <f t="shared" si="6"/>
        <v>975</v>
      </c>
      <c r="S116" s="20">
        <v>975</v>
      </c>
    </row>
    <row r="117" spans="1:19">
      <c r="A117" s="18" t="s">
        <v>6715</v>
      </c>
      <c r="B117" s="18" t="s">
        <v>6716</v>
      </c>
      <c r="C117" s="18" t="s">
        <v>6717</v>
      </c>
      <c r="D117" s="18" t="s">
        <v>6718</v>
      </c>
      <c r="E117" s="18" t="s">
        <v>6719</v>
      </c>
      <c r="F117" s="18" t="s">
        <v>6720</v>
      </c>
      <c r="G117" s="19">
        <v>12</v>
      </c>
      <c r="H117" s="23">
        <v>45867</v>
      </c>
      <c r="I117" s="23">
        <v>46229</v>
      </c>
      <c r="J117" s="23">
        <v>45580</v>
      </c>
      <c r="K117" s="23">
        <v>45580</v>
      </c>
      <c r="L117" s="20">
        <v>0</v>
      </c>
      <c r="M117" s="20">
        <v>955.03</v>
      </c>
      <c r="N117" s="20">
        <v>975</v>
      </c>
      <c r="O117" s="21">
        <v>0</v>
      </c>
      <c r="Q117" s="20">
        <v>0</v>
      </c>
      <c r="R117" s="20">
        <f t="shared" si="6"/>
        <v>975</v>
      </c>
      <c r="S117" s="20">
        <v>975</v>
      </c>
    </row>
    <row r="118" spans="1:19">
      <c r="A118" s="18" t="s">
        <v>6721</v>
      </c>
      <c r="B118" s="18" t="s">
        <v>6722</v>
      </c>
      <c r="C118" s="18" t="s">
        <v>6723</v>
      </c>
      <c r="D118" s="18" t="s">
        <v>6724</v>
      </c>
      <c r="E118" s="18" t="s">
        <v>6725</v>
      </c>
      <c r="F118" s="18" t="s">
        <v>6726</v>
      </c>
      <c r="G118" s="19">
        <v>12</v>
      </c>
      <c r="H118" s="23">
        <v>45867</v>
      </c>
      <c r="I118" s="23">
        <v>46229</v>
      </c>
      <c r="J118" s="23">
        <v>45567</v>
      </c>
      <c r="K118" s="23">
        <v>45567</v>
      </c>
      <c r="L118" s="20">
        <v>0</v>
      </c>
      <c r="M118" s="20">
        <v>955.03</v>
      </c>
      <c r="N118" s="20">
        <v>975</v>
      </c>
      <c r="O118" s="21">
        <v>0</v>
      </c>
      <c r="Q118" s="20">
        <v>0</v>
      </c>
      <c r="R118" s="20">
        <f t="shared" si="6"/>
        <v>975</v>
      </c>
      <c r="S118" s="20">
        <v>975</v>
      </c>
    </row>
    <row r="119" spans="1:19">
      <c r="A119" s="18" t="s">
        <v>6727</v>
      </c>
      <c r="B119" s="18" t="s">
        <v>6728</v>
      </c>
      <c r="C119" s="18" t="s">
        <v>6729</v>
      </c>
      <c r="D119" s="18" t="s">
        <v>6730</v>
      </c>
      <c r="E119" s="18" t="s">
        <v>6731</v>
      </c>
      <c r="F119" s="18" t="s">
        <v>6732</v>
      </c>
      <c r="G119" s="19">
        <v>12</v>
      </c>
      <c r="H119" s="23">
        <v>45867</v>
      </c>
      <c r="I119" s="23">
        <v>46229</v>
      </c>
      <c r="J119" s="23">
        <v>45580</v>
      </c>
      <c r="K119" s="23">
        <v>45581</v>
      </c>
      <c r="L119" s="20">
        <v>0</v>
      </c>
      <c r="M119" s="20">
        <v>955.03</v>
      </c>
      <c r="N119" s="20">
        <v>975</v>
      </c>
      <c r="O119" s="21">
        <v>0</v>
      </c>
      <c r="Q119" s="20">
        <v>0</v>
      </c>
      <c r="R119" s="20">
        <f t="shared" si="6"/>
        <v>975</v>
      </c>
      <c r="S119" s="20">
        <v>975</v>
      </c>
    </row>
    <row r="120" spans="1:19">
      <c r="A120" s="18" t="s">
        <v>6733</v>
      </c>
      <c r="B120" s="18" t="s">
        <v>6734</v>
      </c>
      <c r="C120" s="18" t="s">
        <v>6735</v>
      </c>
      <c r="D120" s="18" t="s">
        <v>6736</v>
      </c>
      <c r="E120" s="18" t="s">
        <v>6737</v>
      </c>
      <c r="F120" s="18" t="s">
        <v>6738</v>
      </c>
      <c r="G120" s="19">
        <v>12</v>
      </c>
      <c r="H120" s="23">
        <v>45867</v>
      </c>
      <c r="I120" s="23">
        <v>46229</v>
      </c>
      <c r="J120" s="23">
        <v>45584</v>
      </c>
      <c r="K120" s="23">
        <v>45586</v>
      </c>
      <c r="L120" s="20">
        <v>0</v>
      </c>
      <c r="M120" s="20">
        <v>955.03</v>
      </c>
      <c r="N120" s="20">
        <v>1030</v>
      </c>
      <c r="O120" s="21">
        <v>0</v>
      </c>
      <c r="Q120" s="20">
        <v>0</v>
      </c>
      <c r="R120" s="20">
        <f t="shared" si="6"/>
        <v>1030</v>
      </c>
      <c r="S120" s="20">
        <v>1030</v>
      </c>
    </row>
    <row r="121" spans="1:19">
      <c r="A121" s="18" t="s">
        <v>6739</v>
      </c>
      <c r="B121" s="18" t="s">
        <v>6740</v>
      </c>
      <c r="C121" s="18" t="s">
        <v>6741</v>
      </c>
      <c r="D121" s="18" t="s">
        <v>6742</v>
      </c>
      <c r="E121" s="18" t="s">
        <v>6743</v>
      </c>
      <c r="F121" s="18" t="s">
        <v>6744</v>
      </c>
      <c r="G121" s="19">
        <v>12</v>
      </c>
      <c r="H121" s="23">
        <v>45867</v>
      </c>
      <c r="I121" s="23">
        <v>46229</v>
      </c>
      <c r="J121" s="23">
        <v>45590</v>
      </c>
      <c r="K121" s="23">
        <v>45590</v>
      </c>
      <c r="L121" s="20">
        <v>0</v>
      </c>
      <c r="M121" s="20">
        <v>955.03</v>
      </c>
      <c r="N121" s="20">
        <v>995</v>
      </c>
      <c r="O121" s="21">
        <v>0</v>
      </c>
      <c r="Q121" s="20">
        <v>0</v>
      </c>
      <c r="R121" s="20">
        <f t="shared" si="6"/>
        <v>995</v>
      </c>
      <c r="S121" s="20">
        <v>995</v>
      </c>
    </row>
    <row r="122" spans="1:19">
      <c r="A122" s="18" t="s">
        <v>6745</v>
      </c>
      <c r="B122" s="18" t="s">
        <v>6746</v>
      </c>
      <c r="C122" s="18" t="s">
        <v>6747</v>
      </c>
      <c r="D122" s="18" t="s">
        <v>6748</v>
      </c>
      <c r="E122" s="18" t="s">
        <v>6749</v>
      </c>
      <c r="F122" s="18" t="s">
        <v>6750</v>
      </c>
      <c r="G122" s="19">
        <v>12</v>
      </c>
      <c r="H122" s="23">
        <v>45867</v>
      </c>
      <c r="I122" s="23">
        <v>46229</v>
      </c>
      <c r="J122" s="23">
        <v>45582</v>
      </c>
      <c r="K122" s="23">
        <v>45583</v>
      </c>
      <c r="L122" s="20">
        <v>0</v>
      </c>
      <c r="M122" s="20">
        <v>955.03</v>
      </c>
      <c r="N122" s="20">
        <v>1030</v>
      </c>
      <c r="O122" s="21">
        <v>0</v>
      </c>
      <c r="Q122" s="20">
        <v>0</v>
      </c>
      <c r="R122" s="20">
        <f t="shared" si="6"/>
        <v>1030</v>
      </c>
      <c r="S122" s="20">
        <v>1030</v>
      </c>
    </row>
    <row r="123" spans="1:19">
      <c r="A123" s="18" t="s">
        <v>6751</v>
      </c>
      <c r="B123" s="18" t="s">
        <v>6752</v>
      </c>
      <c r="C123" s="18" t="s">
        <v>6753</v>
      </c>
      <c r="D123" s="18" t="s">
        <v>6754</v>
      </c>
      <c r="E123" s="18" t="s">
        <v>6755</v>
      </c>
      <c r="F123" s="18" t="s">
        <v>6756</v>
      </c>
      <c r="G123" s="19">
        <v>12</v>
      </c>
      <c r="H123" s="23">
        <v>45867</v>
      </c>
      <c r="I123" s="23">
        <v>46229</v>
      </c>
      <c r="J123" s="23">
        <v>45567</v>
      </c>
      <c r="K123" s="23">
        <v>45567</v>
      </c>
      <c r="L123" s="20">
        <v>1940</v>
      </c>
      <c r="M123" s="20">
        <v>955.03</v>
      </c>
      <c r="N123" s="20">
        <v>975</v>
      </c>
      <c r="O123" s="21">
        <v>0</v>
      </c>
      <c r="Q123" s="20">
        <v>0</v>
      </c>
      <c r="R123" s="20">
        <f t="shared" si="6"/>
        <v>975</v>
      </c>
      <c r="S123" s="20">
        <v>975</v>
      </c>
    </row>
    <row r="124" spans="1:19">
      <c r="A124" s="18" t="s">
        <v>6757</v>
      </c>
      <c r="B124" s="18" t="s">
        <v>6758</v>
      </c>
      <c r="C124" s="18" t="s">
        <v>6759</v>
      </c>
      <c r="D124" s="18" t="s">
        <v>6760</v>
      </c>
      <c r="E124" s="18" t="s">
        <v>6761</v>
      </c>
      <c r="F124" s="18" t="s">
        <v>6762</v>
      </c>
      <c r="G124" s="19">
        <v>12</v>
      </c>
      <c r="H124" s="23">
        <v>45867</v>
      </c>
      <c r="I124" s="23">
        <v>46229</v>
      </c>
      <c r="J124" s="23">
        <v>45583</v>
      </c>
      <c r="K124" s="23">
        <v>45586</v>
      </c>
      <c r="L124" s="20">
        <v>0</v>
      </c>
      <c r="M124" s="20">
        <v>955.03</v>
      </c>
      <c r="N124" s="20">
        <v>1030</v>
      </c>
      <c r="O124" s="21">
        <v>0</v>
      </c>
      <c r="Q124" s="20">
        <v>0</v>
      </c>
      <c r="R124" s="20">
        <f t="shared" si="6"/>
        <v>1030</v>
      </c>
      <c r="S124" s="20">
        <v>1030</v>
      </c>
    </row>
    <row r="125" spans="1:19">
      <c r="A125" s="18" t="s">
        <v>6763</v>
      </c>
      <c r="B125" s="18" t="s">
        <v>6764</v>
      </c>
      <c r="C125" s="18" t="s">
        <v>6765</v>
      </c>
      <c r="D125" s="18" t="s">
        <v>6766</v>
      </c>
      <c r="E125" s="18" t="s">
        <v>6767</v>
      </c>
      <c r="F125" s="18" t="s">
        <v>6768</v>
      </c>
      <c r="G125" s="19">
        <v>12</v>
      </c>
      <c r="H125" s="23">
        <v>45867</v>
      </c>
      <c r="I125" s="23">
        <v>46229</v>
      </c>
      <c r="J125" s="23">
        <v>45574</v>
      </c>
      <c r="K125" s="23">
        <v>45574</v>
      </c>
      <c r="L125" s="20">
        <v>0</v>
      </c>
      <c r="M125" s="20">
        <v>955.03</v>
      </c>
      <c r="N125" s="20">
        <v>1010</v>
      </c>
      <c r="O125" s="21">
        <v>0</v>
      </c>
      <c r="Q125" s="20">
        <v>0</v>
      </c>
      <c r="R125" s="20">
        <f t="shared" si="6"/>
        <v>1010</v>
      </c>
      <c r="S125" s="20">
        <v>1010</v>
      </c>
    </row>
    <row r="126" spans="1:19">
      <c r="A126" s="18" t="s">
        <v>6769</v>
      </c>
      <c r="B126" s="18" t="s">
        <v>6770</v>
      </c>
      <c r="C126" s="18" t="s">
        <v>6771</v>
      </c>
      <c r="D126" s="18" t="s">
        <v>6772</v>
      </c>
      <c r="E126" s="18" t="s">
        <v>6773</v>
      </c>
      <c r="F126" s="18" t="s">
        <v>6774</v>
      </c>
      <c r="G126" s="19">
        <v>12</v>
      </c>
      <c r="H126" s="23">
        <v>45867</v>
      </c>
      <c r="I126" s="23">
        <v>46229</v>
      </c>
      <c r="J126" s="23">
        <v>45582</v>
      </c>
      <c r="K126" s="23">
        <v>45583</v>
      </c>
      <c r="L126" s="20">
        <v>0</v>
      </c>
      <c r="M126" s="20">
        <v>955.03</v>
      </c>
      <c r="N126" s="20">
        <v>995</v>
      </c>
      <c r="O126" s="21">
        <v>0</v>
      </c>
      <c r="Q126" s="20">
        <v>0</v>
      </c>
      <c r="R126" s="20">
        <f t="shared" si="6"/>
        <v>995</v>
      </c>
      <c r="S126" s="20">
        <v>995</v>
      </c>
    </row>
    <row r="127" spans="1:19">
      <c r="A127" s="18" t="s">
        <v>6775</v>
      </c>
      <c r="B127" s="18" t="s">
        <v>6776</v>
      </c>
      <c r="C127" s="18" t="s">
        <v>6777</v>
      </c>
      <c r="D127" s="18" t="s">
        <v>6778</v>
      </c>
      <c r="E127" s="18" t="s">
        <v>6779</v>
      </c>
      <c r="F127" s="18" t="s">
        <v>6780</v>
      </c>
      <c r="G127" s="19">
        <v>12</v>
      </c>
      <c r="H127" s="23">
        <v>45867</v>
      </c>
      <c r="I127" s="23">
        <v>46229</v>
      </c>
      <c r="J127" s="23">
        <v>45574</v>
      </c>
      <c r="K127" s="23">
        <v>45574</v>
      </c>
      <c r="L127" s="20">
        <v>0</v>
      </c>
      <c r="M127" s="20">
        <v>955.03</v>
      </c>
      <c r="N127" s="20">
        <v>975</v>
      </c>
      <c r="O127" s="21">
        <v>0</v>
      </c>
      <c r="Q127" s="20">
        <v>0</v>
      </c>
      <c r="R127" s="20">
        <f t="shared" si="6"/>
        <v>975</v>
      </c>
      <c r="S127" s="20">
        <v>975</v>
      </c>
    </row>
    <row r="128" spans="1:19">
      <c r="A128" s="18" t="s">
        <v>6781</v>
      </c>
      <c r="B128" s="18" t="s">
        <v>6782</v>
      </c>
      <c r="C128" s="18" t="s">
        <v>6783</v>
      </c>
      <c r="D128" s="18" t="s">
        <v>6784</v>
      </c>
      <c r="E128" s="18" t="s">
        <v>6785</v>
      </c>
      <c r="F128" s="18" t="s">
        <v>6786</v>
      </c>
      <c r="G128" s="19">
        <v>12</v>
      </c>
      <c r="H128" s="23">
        <v>45867</v>
      </c>
      <c r="I128" s="23">
        <v>46229</v>
      </c>
      <c r="J128" s="23">
        <v>45577</v>
      </c>
      <c r="K128" s="23">
        <v>45579</v>
      </c>
      <c r="L128" s="20">
        <v>0</v>
      </c>
      <c r="M128" s="20">
        <v>955.03</v>
      </c>
      <c r="N128" s="20">
        <v>975</v>
      </c>
      <c r="O128" s="21">
        <v>0</v>
      </c>
      <c r="Q128" s="20">
        <v>0</v>
      </c>
      <c r="R128" s="20">
        <f t="shared" si="6"/>
        <v>975</v>
      </c>
      <c r="S128" s="20">
        <v>975</v>
      </c>
    </row>
    <row r="129" spans="1:19">
      <c r="A129" s="18" t="s">
        <v>6787</v>
      </c>
      <c r="B129" s="18" t="s">
        <v>6788</v>
      </c>
      <c r="C129" s="18" t="s">
        <v>6789</v>
      </c>
      <c r="D129" s="18" t="s">
        <v>6790</v>
      </c>
      <c r="E129" s="18" t="s">
        <v>6791</v>
      </c>
      <c r="F129" s="18" t="s">
        <v>6792</v>
      </c>
      <c r="G129" s="19">
        <v>12</v>
      </c>
      <c r="H129" s="23">
        <v>45867</v>
      </c>
      <c r="I129" s="23">
        <v>46229</v>
      </c>
      <c r="J129" s="23">
        <v>45588</v>
      </c>
      <c r="K129" s="23">
        <v>45588</v>
      </c>
      <c r="L129" s="20">
        <v>0</v>
      </c>
      <c r="M129" s="20">
        <v>955.03</v>
      </c>
      <c r="N129" s="20">
        <v>1045</v>
      </c>
      <c r="O129" s="21">
        <v>0</v>
      </c>
      <c r="Q129" s="20">
        <v>0</v>
      </c>
      <c r="R129" s="20">
        <f t="shared" si="6"/>
        <v>1045</v>
      </c>
      <c r="S129" s="20">
        <v>1045</v>
      </c>
    </row>
    <row r="130" spans="1:19">
      <c r="A130" s="18" t="s">
        <v>6793</v>
      </c>
      <c r="B130" s="18" t="s">
        <v>6794</v>
      </c>
      <c r="C130" s="18" t="s">
        <v>6795</v>
      </c>
      <c r="D130" s="18" t="s">
        <v>6796</v>
      </c>
      <c r="E130" s="18" t="s">
        <v>6797</v>
      </c>
      <c r="F130" s="18" t="s">
        <v>6798</v>
      </c>
      <c r="G130" s="19">
        <v>12</v>
      </c>
      <c r="H130" s="23">
        <v>45867</v>
      </c>
      <c r="I130" s="23">
        <v>46229</v>
      </c>
      <c r="J130" s="23">
        <v>45579</v>
      </c>
      <c r="K130" s="23">
        <v>45579</v>
      </c>
      <c r="L130" s="20">
        <v>0</v>
      </c>
      <c r="M130" s="20">
        <v>955.03</v>
      </c>
      <c r="N130" s="20">
        <v>975</v>
      </c>
      <c r="O130" s="21">
        <v>0</v>
      </c>
      <c r="Q130" s="20">
        <v>0</v>
      </c>
      <c r="R130" s="20">
        <f t="shared" si="6"/>
        <v>975</v>
      </c>
      <c r="S130" s="20">
        <v>975</v>
      </c>
    </row>
    <row r="131" spans="1:19">
      <c r="A131" s="18" t="s">
        <v>6799</v>
      </c>
      <c r="B131" s="18" t="s">
        <v>6800</v>
      </c>
      <c r="C131" s="18" t="s">
        <v>6801</v>
      </c>
      <c r="D131" s="18" t="s">
        <v>6802</v>
      </c>
      <c r="E131" s="18" t="s">
        <v>6803</v>
      </c>
      <c r="F131" s="18" t="s">
        <v>6804</v>
      </c>
      <c r="G131" s="19">
        <v>12</v>
      </c>
      <c r="H131" s="23">
        <v>45867</v>
      </c>
      <c r="I131" s="23">
        <v>46229</v>
      </c>
      <c r="J131" s="23">
        <v>45568</v>
      </c>
      <c r="K131" s="23">
        <v>45568</v>
      </c>
      <c r="L131" s="20">
        <v>0</v>
      </c>
      <c r="M131" s="20">
        <v>955.03</v>
      </c>
      <c r="N131" s="20">
        <v>975</v>
      </c>
      <c r="O131" s="21">
        <v>0</v>
      </c>
      <c r="Q131" s="20">
        <v>0</v>
      </c>
      <c r="R131" s="20">
        <f t="shared" si="6"/>
        <v>975</v>
      </c>
      <c r="S131" s="20">
        <v>975</v>
      </c>
    </row>
    <row r="132" spans="1:19">
      <c r="A132" s="18" t="s">
        <v>6805</v>
      </c>
      <c r="B132" s="18" t="s">
        <v>6806</v>
      </c>
      <c r="C132" s="18" t="s">
        <v>6807</v>
      </c>
      <c r="D132" s="18" t="s">
        <v>6808</v>
      </c>
      <c r="E132" s="18" t="s">
        <v>6809</v>
      </c>
      <c r="F132" s="18" t="s">
        <v>6810</v>
      </c>
      <c r="G132" s="19">
        <v>12</v>
      </c>
      <c r="H132" s="23">
        <v>45867</v>
      </c>
      <c r="I132" s="23">
        <v>46229</v>
      </c>
      <c r="J132" s="23">
        <v>45567</v>
      </c>
      <c r="K132" s="23">
        <v>45567</v>
      </c>
      <c r="L132" s="20">
        <v>1880</v>
      </c>
      <c r="M132" s="20">
        <v>955.03</v>
      </c>
      <c r="N132" s="20">
        <v>975</v>
      </c>
      <c r="O132" s="21">
        <v>0</v>
      </c>
      <c r="Q132" s="20">
        <v>0</v>
      </c>
      <c r="R132" s="20">
        <f t="shared" si="6"/>
        <v>975</v>
      </c>
      <c r="S132" s="20">
        <v>975</v>
      </c>
    </row>
    <row r="133" spans="1:19">
      <c r="A133" s="18" t="s">
        <v>6811</v>
      </c>
      <c r="B133" s="18" t="s">
        <v>6812</v>
      </c>
      <c r="C133" s="18" t="s">
        <v>6813</v>
      </c>
      <c r="D133" s="18" t="s">
        <v>6814</v>
      </c>
      <c r="E133" s="18" t="s">
        <v>6815</v>
      </c>
      <c r="F133" s="18" t="s">
        <v>6816</v>
      </c>
      <c r="G133" s="19">
        <v>12</v>
      </c>
      <c r="H133" s="23">
        <v>45867</v>
      </c>
      <c r="I133" s="23">
        <v>46229</v>
      </c>
      <c r="J133" s="23">
        <v>45567</v>
      </c>
      <c r="K133" s="23">
        <v>45567</v>
      </c>
      <c r="L133" s="20">
        <v>0</v>
      </c>
      <c r="M133" s="20">
        <v>955.03</v>
      </c>
      <c r="N133" s="20">
        <v>975</v>
      </c>
      <c r="O133" s="21">
        <v>0</v>
      </c>
      <c r="Q133" s="20">
        <v>0</v>
      </c>
      <c r="R133" s="20">
        <f t="shared" si="6"/>
        <v>975</v>
      </c>
      <c r="S133" s="20">
        <v>975</v>
      </c>
    </row>
    <row r="134" spans="1:19">
      <c r="A134" s="18" t="s">
        <v>6817</v>
      </c>
      <c r="B134" s="18" t="s">
        <v>6818</v>
      </c>
      <c r="C134" s="18" t="s">
        <v>6819</v>
      </c>
      <c r="D134" s="18" t="s">
        <v>6820</v>
      </c>
      <c r="E134" s="18" t="s">
        <v>6821</v>
      </c>
      <c r="F134" s="18" t="s">
        <v>6822</v>
      </c>
      <c r="G134" s="19">
        <v>12</v>
      </c>
      <c r="H134" s="23">
        <v>45867</v>
      </c>
      <c r="I134" s="23">
        <v>46229</v>
      </c>
      <c r="J134" s="23">
        <v>45579</v>
      </c>
      <c r="K134" s="23">
        <v>45580</v>
      </c>
      <c r="L134" s="20">
        <v>0</v>
      </c>
      <c r="M134" s="20">
        <v>955.03</v>
      </c>
      <c r="N134" s="20">
        <v>975</v>
      </c>
      <c r="O134" s="21">
        <v>0</v>
      </c>
      <c r="Q134" s="20">
        <v>0</v>
      </c>
      <c r="R134" s="20">
        <f t="shared" si="6"/>
        <v>975</v>
      </c>
      <c r="S134" s="20">
        <v>975</v>
      </c>
    </row>
    <row r="135" spans="1:19">
      <c r="A135" s="18" t="s">
        <v>6823</v>
      </c>
      <c r="B135" s="18" t="s">
        <v>6824</v>
      </c>
      <c r="C135" s="18" t="s">
        <v>6825</v>
      </c>
      <c r="D135" s="18" t="s">
        <v>6826</v>
      </c>
      <c r="E135" s="18" t="s">
        <v>6827</v>
      </c>
      <c r="F135" s="18" t="s">
        <v>6828</v>
      </c>
      <c r="G135" s="19">
        <v>12</v>
      </c>
      <c r="H135" s="23">
        <v>45867</v>
      </c>
      <c r="I135" s="23">
        <v>46229</v>
      </c>
      <c r="J135" s="23">
        <v>45579</v>
      </c>
      <c r="K135" s="23">
        <v>45579</v>
      </c>
      <c r="L135" s="20">
        <v>0</v>
      </c>
      <c r="M135" s="20">
        <v>955.03</v>
      </c>
      <c r="N135" s="20">
        <v>975</v>
      </c>
      <c r="O135" s="21">
        <v>0</v>
      </c>
      <c r="Q135" s="20">
        <v>0</v>
      </c>
      <c r="R135" s="20">
        <f t="shared" si="6"/>
        <v>975</v>
      </c>
      <c r="S135" s="20">
        <v>975</v>
      </c>
    </row>
    <row r="136" spans="1:19">
      <c r="A136" s="18" t="s">
        <v>6829</v>
      </c>
      <c r="B136" s="18" t="s">
        <v>6830</v>
      </c>
      <c r="C136" s="18" t="s">
        <v>6831</v>
      </c>
      <c r="D136" s="18" t="s">
        <v>6832</v>
      </c>
      <c r="E136" s="18" t="s">
        <v>6833</v>
      </c>
      <c r="F136" s="18" t="s">
        <v>6834</v>
      </c>
      <c r="G136" s="19">
        <v>12</v>
      </c>
      <c r="H136" s="23">
        <v>45867</v>
      </c>
      <c r="I136" s="23">
        <v>46229</v>
      </c>
      <c r="J136" s="23">
        <v>45576</v>
      </c>
      <c r="K136" s="23">
        <v>45579</v>
      </c>
      <c r="L136" s="20">
        <v>0</v>
      </c>
      <c r="M136" s="20">
        <v>955.03</v>
      </c>
      <c r="N136" s="20">
        <v>975</v>
      </c>
      <c r="O136" s="21">
        <v>0</v>
      </c>
      <c r="Q136" s="20">
        <v>0</v>
      </c>
      <c r="R136" s="20">
        <f t="shared" si="6"/>
        <v>975</v>
      </c>
      <c r="S136" s="20">
        <v>975</v>
      </c>
    </row>
    <row r="137" spans="1:19">
      <c r="A137" s="18" t="s">
        <v>6835</v>
      </c>
      <c r="B137" s="18" t="s">
        <v>6836</v>
      </c>
      <c r="C137" s="18" t="s">
        <v>6837</v>
      </c>
      <c r="D137" s="18" t="s">
        <v>6838</v>
      </c>
      <c r="E137" s="18" t="s">
        <v>6839</v>
      </c>
      <c r="F137" s="18" t="s">
        <v>6840</v>
      </c>
      <c r="G137" s="19">
        <v>12</v>
      </c>
      <c r="H137" s="23">
        <v>45867</v>
      </c>
      <c r="I137" s="23">
        <v>46229</v>
      </c>
      <c r="J137" s="23">
        <v>45594</v>
      </c>
      <c r="K137" s="23">
        <v>45595</v>
      </c>
      <c r="L137" s="20">
        <v>0</v>
      </c>
      <c r="M137" s="20">
        <v>955.03</v>
      </c>
      <c r="N137" s="20">
        <v>1010</v>
      </c>
      <c r="O137" s="21">
        <v>0</v>
      </c>
      <c r="Q137" s="20">
        <v>0</v>
      </c>
      <c r="R137" s="20">
        <f t="shared" si="6"/>
        <v>1010</v>
      </c>
      <c r="S137" s="20">
        <v>1010</v>
      </c>
    </row>
    <row r="138" spans="1:19">
      <c r="A138" s="18" t="s">
        <v>6841</v>
      </c>
      <c r="B138" s="18" t="s">
        <v>6842</v>
      </c>
      <c r="C138" s="18" t="s">
        <v>6843</v>
      </c>
      <c r="D138" s="18" t="s">
        <v>6844</v>
      </c>
      <c r="E138" s="18" t="s">
        <v>6845</v>
      </c>
      <c r="F138" s="18" t="s">
        <v>6846</v>
      </c>
      <c r="G138" s="19">
        <v>12</v>
      </c>
      <c r="H138" s="23">
        <v>45867</v>
      </c>
      <c r="I138" s="23">
        <v>46229</v>
      </c>
      <c r="J138" s="23">
        <v>45567</v>
      </c>
      <c r="K138" s="23">
        <v>45567</v>
      </c>
      <c r="L138" s="20">
        <v>0</v>
      </c>
      <c r="M138" s="20">
        <v>955.03</v>
      </c>
      <c r="N138" s="20">
        <v>1010</v>
      </c>
      <c r="O138" s="21">
        <v>0</v>
      </c>
      <c r="Q138" s="20">
        <v>0</v>
      </c>
      <c r="R138" s="20">
        <f t="shared" si="6"/>
        <v>1010</v>
      </c>
      <c r="S138" s="20">
        <v>1010</v>
      </c>
    </row>
    <row r="139" spans="1:19">
      <c r="A139" s="18" t="s">
        <v>6847</v>
      </c>
      <c r="B139" s="18" t="s">
        <v>6848</v>
      </c>
      <c r="C139" s="18" t="s">
        <v>6849</v>
      </c>
      <c r="D139" s="18" t="s">
        <v>6850</v>
      </c>
      <c r="E139" s="18" t="s">
        <v>6851</v>
      </c>
      <c r="F139" s="18" t="s">
        <v>6852</v>
      </c>
      <c r="G139" s="19">
        <v>12</v>
      </c>
      <c r="H139" s="23">
        <v>45867</v>
      </c>
      <c r="I139" s="23">
        <v>46229</v>
      </c>
      <c r="J139" s="23">
        <v>45567</v>
      </c>
      <c r="K139" s="23">
        <v>45567</v>
      </c>
      <c r="L139" s="20">
        <v>0</v>
      </c>
      <c r="M139" s="20">
        <v>955.03</v>
      </c>
      <c r="N139" s="20">
        <v>975</v>
      </c>
      <c r="O139" s="21">
        <v>0</v>
      </c>
      <c r="Q139" s="20">
        <v>0</v>
      </c>
      <c r="R139" s="20">
        <f t="shared" si="6"/>
        <v>975</v>
      </c>
      <c r="S139" s="20">
        <v>975</v>
      </c>
    </row>
    <row r="140" spans="1:19">
      <c r="A140" s="18" t="s">
        <v>6853</v>
      </c>
      <c r="B140" s="18" t="s">
        <v>6854</v>
      </c>
      <c r="C140" s="18" t="s">
        <v>6855</v>
      </c>
      <c r="D140" s="18" t="s">
        <v>6856</v>
      </c>
      <c r="E140" s="18" t="s">
        <v>6857</v>
      </c>
      <c r="F140" s="18" t="s">
        <v>6858</v>
      </c>
      <c r="G140" s="19">
        <v>12</v>
      </c>
      <c r="H140" s="23">
        <v>45867</v>
      </c>
      <c r="I140" s="23">
        <v>46229</v>
      </c>
      <c r="J140" s="23">
        <v>45583</v>
      </c>
      <c r="K140" s="23">
        <v>45583</v>
      </c>
      <c r="L140" s="20">
        <v>0</v>
      </c>
      <c r="M140" s="20">
        <v>955.03</v>
      </c>
      <c r="N140" s="20">
        <v>995</v>
      </c>
      <c r="O140" s="21">
        <v>0</v>
      </c>
      <c r="Q140" s="20">
        <v>0</v>
      </c>
      <c r="R140" s="20">
        <f t="shared" si="6"/>
        <v>995</v>
      </c>
      <c r="S140" s="20">
        <v>995</v>
      </c>
    </row>
    <row r="141" spans="1:19">
      <c r="A141" s="18" t="s">
        <v>6859</v>
      </c>
      <c r="B141" s="18" t="s">
        <v>6860</v>
      </c>
      <c r="C141" s="18" t="s">
        <v>6861</v>
      </c>
      <c r="D141" s="18" t="s">
        <v>6862</v>
      </c>
      <c r="E141" s="18" t="s">
        <v>6863</v>
      </c>
      <c r="F141" s="18" t="s">
        <v>6864</v>
      </c>
      <c r="G141" s="19">
        <v>12</v>
      </c>
      <c r="H141" s="23">
        <v>45867</v>
      </c>
      <c r="I141" s="23">
        <v>46229</v>
      </c>
      <c r="J141" s="23">
        <v>45573</v>
      </c>
      <c r="K141" s="23">
        <v>45574</v>
      </c>
      <c r="L141" s="20">
        <v>0</v>
      </c>
      <c r="M141" s="20">
        <v>955.03</v>
      </c>
      <c r="N141" s="20">
        <v>1010</v>
      </c>
      <c r="O141" s="21">
        <v>0</v>
      </c>
      <c r="Q141" s="20">
        <v>0</v>
      </c>
      <c r="R141" s="20">
        <f t="shared" si="6"/>
        <v>1010</v>
      </c>
      <c r="S141" s="20">
        <v>1010</v>
      </c>
    </row>
    <row r="142" spans="1:19">
      <c r="A142" s="18" t="s">
        <v>6865</v>
      </c>
      <c r="B142" s="18" t="s">
        <v>6866</v>
      </c>
      <c r="C142" s="18" t="s">
        <v>6867</v>
      </c>
      <c r="D142" s="18" t="s">
        <v>6868</v>
      </c>
      <c r="E142" s="18" t="s">
        <v>6869</v>
      </c>
      <c r="F142" s="18" t="s">
        <v>6870</v>
      </c>
      <c r="G142" s="19">
        <v>12</v>
      </c>
      <c r="H142" s="23">
        <v>45867</v>
      </c>
      <c r="I142" s="23">
        <v>46229</v>
      </c>
      <c r="J142" s="23">
        <v>45580</v>
      </c>
      <c r="K142" s="23">
        <v>45580</v>
      </c>
      <c r="L142" s="20">
        <v>0</v>
      </c>
      <c r="M142" s="20">
        <v>955.03</v>
      </c>
      <c r="N142" s="20">
        <v>975</v>
      </c>
      <c r="O142" s="21">
        <v>0</v>
      </c>
      <c r="Q142" s="20">
        <v>0</v>
      </c>
      <c r="R142" s="20">
        <f t="shared" si="6"/>
        <v>975</v>
      </c>
      <c r="S142" s="20">
        <v>975</v>
      </c>
    </row>
    <row r="143" spans="1:19">
      <c r="A143" s="18" t="s">
        <v>6871</v>
      </c>
      <c r="B143" s="18" t="s">
        <v>6872</v>
      </c>
      <c r="C143" s="18" t="s">
        <v>6873</v>
      </c>
      <c r="D143" s="18" t="s">
        <v>6874</v>
      </c>
      <c r="E143" s="18" t="s">
        <v>6875</v>
      </c>
      <c r="F143" s="18" t="s">
        <v>6876</v>
      </c>
      <c r="G143" s="19">
        <v>12</v>
      </c>
      <c r="H143" s="23">
        <v>45867</v>
      </c>
      <c r="I143" s="23">
        <v>46229</v>
      </c>
      <c r="J143" s="23">
        <v>45569</v>
      </c>
      <c r="K143" s="23">
        <v>45572</v>
      </c>
      <c r="L143" s="20">
        <v>0</v>
      </c>
      <c r="M143" s="20">
        <v>955.03</v>
      </c>
      <c r="N143" s="20">
        <v>975</v>
      </c>
      <c r="O143" s="21">
        <v>0</v>
      </c>
      <c r="Q143" s="20">
        <v>0</v>
      </c>
      <c r="R143" s="20">
        <f t="shared" si="6"/>
        <v>975</v>
      </c>
      <c r="S143" s="20">
        <v>975</v>
      </c>
    </row>
    <row r="144" spans="1:19">
      <c r="A144" s="18" t="s">
        <v>6877</v>
      </c>
      <c r="B144" s="18" t="s">
        <v>6878</v>
      </c>
      <c r="C144" s="18" t="s">
        <v>6879</v>
      </c>
      <c r="D144" s="18" t="s">
        <v>6880</v>
      </c>
      <c r="E144" s="18" t="s">
        <v>6881</v>
      </c>
      <c r="F144" s="18" t="s">
        <v>6882</v>
      </c>
      <c r="G144" s="19">
        <v>12</v>
      </c>
      <c r="H144" s="23">
        <v>45867</v>
      </c>
      <c r="I144" s="23">
        <v>46229</v>
      </c>
      <c r="J144" s="23">
        <v>45569</v>
      </c>
      <c r="K144" s="23">
        <v>45569</v>
      </c>
      <c r="L144" s="20">
        <v>0</v>
      </c>
      <c r="M144" s="20">
        <v>955.03</v>
      </c>
      <c r="N144" s="20">
        <v>975</v>
      </c>
      <c r="O144" s="21">
        <v>0</v>
      </c>
      <c r="Q144" s="20">
        <v>0</v>
      </c>
      <c r="R144" s="20">
        <f t="shared" si="6"/>
        <v>975</v>
      </c>
      <c r="S144" s="20">
        <v>975</v>
      </c>
    </row>
    <row r="145" spans="1:19">
      <c r="A145" s="18" t="s">
        <v>6883</v>
      </c>
      <c r="B145" s="18" t="s">
        <v>6884</v>
      </c>
      <c r="C145" s="18" t="s">
        <v>6885</v>
      </c>
      <c r="D145" s="18" t="s">
        <v>6886</v>
      </c>
      <c r="E145" s="18" t="s">
        <v>6887</v>
      </c>
      <c r="F145" s="18" t="s">
        <v>6888</v>
      </c>
      <c r="G145" s="19">
        <v>12</v>
      </c>
      <c r="H145" s="23">
        <v>45867</v>
      </c>
      <c r="I145" s="23">
        <v>46229</v>
      </c>
      <c r="J145" s="23">
        <v>45603</v>
      </c>
      <c r="K145" s="23">
        <v>45604</v>
      </c>
      <c r="L145" s="20">
        <v>0</v>
      </c>
      <c r="M145" s="20">
        <v>955.03</v>
      </c>
      <c r="N145" s="20">
        <v>1010</v>
      </c>
      <c r="O145" s="21">
        <v>0</v>
      </c>
      <c r="Q145" s="20">
        <v>0</v>
      </c>
      <c r="R145" s="20">
        <f t="shared" si="6"/>
        <v>1010</v>
      </c>
      <c r="S145" s="20">
        <v>1010</v>
      </c>
    </row>
    <row r="146" spans="1:19">
      <c r="A146" s="18" t="s">
        <v>6889</v>
      </c>
      <c r="B146" s="18" t="s">
        <v>6890</v>
      </c>
      <c r="C146" s="18" t="s">
        <v>6891</v>
      </c>
      <c r="D146" s="18" t="s">
        <v>6892</v>
      </c>
      <c r="E146" s="18" t="s">
        <v>6893</v>
      </c>
      <c r="F146" s="18" t="s">
        <v>6894</v>
      </c>
      <c r="G146" s="19">
        <v>12</v>
      </c>
      <c r="H146" s="23">
        <v>45867</v>
      </c>
      <c r="I146" s="23">
        <v>46229</v>
      </c>
      <c r="J146" s="23">
        <v>45569</v>
      </c>
      <c r="K146" s="23">
        <v>45569</v>
      </c>
      <c r="L146" s="20">
        <v>0</v>
      </c>
      <c r="M146" s="20">
        <v>955.03</v>
      </c>
      <c r="N146" s="20">
        <v>975</v>
      </c>
      <c r="O146" s="21">
        <v>0</v>
      </c>
      <c r="Q146" s="20">
        <v>0</v>
      </c>
      <c r="R146" s="20">
        <f t="shared" si="6"/>
        <v>975</v>
      </c>
      <c r="S146" s="20">
        <v>975</v>
      </c>
    </row>
    <row r="147" spans="1:19">
      <c r="A147" s="18" t="s">
        <v>6895</v>
      </c>
      <c r="B147" s="18" t="s">
        <v>6896</v>
      </c>
      <c r="C147" s="18" t="s">
        <v>6897</v>
      </c>
      <c r="D147" s="18" t="s">
        <v>6898</v>
      </c>
      <c r="E147" s="18" t="s">
        <v>6899</v>
      </c>
      <c r="F147" s="18" t="s">
        <v>6900</v>
      </c>
      <c r="G147" s="19">
        <v>12</v>
      </c>
      <c r="H147" s="23">
        <v>45867</v>
      </c>
      <c r="I147" s="23">
        <v>46229</v>
      </c>
      <c r="J147" s="23">
        <v>45569</v>
      </c>
      <c r="K147" s="23">
        <v>45572</v>
      </c>
      <c r="L147" s="20">
        <v>2030</v>
      </c>
      <c r="M147" s="20">
        <v>955.03</v>
      </c>
      <c r="N147" s="20">
        <v>990</v>
      </c>
      <c r="O147" s="21">
        <v>0</v>
      </c>
      <c r="Q147" s="20">
        <v>950</v>
      </c>
      <c r="R147" s="20">
        <f t="shared" ref="R147:R178" si="7">N147</f>
        <v>990</v>
      </c>
      <c r="S147" s="20">
        <v>990</v>
      </c>
    </row>
    <row r="148" spans="1:19">
      <c r="A148" s="18" t="s">
        <v>6901</v>
      </c>
      <c r="B148" s="18" t="s">
        <v>6902</v>
      </c>
      <c r="C148" s="18" t="s">
        <v>6903</v>
      </c>
      <c r="D148" s="18" t="s">
        <v>6904</v>
      </c>
      <c r="E148" s="18" t="s">
        <v>6905</v>
      </c>
      <c r="F148" s="18" t="s">
        <v>6906</v>
      </c>
      <c r="G148" s="19">
        <v>12</v>
      </c>
      <c r="H148" s="23">
        <v>45867</v>
      </c>
      <c r="I148" s="23">
        <v>46229</v>
      </c>
      <c r="J148" s="23">
        <v>45578</v>
      </c>
      <c r="K148" s="23">
        <v>45579</v>
      </c>
      <c r="L148" s="20">
        <v>0</v>
      </c>
      <c r="M148" s="20">
        <v>955.03</v>
      </c>
      <c r="N148" s="20">
        <v>990</v>
      </c>
      <c r="O148" s="21">
        <v>0</v>
      </c>
      <c r="Q148" s="20">
        <v>0</v>
      </c>
      <c r="R148" s="20">
        <f t="shared" si="7"/>
        <v>990</v>
      </c>
      <c r="S148" s="20">
        <v>990</v>
      </c>
    </row>
    <row r="149" spans="1:19">
      <c r="A149" s="18" t="s">
        <v>6907</v>
      </c>
      <c r="B149" s="18" t="s">
        <v>6908</v>
      </c>
      <c r="C149" s="18" t="s">
        <v>6909</v>
      </c>
      <c r="D149" s="18" t="s">
        <v>6910</v>
      </c>
      <c r="E149" s="18" t="s">
        <v>6911</v>
      </c>
      <c r="F149" s="18" t="s">
        <v>6912</v>
      </c>
      <c r="G149" s="19">
        <v>12</v>
      </c>
      <c r="H149" s="23">
        <v>45867</v>
      </c>
      <c r="I149" s="23">
        <v>46229</v>
      </c>
      <c r="J149" s="23">
        <v>45590</v>
      </c>
      <c r="K149" s="23">
        <v>45590</v>
      </c>
      <c r="L149" s="20">
        <v>0</v>
      </c>
      <c r="M149" s="20">
        <v>955.03</v>
      </c>
      <c r="N149" s="20">
        <v>1045</v>
      </c>
      <c r="O149" s="21">
        <v>0</v>
      </c>
      <c r="Q149" s="20">
        <v>0</v>
      </c>
      <c r="R149" s="20">
        <f t="shared" si="7"/>
        <v>1045</v>
      </c>
      <c r="S149" s="20">
        <v>1045</v>
      </c>
    </row>
    <row r="150" spans="1:19">
      <c r="A150" s="18" t="s">
        <v>6913</v>
      </c>
      <c r="B150" s="18" t="s">
        <v>6914</v>
      </c>
      <c r="C150" s="18" t="s">
        <v>6915</v>
      </c>
      <c r="D150" s="18" t="s">
        <v>6916</v>
      </c>
      <c r="E150" s="18" t="s">
        <v>6917</v>
      </c>
      <c r="F150" s="18" t="s">
        <v>6918</v>
      </c>
      <c r="G150" s="19">
        <v>12</v>
      </c>
      <c r="H150" s="23">
        <v>45867</v>
      </c>
      <c r="I150" s="23">
        <v>46229</v>
      </c>
      <c r="J150" s="23">
        <v>45569</v>
      </c>
      <c r="K150" s="23">
        <v>45569</v>
      </c>
      <c r="L150" s="20">
        <v>0</v>
      </c>
      <c r="M150" s="20">
        <v>955.03</v>
      </c>
      <c r="N150" s="20">
        <v>990</v>
      </c>
      <c r="O150" s="21">
        <v>0</v>
      </c>
      <c r="Q150" s="20">
        <v>0</v>
      </c>
      <c r="R150" s="20">
        <f t="shared" si="7"/>
        <v>990</v>
      </c>
      <c r="S150" s="20">
        <v>990</v>
      </c>
    </row>
    <row r="151" spans="1:19">
      <c r="A151" s="18" t="s">
        <v>6919</v>
      </c>
      <c r="B151" s="18" t="s">
        <v>6920</v>
      </c>
      <c r="C151" s="18" t="s">
        <v>6921</v>
      </c>
      <c r="D151" s="18" t="s">
        <v>6922</v>
      </c>
      <c r="E151" s="18" t="s">
        <v>6923</v>
      </c>
      <c r="F151" s="18" t="s">
        <v>6924</v>
      </c>
      <c r="G151" s="19">
        <v>12</v>
      </c>
      <c r="H151" s="23">
        <v>45867</v>
      </c>
      <c r="I151" s="23">
        <v>46229</v>
      </c>
      <c r="J151" s="23">
        <v>45567</v>
      </c>
      <c r="K151" s="23">
        <v>45567</v>
      </c>
      <c r="L151" s="20">
        <v>0</v>
      </c>
      <c r="M151" s="20">
        <v>955.03</v>
      </c>
      <c r="N151" s="20">
        <v>990</v>
      </c>
      <c r="O151" s="21">
        <v>0</v>
      </c>
      <c r="Q151" s="20">
        <v>0</v>
      </c>
      <c r="R151" s="20">
        <f t="shared" si="7"/>
        <v>990</v>
      </c>
      <c r="S151" s="20">
        <v>990</v>
      </c>
    </row>
    <row r="152" spans="1:19">
      <c r="A152" s="18" t="s">
        <v>6925</v>
      </c>
      <c r="B152" s="18" t="s">
        <v>6926</v>
      </c>
      <c r="C152" s="18" t="s">
        <v>6927</v>
      </c>
      <c r="D152" s="18" t="s">
        <v>6928</v>
      </c>
      <c r="E152" s="18" t="s">
        <v>6929</v>
      </c>
      <c r="F152" s="18" t="s">
        <v>6930</v>
      </c>
      <c r="G152" s="19">
        <v>12</v>
      </c>
      <c r="H152" s="23">
        <v>45867</v>
      </c>
      <c r="I152" s="23">
        <v>46229</v>
      </c>
      <c r="J152" s="23">
        <v>45587</v>
      </c>
      <c r="K152" s="23">
        <v>45588</v>
      </c>
      <c r="L152" s="20">
        <v>0</v>
      </c>
      <c r="M152" s="20">
        <v>955.03</v>
      </c>
      <c r="N152" s="20">
        <v>1010</v>
      </c>
      <c r="O152" s="21">
        <v>0</v>
      </c>
      <c r="Q152" s="20">
        <v>950</v>
      </c>
      <c r="R152" s="20">
        <f t="shared" si="7"/>
        <v>1010</v>
      </c>
      <c r="S152" s="20">
        <v>1010</v>
      </c>
    </row>
    <row r="153" spans="1:19">
      <c r="A153" s="18" t="s">
        <v>6931</v>
      </c>
      <c r="B153" s="18" t="s">
        <v>6932</v>
      </c>
      <c r="C153" s="18" t="s">
        <v>6933</v>
      </c>
      <c r="D153" s="18" t="s">
        <v>6934</v>
      </c>
      <c r="E153" s="18" t="s">
        <v>6935</v>
      </c>
      <c r="F153" s="18" t="s">
        <v>6936</v>
      </c>
      <c r="G153" s="19">
        <v>12</v>
      </c>
      <c r="H153" s="23">
        <v>45867</v>
      </c>
      <c r="I153" s="23">
        <v>46229</v>
      </c>
      <c r="J153" s="23">
        <v>45567</v>
      </c>
      <c r="K153" s="23">
        <v>45567</v>
      </c>
      <c r="L153" s="20">
        <v>0</v>
      </c>
      <c r="M153" s="20">
        <v>955.03</v>
      </c>
      <c r="N153" s="20">
        <v>975</v>
      </c>
      <c r="O153" s="21">
        <v>0</v>
      </c>
      <c r="Q153" s="20">
        <v>0</v>
      </c>
      <c r="R153" s="20">
        <f t="shared" si="7"/>
        <v>975</v>
      </c>
      <c r="S153" s="20">
        <v>975</v>
      </c>
    </row>
    <row r="154" spans="1:19">
      <c r="A154" s="18" t="s">
        <v>6937</v>
      </c>
      <c r="B154" s="18" t="s">
        <v>6938</v>
      </c>
      <c r="C154" s="18" t="s">
        <v>6939</v>
      </c>
      <c r="D154" s="18" t="s">
        <v>6940</v>
      </c>
      <c r="E154" s="18" t="s">
        <v>6941</v>
      </c>
      <c r="F154" s="18" t="s">
        <v>6942</v>
      </c>
      <c r="G154" s="19">
        <v>12</v>
      </c>
      <c r="H154" s="23">
        <v>45867</v>
      </c>
      <c r="I154" s="23">
        <v>46229</v>
      </c>
      <c r="J154" s="23">
        <v>45587</v>
      </c>
      <c r="K154" s="23">
        <v>45587</v>
      </c>
      <c r="L154" s="20">
        <v>0</v>
      </c>
      <c r="M154" s="20">
        <v>955.03</v>
      </c>
      <c r="N154" s="20">
        <v>995</v>
      </c>
      <c r="O154" s="21">
        <v>0</v>
      </c>
      <c r="Q154" s="20">
        <v>0</v>
      </c>
      <c r="R154" s="20">
        <f t="shared" si="7"/>
        <v>995</v>
      </c>
      <c r="S154" s="20">
        <v>995</v>
      </c>
    </row>
    <row r="155" spans="1:19">
      <c r="A155" s="18" t="s">
        <v>6943</v>
      </c>
      <c r="B155" s="18" t="s">
        <v>6944</v>
      </c>
      <c r="C155" s="18" t="s">
        <v>6945</v>
      </c>
      <c r="D155" s="18" t="s">
        <v>6946</v>
      </c>
      <c r="E155" s="18" t="s">
        <v>6947</v>
      </c>
      <c r="F155" s="18" t="s">
        <v>6948</v>
      </c>
      <c r="G155" s="19">
        <v>12</v>
      </c>
      <c r="H155" s="23">
        <v>45867</v>
      </c>
      <c r="I155" s="23">
        <v>46229</v>
      </c>
      <c r="J155" s="23">
        <v>45583</v>
      </c>
      <c r="K155" s="23">
        <v>45583</v>
      </c>
      <c r="L155" s="20">
        <v>0</v>
      </c>
      <c r="M155" s="20">
        <v>955.03</v>
      </c>
      <c r="N155" s="20">
        <v>995</v>
      </c>
      <c r="O155" s="21">
        <v>0</v>
      </c>
      <c r="Q155" s="20">
        <v>0</v>
      </c>
      <c r="R155" s="20">
        <f t="shared" si="7"/>
        <v>995</v>
      </c>
      <c r="S155" s="20">
        <v>995</v>
      </c>
    </row>
    <row r="156" spans="1:19">
      <c r="A156" s="18" t="s">
        <v>6949</v>
      </c>
      <c r="B156" s="18" t="s">
        <v>6950</v>
      </c>
      <c r="C156" s="18" t="s">
        <v>6951</v>
      </c>
      <c r="D156" s="18" t="s">
        <v>6952</v>
      </c>
      <c r="E156" s="18" t="s">
        <v>6953</v>
      </c>
      <c r="F156" s="18" t="s">
        <v>6954</v>
      </c>
      <c r="G156" s="19">
        <v>12</v>
      </c>
      <c r="H156" s="23">
        <v>45867</v>
      </c>
      <c r="I156" s="23">
        <v>46229</v>
      </c>
      <c r="J156" s="23">
        <v>45593</v>
      </c>
      <c r="K156" s="23">
        <v>45593</v>
      </c>
      <c r="L156" s="20">
        <v>0</v>
      </c>
      <c r="M156" s="20">
        <v>955.03</v>
      </c>
      <c r="N156" s="20">
        <v>1010</v>
      </c>
      <c r="O156" s="21">
        <v>0</v>
      </c>
      <c r="Q156" s="20">
        <v>0</v>
      </c>
      <c r="R156" s="20">
        <f t="shared" si="7"/>
        <v>1010</v>
      </c>
      <c r="S156" s="20">
        <v>1010</v>
      </c>
    </row>
    <row r="157" spans="1:19">
      <c r="A157" s="18" t="s">
        <v>6955</v>
      </c>
      <c r="B157" s="18" t="s">
        <v>6956</v>
      </c>
      <c r="C157" s="18" t="s">
        <v>6957</v>
      </c>
      <c r="D157" s="18" t="s">
        <v>6958</v>
      </c>
      <c r="E157" s="18" t="s">
        <v>6959</v>
      </c>
      <c r="F157" s="18" t="s">
        <v>6960</v>
      </c>
      <c r="G157" s="19">
        <v>12</v>
      </c>
      <c r="H157" s="23">
        <v>45867</v>
      </c>
      <c r="I157" s="23">
        <v>46229</v>
      </c>
      <c r="J157" s="23">
        <v>45583</v>
      </c>
      <c r="K157" s="23">
        <v>45583</v>
      </c>
      <c r="L157" s="20">
        <v>1900</v>
      </c>
      <c r="M157" s="20">
        <v>955.03</v>
      </c>
      <c r="N157" s="20">
        <v>1030</v>
      </c>
      <c r="O157" s="21">
        <v>0</v>
      </c>
      <c r="Q157" s="20">
        <v>0</v>
      </c>
      <c r="R157" s="20">
        <f t="shared" si="7"/>
        <v>1030</v>
      </c>
      <c r="S157" s="20">
        <v>1030</v>
      </c>
    </row>
    <row r="158" spans="1:19">
      <c r="A158" s="18" t="s">
        <v>6961</v>
      </c>
      <c r="B158" s="18" t="s">
        <v>6962</v>
      </c>
      <c r="C158" s="18" t="s">
        <v>6963</v>
      </c>
      <c r="D158" s="18" t="s">
        <v>6964</v>
      </c>
      <c r="E158" s="18" t="s">
        <v>6965</v>
      </c>
      <c r="F158" s="18" t="s">
        <v>6966</v>
      </c>
      <c r="G158" s="19">
        <v>12</v>
      </c>
      <c r="H158" s="23">
        <v>45867</v>
      </c>
      <c r="I158" s="23">
        <v>46229</v>
      </c>
      <c r="J158" s="23">
        <v>45581</v>
      </c>
      <c r="K158" s="23">
        <v>45581</v>
      </c>
      <c r="L158" s="20">
        <v>0</v>
      </c>
      <c r="M158" s="20">
        <v>955.03</v>
      </c>
      <c r="N158" s="20">
        <v>975</v>
      </c>
      <c r="O158" s="21">
        <v>0</v>
      </c>
      <c r="Q158" s="20">
        <v>0</v>
      </c>
      <c r="R158" s="20">
        <f t="shared" si="7"/>
        <v>975</v>
      </c>
      <c r="S158" s="20">
        <v>975</v>
      </c>
    </row>
    <row r="159" spans="1:19">
      <c r="A159" s="18" t="s">
        <v>6967</v>
      </c>
      <c r="B159" s="18" t="s">
        <v>6968</v>
      </c>
      <c r="C159" s="18" t="s">
        <v>6969</v>
      </c>
      <c r="D159" s="18" t="s">
        <v>6970</v>
      </c>
      <c r="E159" s="18" t="s">
        <v>6971</v>
      </c>
      <c r="F159" s="18" t="s">
        <v>6972</v>
      </c>
      <c r="G159" s="19">
        <v>12</v>
      </c>
      <c r="H159" s="23">
        <v>45867</v>
      </c>
      <c r="I159" s="23">
        <v>46229</v>
      </c>
      <c r="J159" s="23">
        <v>45581</v>
      </c>
      <c r="K159" s="23">
        <v>45581</v>
      </c>
      <c r="L159" s="20">
        <v>0</v>
      </c>
      <c r="M159" s="20">
        <v>955.03</v>
      </c>
      <c r="N159" s="20">
        <v>975</v>
      </c>
      <c r="O159" s="21">
        <v>0</v>
      </c>
      <c r="Q159" s="20">
        <v>0</v>
      </c>
      <c r="R159" s="20">
        <f t="shared" si="7"/>
        <v>975</v>
      </c>
      <c r="S159" s="20">
        <v>975</v>
      </c>
    </row>
    <row r="160" spans="1:19">
      <c r="A160" s="18" t="s">
        <v>6973</v>
      </c>
      <c r="B160" s="18" t="s">
        <v>6974</v>
      </c>
      <c r="C160" s="18" t="s">
        <v>6975</v>
      </c>
      <c r="D160" s="18" t="s">
        <v>6976</v>
      </c>
      <c r="E160" s="18" t="s">
        <v>6977</v>
      </c>
      <c r="F160" s="18" t="s">
        <v>6978</v>
      </c>
      <c r="G160" s="19">
        <v>12</v>
      </c>
      <c r="H160" s="23">
        <v>45867</v>
      </c>
      <c r="I160" s="23">
        <v>46229</v>
      </c>
      <c r="J160" s="23">
        <v>45581</v>
      </c>
      <c r="K160" s="23">
        <v>45583</v>
      </c>
      <c r="L160" s="20">
        <v>1940</v>
      </c>
      <c r="M160" s="20">
        <v>955.03</v>
      </c>
      <c r="N160" s="20">
        <v>975</v>
      </c>
      <c r="O160" s="21">
        <v>0</v>
      </c>
      <c r="Q160" s="20">
        <v>0</v>
      </c>
      <c r="R160" s="20">
        <f t="shared" si="7"/>
        <v>975</v>
      </c>
      <c r="S160" s="20">
        <v>975</v>
      </c>
    </row>
    <row r="161" spans="1:19">
      <c r="A161" s="18" t="s">
        <v>6979</v>
      </c>
      <c r="B161" s="18" t="s">
        <v>6980</v>
      </c>
      <c r="C161" s="18" t="s">
        <v>6981</v>
      </c>
      <c r="D161" s="18" t="s">
        <v>6982</v>
      </c>
      <c r="E161" s="18" t="s">
        <v>6983</v>
      </c>
      <c r="F161" s="18" t="s">
        <v>6984</v>
      </c>
      <c r="G161" s="19">
        <v>12</v>
      </c>
      <c r="H161" s="23">
        <v>45867</v>
      </c>
      <c r="I161" s="23">
        <v>46229</v>
      </c>
      <c r="J161" s="23">
        <v>45606</v>
      </c>
      <c r="K161" s="23">
        <v>45607</v>
      </c>
      <c r="L161" s="20">
        <v>0</v>
      </c>
      <c r="M161" s="20">
        <v>955.03</v>
      </c>
      <c r="N161" s="20">
        <v>1010</v>
      </c>
      <c r="O161" s="21">
        <v>0</v>
      </c>
      <c r="Q161" s="20">
        <v>0</v>
      </c>
      <c r="R161" s="20">
        <f t="shared" si="7"/>
        <v>1010</v>
      </c>
      <c r="S161" s="20">
        <v>1010</v>
      </c>
    </row>
    <row r="162" spans="1:19">
      <c r="A162" s="18" t="s">
        <v>6985</v>
      </c>
      <c r="B162" s="18" t="s">
        <v>6986</v>
      </c>
      <c r="C162" s="18" t="s">
        <v>6987</v>
      </c>
      <c r="D162" s="18" t="s">
        <v>6988</v>
      </c>
      <c r="E162" s="18" t="s">
        <v>6989</v>
      </c>
      <c r="F162" s="18" t="s">
        <v>6990</v>
      </c>
      <c r="G162" s="19">
        <v>12</v>
      </c>
      <c r="H162" s="23">
        <v>45867</v>
      </c>
      <c r="I162" s="23">
        <v>46229</v>
      </c>
      <c r="J162" s="23">
        <v>45574</v>
      </c>
      <c r="K162" s="23">
        <v>45574</v>
      </c>
      <c r="L162" s="20">
        <v>1900</v>
      </c>
      <c r="M162" s="20">
        <v>955.03</v>
      </c>
      <c r="N162" s="20">
        <v>975</v>
      </c>
      <c r="O162" s="21">
        <v>0</v>
      </c>
      <c r="Q162" s="20">
        <v>0</v>
      </c>
      <c r="R162" s="20">
        <f t="shared" si="7"/>
        <v>975</v>
      </c>
      <c r="S162" s="20">
        <v>975</v>
      </c>
    </row>
    <row r="163" spans="1:19">
      <c r="A163" s="18" t="s">
        <v>6991</v>
      </c>
      <c r="B163" s="18" t="s">
        <v>6992</v>
      </c>
      <c r="C163" s="18" t="s">
        <v>6993</v>
      </c>
      <c r="D163" s="18" t="s">
        <v>6994</v>
      </c>
      <c r="E163" s="18" t="s">
        <v>6995</v>
      </c>
      <c r="F163" s="18" t="s">
        <v>6996</v>
      </c>
      <c r="G163" s="19">
        <v>12</v>
      </c>
      <c r="H163" s="23">
        <v>45867</v>
      </c>
      <c r="I163" s="23">
        <v>46229</v>
      </c>
      <c r="J163" s="23">
        <v>45577</v>
      </c>
      <c r="K163" s="23">
        <v>45579</v>
      </c>
      <c r="L163" s="20">
        <v>2000</v>
      </c>
      <c r="M163" s="20">
        <v>955.03</v>
      </c>
      <c r="N163" s="20">
        <v>1010</v>
      </c>
      <c r="O163" s="21">
        <v>0</v>
      </c>
      <c r="Q163" s="20">
        <v>0</v>
      </c>
      <c r="R163" s="20">
        <f t="shared" si="7"/>
        <v>1010</v>
      </c>
      <c r="S163" s="20">
        <v>1010</v>
      </c>
    </row>
    <row r="164" spans="1:19">
      <c r="A164" s="18" t="s">
        <v>6997</v>
      </c>
      <c r="B164" s="18" t="s">
        <v>6998</v>
      </c>
      <c r="C164" s="18" t="s">
        <v>6999</v>
      </c>
      <c r="D164" s="18" t="s">
        <v>7000</v>
      </c>
      <c r="E164" s="18" t="s">
        <v>7001</v>
      </c>
      <c r="F164" s="18" t="s">
        <v>7002</v>
      </c>
      <c r="G164" s="19">
        <v>12</v>
      </c>
      <c r="H164" s="23">
        <v>45867</v>
      </c>
      <c r="I164" s="23">
        <v>46229</v>
      </c>
      <c r="J164" s="23">
        <v>45567</v>
      </c>
      <c r="K164" s="23">
        <v>45567</v>
      </c>
      <c r="L164" s="20">
        <v>0</v>
      </c>
      <c r="M164" s="20">
        <v>955.03</v>
      </c>
      <c r="N164" s="20">
        <v>1010</v>
      </c>
      <c r="O164" s="21">
        <v>0</v>
      </c>
      <c r="Q164" s="20">
        <v>0</v>
      </c>
      <c r="R164" s="20">
        <f t="shared" si="7"/>
        <v>1010</v>
      </c>
      <c r="S164" s="20">
        <v>1010</v>
      </c>
    </row>
    <row r="165" spans="1:19">
      <c r="A165" s="18" t="s">
        <v>7003</v>
      </c>
      <c r="B165" s="18" t="s">
        <v>7004</v>
      </c>
      <c r="C165" s="18" t="s">
        <v>7005</v>
      </c>
      <c r="D165" s="18" t="s">
        <v>7006</v>
      </c>
      <c r="E165" s="18" t="s">
        <v>7007</v>
      </c>
      <c r="F165" s="18" t="s">
        <v>7008</v>
      </c>
      <c r="G165" s="19">
        <v>12</v>
      </c>
      <c r="H165" s="23">
        <v>45867</v>
      </c>
      <c r="I165" s="23">
        <v>46229</v>
      </c>
      <c r="J165" s="23">
        <v>45567</v>
      </c>
      <c r="K165" s="23">
        <v>45567</v>
      </c>
      <c r="L165" s="20">
        <v>0</v>
      </c>
      <c r="M165" s="20">
        <v>955.03</v>
      </c>
      <c r="N165" s="20">
        <v>1010</v>
      </c>
      <c r="O165" s="21">
        <v>0</v>
      </c>
      <c r="Q165" s="20">
        <v>0</v>
      </c>
      <c r="R165" s="20">
        <f t="shared" si="7"/>
        <v>1010</v>
      </c>
      <c r="S165" s="20">
        <v>1010</v>
      </c>
    </row>
    <row r="166" spans="1:19">
      <c r="A166" s="18" t="s">
        <v>7009</v>
      </c>
      <c r="B166" s="18" t="s">
        <v>7010</v>
      </c>
      <c r="C166" s="18" t="s">
        <v>7011</v>
      </c>
      <c r="D166" s="18" t="s">
        <v>7012</v>
      </c>
      <c r="E166" s="18" t="s">
        <v>7013</v>
      </c>
      <c r="F166" s="18" t="s">
        <v>7014</v>
      </c>
      <c r="G166" s="19">
        <v>12</v>
      </c>
      <c r="H166" s="23">
        <v>45867</v>
      </c>
      <c r="I166" s="23">
        <v>46229</v>
      </c>
      <c r="J166" s="23">
        <v>45570</v>
      </c>
      <c r="K166" s="23">
        <v>45572</v>
      </c>
      <c r="L166" s="20">
        <v>0</v>
      </c>
      <c r="M166" s="20">
        <v>955.03</v>
      </c>
      <c r="N166" s="20">
        <v>975</v>
      </c>
      <c r="O166" s="21">
        <v>0</v>
      </c>
      <c r="Q166" s="20">
        <v>0</v>
      </c>
      <c r="R166" s="20">
        <f t="shared" si="7"/>
        <v>975</v>
      </c>
      <c r="S166" s="20">
        <v>975</v>
      </c>
    </row>
    <row r="167" spans="1:19">
      <c r="A167" s="18" t="s">
        <v>7015</v>
      </c>
      <c r="B167" s="18" t="s">
        <v>7016</v>
      </c>
      <c r="C167" s="18" t="s">
        <v>7017</v>
      </c>
      <c r="D167" s="18" t="s">
        <v>7018</v>
      </c>
      <c r="E167" s="18" t="s">
        <v>7019</v>
      </c>
      <c r="F167" s="18" t="s">
        <v>7020</v>
      </c>
      <c r="G167" s="19">
        <v>12</v>
      </c>
      <c r="H167" s="23">
        <v>45867</v>
      </c>
      <c r="I167" s="23">
        <v>46229</v>
      </c>
      <c r="J167" s="23">
        <v>45570</v>
      </c>
      <c r="K167" s="23">
        <v>45572</v>
      </c>
      <c r="L167" s="20">
        <v>0</v>
      </c>
      <c r="M167" s="20">
        <v>955.03</v>
      </c>
      <c r="N167" s="20">
        <v>975</v>
      </c>
      <c r="O167" s="21">
        <v>0</v>
      </c>
      <c r="Q167" s="20">
        <v>0</v>
      </c>
      <c r="R167" s="20">
        <f t="shared" si="7"/>
        <v>975</v>
      </c>
      <c r="S167" s="20">
        <v>975</v>
      </c>
    </row>
    <row r="168" spans="1:19">
      <c r="A168" s="18" t="s">
        <v>7021</v>
      </c>
      <c r="B168" s="18" t="s">
        <v>7022</v>
      </c>
      <c r="C168" s="18" t="s">
        <v>7023</v>
      </c>
      <c r="D168" s="18" t="s">
        <v>7024</v>
      </c>
      <c r="E168" s="18" t="s">
        <v>7025</v>
      </c>
      <c r="F168" s="18" t="s">
        <v>7026</v>
      </c>
      <c r="G168" s="19">
        <v>12</v>
      </c>
      <c r="H168" s="23">
        <v>45867</v>
      </c>
      <c r="I168" s="23">
        <v>46229</v>
      </c>
      <c r="J168" s="23">
        <v>45593</v>
      </c>
      <c r="K168" s="23">
        <v>45593</v>
      </c>
      <c r="L168" s="20">
        <v>0</v>
      </c>
      <c r="M168" s="20">
        <v>955.03</v>
      </c>
      <c r="N168" s="20">
        <v>1010</v>
      </c>
      <c r="O168" s="21">
        <v>0</v>
      </c>
      <c r="Q168" s="20">
        <v>0</v>
      </c>
      <c r="R168" s="20">
        <f t="shared" si="7"/>
        <v>1010</v>
      </c>
      <c r="S168" s="20">
        <v>1010</v>
      </c>
    </row>
    <row r="169" spans="1:19">
      <c r="A169" s="18" t="s">
        <v>7027</v>
      </c>
      <c r="B169" s="18" t="s">
        <v>7028</v>
      </c>
      <c r="C169" s="18" t="s">
        <v>7029</v>
      </c>
      <c r="D169" s="18" t="s">
        <v>7030</v>
      </c>
      <c r="E169" s="18" t="s">
        <v>7031</v>
      </c>
      <c r="F169" s="18" t="s">
        <v>7032</v>
      </c>
      <c r="G169" s="19">
        <v>12</v>
      </c>
      <c r="H169" s="23">
        <v>45867</v>
      </c>
      <c r="I169" s="23">
        <v>46229</v>
      </c>
      <c r="J169" s="23">
        <v>45582</v>
      </c>
      <c r="K169" s="23">
        <v>45583</v>
      </c>
      <c r="L169" s="20">
        <v>0</v>
      </c>
      <c r="M169" s="20">
        <v>955.03</v>
      </c>
      <c r="N169" s="20">
        <v>995</v>
      </c>
      <c r="O169" s="21">
        <v>0</v>
      </c>
      <c r="Q169" s="20">
        <v>0</v>
      </c>
      <c r="R169" s="20">
        <f t="shared" si="7"/>
        <v>995</v>
      </c>
      <c r="S169" s="20">
        <v>995</v>
      </c>
    </row>
    <row r="170" spans="1:19">
      <c r="A170" s="18" t="s">
        <v>7033</v>
      </c>
      <c r="B170" s="18" t="s">
        <v>7034</v>
      </c>
      <c r="C170" s="18" t="s">
        <v>7035</v>
      </c>
      <c r="D170" s="18" t="s">
        <v>7036</v>
      </c>
      <c r="E170" s="18" t="s">
        <v>7037</v>
      </c>
      <c r="F170" s="18" t="s">
        <v>7038</v>
      </c>
      <c r="G170" s="19">
        <v>12</v>
      </c>
      <c r="H170" s="23">
        <v>45867</v>
      </c>
      <c r="I170" s="23">
        <v>46229</v>
      </c>
      <c r="J170" s="23">
        <v>45583</v>
      </c>
      <c r="K170" s="23">
        <v>45583</v>
      </c>
      <c r="L170" s="20">
        <v>0</v>
      </c>
      <c r="M170" s="20">
        <v>955.03</v>
      </c>
      <c r="N170" s="20">
        <v>995</v>
      </c>
      <c r="O170" s="21">
        <v>0</v>
      </c>
      <c r="Q170" s="20">
        <v>0</v>
      </c>
      <c r="R170" s="20">
        <f t="shared" si="7"/>
        <v>995</v>
      </c>
      <c r="S170" s="20">
        <v>995</v>
      </c>
    </row>
    <row r="171" spans="1:19">
      <c r="A171" s="18" t="s">
        <v>7039</v>
      </c>
      <c r="B171" s="18" t="s">
        <v>7040</v>
      </c>
      <c r="C171" s="18" t="s">
        <v>7041</v>
      </c>
      <c r="D171" s="18" t="s">
        <v>7042</v>
      </c>
      <c r="E171" s="18" t="s">
        <v>7043</v>
      </c>
      <c r="F171" s="18" t="s">
        <v>7044</v>
      </c>
      <c r="G171" s="19">
        <v>12</v>
      </c>
      <c r="H171" s="23">
        <v>45867</v>
      </c>
      <c r="I171" s="23">
        <v>46229</v>
      </c>
      <c r="J171" s="23">
        <v>45604</v>
      </c>
      <c r="K171" s="23">
        <v>45607</v>
      </c>
      <c r="L171" s="20">
        <v>0</v>
      </c>
      <c r="M171" s="20">
        <v>955.03</v>
      </c>
      <c r="N171" s="20">
        <v>1010</v>
      </c>
      <c r="O171" s="21">
        <v>0</v>
      </c>
      <c r="Q171" s="20">
        <v>0</v>
      </c>
      <c r="R171" s="20">
        <f t="shared" si="7"/>
        <v>1010</v>
      </c>
      <c r="S171" s="20">
        <v>1010</v>
      </c>
    </row>
    <row r="172" spans="1:19">
      <c r="A172" s="18" t="s">
        <v>7045</v>
      </c>
      <c r="B172" s="18" t="s">
        <v>7046</v>
      </c>
      <c r="C172" s="18" t="s">
        <v>7047</v>
      </c>
      <c r="D172" s="18" t="s">
        <v>7048</v>
      </c>
      <c r="E172" s="18" t="s">
        <v>7049</v>
      </c>
      <c r="F172" s="18" t="s">
        <v>7050</v>
      </c>
      <c r="G172" s="19">
        <v>12</v>
      </c>
      <c r="H172" s="23">
        <v>45867</v>
      </c>
      <c r="I172" s="23">
        <v>46229</v>
      </c>
      <c r="J172" s="23">
        <v>45586</v>
      </c>
      <c r="K172" s="23">
        <v>45587</v>
      </c>
      <c r="L172" s="20">
        <v>0</v>
      </c>
      <c r="M172" s="20">
        <v>955.03</v>
      </c>
      <c r="N172" s="20">
        <v>1030</v>
      </c>
      <c r="O172" s="21">
        <v>0</v>
      </c>
      <c r="Q172" s="20">
        <v>950</v>
      </c>
      <c r="R172" s="20">
        <f t="shared" si="7"/>
        <v>1030</v>
      </c>
      <c r="S172" s="20">
        <v>1030</v>
      </c>
    </row>
    <row r="173" spans="1:19">
      <c r="A173" s="18" t="s">
        <v>7051</v>
      </c>
      <c r="B173" s="18" t="s">
        <v>7052</v>
      </c>
      <c r="C173" s="18" t="s">
        <v>7053</v>
      </c>
      <c r="D173" s="18" t="s">
        <v>7054</v>
      </c>
      <c r="E173" s="18" t="s">
        <v>7055</v>
      </c>
      <c r="F173" s="18" t="s">
        <v>7056</v>
      </c>
      <c r="G173" s="19">
        <v>12</v>
      </c>
      <c r="H173" s="23">
        <v>45867</v>
      </c>
      <c r="I173" s="23">
        <v>46229</v>
      </c>
      <c r="J173" s="23">
        <v>45586</v>
      </c>
      <c r="K173" s="23">
        <v>45586</v>
      </c>
      <c r="L173" s="20">
        <v>0</v>
      </c>
      <c r="M173" s="20">
        <v>955.03</v>
      </c>
      <c r="N173" s="20">
        <v>1030</v>
      </c>
      <c r="O173" s="21">
        <v>0</v>
      </c>
      <c r="Q173" s="20">
        <v>0</v>
      </c>
      <c r="R173" s="20">
        <f t="shared" si="7"/>
        <v>1030</v>
      </c>
      <c r="S173" s="20">
        <v>1030</v>
      </c>
    </row>
    <row r="174" spans="1:19">
      <c r="A174" s="18" t="s">
        <v>7057</v>
      </c>
      <c r="B174" s="18" t="s">
        <v>7058</v>
      </c>
      <c r="C174" s="18" t="s">
        <v>7059</v>
      </c>
      <c r="D174" s="18" t="s">
        <v>7060</v>
      </c>
      <c r="E174" s="18" t="s">
        <v>7061</v>
      </c>
      <c r="F174" s="18" t="s">
        <v>7062</v>
      </c>
      <c r="G174" s="19">
        <v>12</v>
      </c>
      <c r="H174" s="23">
        <v>45867</v>
      </c>
      <c r="I174" s="23">
        <v>46229</v>
      </c>
      <c r="J174" s="23">
        <v>45594</v>
      </c>
      <c r="K174" s="23">
        <v>45595</v>
      </c>
      <c r="L174" s="20">
        <v>0</v>
      </c>
      <c r="M174" s="20">
        <v>955.03</v>
      </c>
      <c r="N174" s="20">
        <v>1010</v>
      </c>
      <c r="O174" s="21">
        <v>0</v>
      </c>
      <c r="Q174" s="20">
        <v>0</v>
      </c>
      <c r="R174" s="20">
        <f t="shared" si="7"/>
        <v>1010</v>
      </c>
      <c r="S174" s="20">
        <v>1010</v>
      </c>
    </row>
    <row r="175" spans="1:19">
      <c r="A175" s="18" t="s">
        <v>7063</v>
      </c>
      <c r="B175" s="18" t="s">
        <v>7064</v>
      </c>
      <c r="C175" s="18" t="s">
        <v>7065</v>
      </c>
      <c r="D175" s="18" t="s">
        <v>7066</v>
      </c>
      <c r="E175" s="18" t="s">
        <v>7067</v>
      </c>
      <c r="F175" s="18" t="s">
        <v>7068</v>
      </c>
      <c r="G175" s="19">
        <v>12</v>
      </c>
      <c r="H175" s="23">
        <v>45867</v>
      </c>
      <c r="I175" s="23">
        <v>46229</v>
      </c>
      <c r="J175" s="23">
        <v>45582</v>
      </c>
      <c r="K175" s="23">
        <v>45583</v>
      </c>
      <c r="L175" s="20">
        <v>0</v>
      </c>
      <c r="M175" s="20">
        <v>955.03</v>
      </c>
      <c r="N175" s="20">
        <v>995</v>
      </c>
      <c r="O175" s="21">
        <v>0</v>
      </c>
      <c r="Q175" s="20">
        <v>0</v>
      </c>
      <c r="R175" s="20">
        <f t="shared" si="7"/>
        <v>995</v>
      </c>
      <c r="S175" s="20">
        <v>995</v>
      </c>
    </row>
    <row r="176" spans="1:19">
      <c r="A176" s="18" t="s">
        <v>7069</v>
      </c>
      <c r="B176" s="18" t="s">
        <v>7070</v>
      </c>
      <c r="C176" s="18" t="s">
        <v>7071</v>
      </c>
      <c r="D176" s="18" t="s">
        <v>7072</v>
      </c>
      <c r="E176" s="18" t="s">
        <v>7073</v>
      </c>
      <c r="F176" s="18" t="s">
        <v>7074</v>
      </c>
      <c r="G176" s="19">
        <v>12</v>
      </c>
      <c r="H176" s="23">
        <v>45867</v>
      </c>
      <c r="I176" s="23">
        <v>46229</v>
      </c>
      <c r="J176" s="23">
        <v>45586</v>
      </c>
      <c r="K176" s="23">
        <v>45587</v>
      </c>
      <c r="L176" s="20">
        <v>0</v>
      </c>
      <c r="M176" s="20">
        <v>955.03</v>
      </c>
      <c r="N176" s="20">
        <v>995</v>
      </c>
      <c r="O176" s="21">
        <v>0</v>
      </c>
      <c r="Q176" s="20">
        <v>0</v>
      </c>
      <c r="R176" s="20">
        <f t="shared" si="7"/>
        <v>995</v>
      </c>
      <c r="S176" s="20">
        <v>995</v>
      </c>
    </row>
    <row r="177" spans="1:19">
      <c r="A177" s="18" t="s">
        <v>7075</v>
      </c>
      <c r="B177" s="18" t="s">
        <v>7076</v>
      </c>
      <c r="C177" s="18" t="s">
        <v>7077</v>
      </c>
      <c r="D177" s="18" t="s">
        <v>7078</v>
      </c>
      <c r="E177" s="18" t="s">
        <v>7079</v>
      </c>
      <c r="F177" s="18" t="s">
        <v>7080</v>
      </c>
      <c r="G177" s="19">
        <v>12</v>
      </c>
      <c r="H177" s="23">
        <v>45867</v>
      </c>
      <c r="I177" s="23">
        <v>46229</v>
      </c>
      <c r="J177" s="23">
        <v>45586</v>
      </c>
      <c r="K177" s="23">
        <v>45587</v>
      </c>
      <c r="L177" s="20">
        <v>0</v>
      </c>
      <c r="M177" s="20">
        <v>955.03</v>
      </c>
      <c r="N177" s="20">
        <v>995</v>
      </c>
      <c r="O177" s="21">
        <v>0</v>
      </c>
      <c r="Q177" s="20">
        <v>0</v>
      </c>
      <c r="R177" s="20">
        <f t="shared" si="7"/>
        <v>995</v>
      </c>
      <c r="S177" s="20">
        <v>995</v>
      </c>
    </row>
    <row r="178" spans="1:19">
      <c r="A178" s="18" t="s">
        <v>7081</v>
      </c>
      <c r="B178" s="18" t="s">
        <v>7082</v>
      </c>
      <c r="C178" s="18" t="s">
        <v>7083</v>
      </c>
      <c r="D178" s="18" t="s">
        <v>7084</v>
      </c>
      <c r="E178" s="18" t="s">
        <v>7085</v>
      </c>
      <c r="F178" s="18" t="s">
        <v>7086</v>
      </c>
      <c r="G178" s="19">
        <v>12</v>
      </c>
      <c r="H178" s="23">
        <v>45867</v>
      </c>
      <c r="I178" s="23">
        <v>46229</v>
      </c>
      <c r="J178" s="23">
        <v>45587</v>
      </c>
      <c r="K178" s="23">
        <v>45588</v>
      </c>
      <c r="L178" s="20">
        <v>0</v>
      </c>
      <c r="M178" s="20">
        <v>955.03</v>
      </c>
      <c r="N178" s="20">
        <v>995</v>
      </c>
      <c r="O178" s="21">
        <v>0</v>
      </c>
      <c r="Q178" s="20">
        <v>0</v>
      </c>
      <c r="R178" s="20">
        <f t="shared" si="7"/>
        <v>995</v>
      </c>
      <c r="S178" s="20">
        <v>995</v>
      </c>
    </row>
    <row r="179" spans="1:19">
      <c r="A179" s="18" t="s">
        <v>7087</v>
      </c>
      <c r="B179" s="18" t="s">
        <v>7088</v>
      </c>
      <c r="C179" s="18" t="s">
        <v>7089</v>
      </c>
      <c r="D179" s="18" t="s">
        <v>7090</v>
      </c>
      <c r="E179" s="18" t="s">
        <v>7091</v>
      </c>
      <c r="F179" s="18" t="s">
        <v>7092</v>
      </c>
      <c r="G179" s="19">
        <v>12</v>
      </c>
      <c r="H179" s="23">
        <v>45867</v>
      </c>
      <c r="I179" s="23">
        <v>46229</v>
      </c>
      <c r="J179" s="23">
        <v>45583</v>
      </c>
      <c r="K179" s="23">
        <v>45583</v>
      </c>
      <c r="L179" s="20">
        <v>0</v>
      </c>
      <c r="M179" s="20">
        <v>955.03</v>
      </c>
      <c r="N179" s="20">
        <v>995</v>
      </c>
      <c r="O179" s="21">
        <v>0</v>
      </c>
      <c r="Q179" s="20">
        <v>0</v>
      </c>
      <c r="R179" s="20">
        <f t="shared" ref="R179:R211" si="8">N179</f>
        <v>995</v>
      </c>
      <c r="S179" s="20">
        <v>995</v>
      </c>
    </row>
    <row r="180" spans="1:19">
      <c r="A180" s="18" t="s">
        <v>7093</v>
      </c>
      <c r="B180" s="18" t="s">
        <v>7094</v>
      </c>
      <c r="C180" s="18" t="s">
        <v>7095</v>
      </c>
      <c r="D180" s="18" t="s">
        <v>7096</v>
      </c>
      <c r="E180" s="18" t="s">
        <v>7097</v>
      </c>
      <c r="F180" s="18" t="s">
        <v>7098</v>
      </c>
      <c r="G180" s="19">
        <v>12</v>
      </c>
      <c r="H180" s="23">
        <v>45867</v>
      </c>
      <c r="I180" s="23">
        <v>46229</v>
      </c>
      <c r="J180" s="23">
        <v>45588</v>
      </c>
      <c r="K180" s="23">
        <v>45588</v>
      </c>
      <c r="L180" s="20">
        <v>1920</v>
      </c>
      <c r="M180" s="20">
        <v>955.03</v>
      </c>
      <c r="N180" s="20">
        <v>995</v>
      </c>
      <c r="O180" s="21">
        <v>0</v>
      </c>
      <c r="Q180" s="20">
        <v>0</v>
      </c>
      <c r="R180" s="20">
        <f t="shared" si="8"/>
        <v>995</v>
      </c>
      <c r="S180" s="20">
        <v>995</v>
      </c>
    </row>
    <row r="181" spans="1:19">
      <c r="A181" s="18" t="s">
        <v>7099</v>
      </c>
      <c r="B181" s="18" t="s">
        <v>7100</v>
      </c>
      <c r="C181" s="18" t="s">
        <v>7101</v>
      </c>
      <c r="D181" s="18" t="s">
        <v>7102</v>
      </c>
      <c r="E181" s="18" t="s">
        <v>7103</v>
      </c>
      <c r="F181" s="18" t="s">
        <v>7104</v>
      </c>
      <c r="G181" s="19">
        <v>12</v>
      </c>
      <c r="H181" s="23">
        <v>45867</v>
      </c>
      <c r="I181" s="23">
        <v>46229</v>
      </c>
      <c r="J181" s="23">
        <v>45573</v>
      </c>
      <c r="K181" s="23">
        <v>45574</v>
      </c>
      <c r="L181" s="20">
        <v>0</v>
      </c>
      <c r="M181" s="20">
        <v>955.03</v>
      </c>
      <c r="N181" s="20">
        <v>975</v>
      </c>
      <c r="O181" s="21">
        <v>0</v>
      </c>
      <c r="Q181" s="20">
        <v>0</v>
      </c>
      <c r="R181" s="20">
        <f t="shared" si="8"/>
        <v>975</v>
      </c>
      <c r="S181" s="20">
        <v>975</v>
      </c>
    </row>
    <row r="182" spans="1:19">
      <c r="A182" s="18" t="s">
        <v>7105</v>
      </c>
      <c r="B182" s="18" t="s">
        <v>7106</v>
      </c>
      <c r="C182" s="18" t="s">
        <v>7107</v>
      </c>
      <c r="D182" s="18" t="s">
        <v>7108</v>
      </c>
      <c r="E182" s="18" t="s">
        <v>7109</v>
      </c>
      <c r="F182" s="18" t="s">
        <v>7110</v>
      </c>
      <c r="G182" s="19">
        <v>12</v>
      </c>
      <c r="H182" s="23">
        <v>45867</v>
      </c>
      <c r="I182" s="23">
        <v>46229</v>
      </c>
      <c r="J182" s="23">
        <v>45572</v>
      </c>
      <c r="K182" s="23">
        <v>45572</v>
      </c>
      <c r="L182" s="20">
        <v>0</v>
      </c>
      <c r="M182" s="20">
        <v>955.03</v>
      </c>
      <c r="N182" s="20">
        <v>975</v>
      </c>
      <c r="O182" s="21">
        <v>0</v>
      </c>
      <c r="Q182" s="20">
        <v>950</v>
      </c>
      <c r="R182" s="20">
        <f t="shared" si="8"/>
        <v>975</v>
      </c>
      <c r="S182" s="20">
        <v>975</v>
      </c>
    </row>
    <row r="183" spans="1:19">
      <c r="A183" s="18" t="s">
        <v>7111</v>
      </c>
      <c r="B183" s="18" t="s">
        <v>7112</v>
      </c>
      <c r="C183" s="18" t="s">
        <v>7113</v>
      </c>
      <c r="D183" s="18" t="s">
        <v>7114</v>
      </c>
      <c r="E183" s="18" t="s">
        <v>7115</v>
      </c>
      <c r="F183" s="18" t="s">
        <v>7116</v>
      </c>
      <c r="G183" s="19">
        <v>12</v>
      </c>
      <c r="H183" s="23">
        <v>45867</v>
      </c>
      <c r="I183" s="23">
        <v>46229</v>
      </c>
      <c r="J183" s="23">
        <v>45615</v>
      </c>
      <c r="L183" s="20">
        <v>1940</v>
      </c>
      <c r="M183" s="20">
        <v>955.03</v>
      </c>
      <c r="N183" s="20">
        <v>1010</v>
      </c>
      <c r="O183" s="21">
        <v>0</v>
      </c>
      <c r="Q183" s="20">
        <v>0</v>
      </c>
      <c r="R183" s="20">
        <f t="shared" si="8"/>
        <v>1010</v>
      </c>
      <c r="S183" s="20">
        <v>1010</v>
      </c>
    </row>
    <row r="184" spans="1:19">
      <c r="A184" s="18" t="s">
        <v>7117</v>
      </c>
      <c r="B184" s="18" t="s">
        <v>7118</v>
      </c>
      <c r="C184" s="18" t="s">
        <v>7119</v>
      </c>
      <c r="D184" s="18" t="s">
        <v>7120</v>
      </c>
      <c r="E184" s="18" t="s">
        <v>7121</v>
      </c>
      <c r="F184" s="18" t="s">
        <v>7122</v>
      </c>
      <c r="G184" s="19">
        <v>12</v>
      </c>
      <c r="H184" s="23">
        <v>45867</v>
      </c>
      <c r="I184" s="23">
        <v>46229</v>
      </c>
      <c r="J184" s="23">
        <v>45615</v>
      </c>
      <c r="K184" s="23">
        <v>45615</v>
      </c>
      <c r="L184" s="20">
        <v>1940</v>
      </c>
      <c r="M184" s="20">
        <v>955.03</v>
      </c>
      <c r="N184" s="20">
        <v>1010</v>
      </c>
      <c r="O184" s="21">
        <v>0</v>
      </c>
      <c r="Q184" s="20">
        <v>0</v>
      </c>
      <c r="R184" s="20">
        <f t="shared" si="8"/>
        <v>1010</v>
      </c>
      <c r="S184" s="20">
        <v>1010</v>
      </c>
    </row>
    <row r="185" spans="1:19">
      <c r="A185" s="18" t="s">
        <v>7123</v>
      </c>
      <c r="B185" s="18" t="s">
        <v>7124</v>
      </c>
      <c r="C185" s="18" t="s">
        <v>7125</v>
      </c>
      <c r="D185" s="18" t="s">
        <v>7126</v>
      </c>
      <c r="E185" s="18" t="s">
        <v>7127</v>
      </c>
      <c r="F185" s="18" t="s">
        <v>7128</v>
      </c>
      <c r="G185" s="19">
        <v>12</v>
      </c>
      <c r="H185" s="23">
        <v>45867</v>
      </c>
      <c r="I185" s="23">
        <v>46229</v>
      </c>
      <c r="J185" s="23">
        <v>45577</v>
      </c>
      <c r="K185" s="23">
        <v>45579</v>
      </c>
      <c r="L185" s="20">
        <v>1940</v>
      </c>
      <c r="M185" s="20">
        <v>955.03</v>
      </c>
      <c r="N185" s="20">
        <v>1010</v>
      </c>
      <c r="O185" s="21">
        <v>0</v>
      </c>
      <c r="Q185" s="20">
        <v>0</v>
      </c>
      <c r="R185" s="20">
        <f t="shared" si="8"/>
        <v>1010</v>
      </c>
      <c r="S185" s="20">
        <v>1010</v>
      </c>
    </row>
    <row r="186" spans="1:19">
      <c r="A186" s="18" t="s">
        <v>7129</v>
      </c>
      <c r="B186" s="18" t="s">
        <v>7130</v>
      </c>
      <c r="C186" s="18" t="s">
        <v>7131</v>
      </c>
      <c r="D186" s="18" t="s">
        <v>7132</v>
      </c>
      <c r="E186" s="18" t="s">
        <v>7133</v>
      </c>
      <c r="F186" s="18" t="s">
        <v>7134</v>
      </c>
      <c r="G186" s="19">
        <v>12</v>
      </c>
      <c r="H186" s="23">
        <v>45867</v>
      </c>
      <c r="I186" s="23">
        <v>46229</v>
      </c>
      <c r="J186" s="23">
        <v>45585</v>
      </c>
      <c r="K186" s="23">
        <v>45586</v>
      </c>
      <c r="L186" s="20">
        <v>0</v>
      </c>
      <c r="M186" s="20">
        <v>955.03</v>
      </c>
      <c r="N186" s="20">
        <v>1030</v>
      </c>
      <c r="O186" s="21">
        <v>0</v>
      </c>
      <c r="Q186" s="20">
        <v>0</v>
      </c>
      <c r="R186" s="20">
        <f t="shared" si="8"/>
        <v>1030</v>
      </c>
      <c r="S186" s="20">
        <v>1030</v>
      </c>
    </row>
    <row r="187" spans="1:19">
      <c r="A187" s="18" t="s">
        <v>7135</v>
      </c>
      <c r="B187" s="18" t="s">
        <v>7136</v>
      </c>
      <c r="C187" s="18" t="s">
        <v>7137</v>
      </c>
      <c r="D187" s="18" t="s">
        <v>7138</v>
      </c>
      <c r="E187" s="18" t="s">
        <v>7139</v>
      </c>
      <c r="F187" s="18" t="s">
        <v>7140</v>
      </c>
      <c r="G187" s="19">
        <v>12</v>
      </c>
      <c r="H187" s="23">
        <v>45867</v>
      </c>
      <c r="I187" s="23">
        <v>46229</v>
      </c>
      <c r="J187" s="23">
        <v>45589</v>
      </c>
      <c r="K187" s="23">
        <v>45589</v>
      </c>
      <c r="L187" s="20">
        <v>0</v>
      </c>
      <c r="M187" s="20">
        <v>955.03</v>
      </c>
      <c r="N187" s="20">
        <v>1045</v>
      </c>
      <c r="O187" s="21">
        <v>0</v>
      </c>
      <c r="Q187" s="20">
        <v>0</v>
      </c>
      <c r="R187" s="20">
        <f t="shared" si="8"/>
        <v>1045</v>
      </c>
      <c r="S187" s="20">
        <v>1045</v>
      </c>
    </row>
    <row r="188" spans="1:19">
      <c r="A188" s="18" t="s">
        <v>7141</v>
      </c>
      <c r="B188" s="18" t="s">
        <v>7142</v>
      </c>
      <c r="C188" s="18" t="s">
        <v>7143</v>
      </c>
      <c r="D188" s="18" t="s">
        <v>7144</v>
      </c>
      <c r="E188" s="18" t="s">
        <v>7145</v>
      </c>
      <c r="F188" s="18" t="s">
        <v>7146</v>
      </c>
      <c r="G188" s="19">
        <v>12</v>
      </c>
      <c r="H188" s="23">
        <v>45867</v>
      </c>
      <c r="I188" s="23">
        <v>46229</v>
      </c>
      <c r="J188" s="23">
        <v>45583</v>
      </c>
      <c r="K188" s="23">
        <v>45583</v>
      </c>
      <c r="L188" s="20">
        <v>0</v>
      </c>
      <c r="M188" s="20">
        <v>955.03</v>
      </c>
      <c r="N188" s="20">
        <v>995</v>
      </c>
      <c r="O188" s="21">
        <v>0</v>
      </c>
      <c r="Q188" s="20">
        <v>950</v>
      </c>
      <c r="R188" s="20">
        <f t="shared" si="8"/>
        <v>995</v>
      </c>
      <c r="S188" s="20">
        <v>995</v>
      </c>
    </row>
    <row r="189" spans="1:19">
      <c r="A189" s="18" t="s">
        <v>7147</v>
      </c>
      <c r="B189" s="18" t="s">
        <v>7148</v>
      </c>
      <c r="C189" s="18" t="s">
        <v>7149</v>
      </c>
      <c r="D189" s="18" t="s">
        <v>7150</v>
      </c>
      <c r="E189" s="18" t="s">
        <v>7151</v>
      </c>
      <c r="F189" s="18" t="s">
        <v>7152</v>
      </c>
      <c r="G189" s="19">
        <v>12</v>
      </c>
      <c r="H189" s="23">
        <v>45867</v>
      </c>
      <c r="I189" s="23">
        <v>46229</v>
      </c>
      <c r="J189" s="23">
        <v>45578</v>
      </c>
      <c r="K189" s="23">
        <v>45579</v>
      </c>
      <c r="L189" s="20">
        <v>0</v>
      </c>
      <c r="M189" s="20">
        <v>955.03</v>
      </c>
      <c r="N189" s="20">
        <v>975</v>
      </c>
      <c r="O189" s="21">
        <v>0</v>
      </c>
      <c r="Q189" s="20">
        <v>0</v>
      </c>
      <c r="R189" s="20">
        <f t="shared" si="8"/>
        <v>975</v>
      </c>
      <c r="S189" s="20">
        <v>975</v>
      </c>
    </row>
    <row r="190" spans="1:19">
      <c r="A190" s="18" t="s">
        <v>7153</v>
      </c>
      <c r="B190" s="18" t="s">
        <v>7154</v>
      </c>
      <c r="C190" s="18" t="s">
        <v>7155</v>
      </c>
      <c r="D190" s="18" t="s">
        <v>7156</v>
      </c>
      <c r="E190" s="18" t="s">
        <v>7157</v>
      </c>
      <c r="F190" s="18" t="s">
        <v>7158</v>
      </c>
      <c r="G190" s="19">
        <v>12</v>
      </c>
      <c r="H190" s="23">
        <v>45867</v>
      </c>
      <c r="I190" s="23">
        <v>46229</v>
      </c>
      <c r="J190" s="23">
        <v>45584</v>
      </c>
      <c r="K190" s="23">
        <v>45586</v>
      </c>
      <c r="L190" s="20">
        <v>0</v>
      </c>
      <c r="M190" s="20">
        <v>955.03</v>
      </c>
      <c r="N190" s="20">
        <v>995</v>
      </c>
      <c r="O190" s="21">
        <v>0</v>
      </c>
      <c r="Q190" s="20">
        <v>0</v>
      </c>
      <c r="R190" s="20">
        <f t="shared" si="8"/>
        <v>995</v>
      </c>
      <c r="S190" s="20">
        <v>995</v>
      </c>
    </row>
    <row r="191" spans="1:19">
      <c r="A191" s="18" t="s">
        <v>7159</v>
      </c>
      <c r="B191" s="18" t="s">
        <v>7160</v>
      </c>
      <c r="C191" s="18" t="s">
        <v>7161</v>
      </c>
      <c r="D191" s="18" t="s">
        <v>7162</v>
      </c>
      <c r="E191" s="18" t="s">
        <v>7163</v>
      </c>
      <c r="F191" s="18" t="s">
        <v>7164</v>
      </c>
      <c r="G191" s="19">
        <v>12</v>
      </c>
      <c r="H191" s="23">
        <v>45867</v>
      </c>
      <c r="I191" s="23">
        <v>46229</v>
      </c>
      <c r="J191" s="23">
        <v>45583</v>
      </c>
      <c r="K191" s="23">
        <v>45583</v>
      </c>
      <c r="L191" s="20">
        <v>0</v>
      </c>
      <c r="M191" s="20">
        <v>955.03</v>
      </c>
      <c r="N191" s="20">
        <v>995</v>
      </c>
      <c r="O191" s="21">
        <v>0</v>
      </c>
      <c r="Q191" s="20">
        <v>0</v>
      </c>
      <c r="R191" s="20">
        <f t="shared" si="8"/>
        <v>995</v>
      </c>
      <c r="S191" s="20">
        <v>995</v>
      </c>
    </row>
    <row r="192" spans="1:19">
      <c r="A192" s="18" t="s">
        <v>7165</v>
      </c>
      <c r="B192" s="18" t="s">
        <v>7166</v>
      </c>
      <c r="C192" s="18" t="s">
        <v>7167</v>
      </c>
      <c r="D192" s="18" t="s">
        <v>7168</v>
      </c>
      <c r="E192" s="18" t="s">
        <v>7169</v>
      </c>
      <c r="F192" s="18" t="s">
        <v>7170</v>
      </c>
      <c r="G192" s="19">
        <v>12</v>
      </c>
      <c r="H192" s="23">
        <v>45867</v>
      </c>
      <c r="I192" s="23">
        <v>46229</v>
      </c>
      <c r="J192" s="23">
        <v>45587</v>
      </c>
      <c r="K192" s="23">
        <v>45587</v>
      </c>
      <c r="L192" s="20">
        <v>1960</v>
      </c>
      <c r="M192" s="20">
        <v>955.03</v>
      </c>
      <c r="N192" s="20">
        <v>995</v>
      </c>
      <c r="O192" s="21">
        <v>0</v>
      </c>
      <c r="Q192" s="20">
        <v>0</v>
      </c>
      <c r="R192" s="20">
        <f t="shared" si="8"/>
        <v>995</v>
      </c>
      <c r="S192" s="20">
        <v>995</v>
      </c>
    </row>
    <row r="193" spans="1:19">
      <c r="A193" s="18" t="s">
        <v>7171</v>
      </c>
      <c r="B193" s="18" t="s">
        <v>7172</v>
      </c>
      <c r="C193" s="18" t="s">
        <v>7173</v>
      </c>
      <c r="D193" s="18" t="s">
        <v>7174</v>
      </c>
      <c r="E193" s="18" t="s">
        <v>7175</v>
      </c>
      <c r="F193" s="18" t="s">
        <v>7176</v>
      </c>
      <c r="G193" s="19">
        <v>12</v>
      </c>
      <c r="H193" s="23">
        <v>45867</v>
      </c>
      <c r="I193" s="23">
        <v>46229</v>
      </c>
      <c r="J193" s="23">
        <v>45586</v>
      </c>
      <c r="K193" s="23">
        <v>45586</v>
      </c>
      <c r="L193" s="20">
        <v>0</v>
      </c>
      <c r="M193" s="20">
        <v>955.03</v>
      </c>
      <c r="N193" s="20">
        <v>995</v>
      </c>
      <c r="O193" s="21">
        <v>0</v>
      </c>
      <c r="Q193" s="20">
        <v>0</v>
      </c>
      <c r="R193" s="20">
        <f t="shared" si="8"/>
        <v>995</v>
      </c>
      <c r="S193" s="20">
        <v>995</v>
      </c>
    </row>
    <row r="194" spans="1:19">
      <c r="A194" s="18" t="s">
        <v>7177</v>
      </c>
      <c r="B194" s="18" t="s">
        <v>7178</v>
      </c>
      <c r="C194" s="18" t="s">
        <v>7179</v>
      </c>
      <c r="D194" s="18" t="s">
        <v>7180</v>
      </c>
      <c r="E194" s="18" t="s">
        <v>7181</v>
      </c>
      <c r="F194" s="18" t="s">
        <v>7182</v>
      </c>
      <c r="G194" s="19">
        <v>12</v>
      </c>
      <c r="H194" s="23">
        <v>45867</v>
      </c>
      <c r="I194" s="23">
        <v>46229</v>
      </c>
      <c r="J194" s="23">
        <v>45580</v>
      </c>
      <c r="K194" s="23">
        <v>45580</v>
      </c>
      <c r="L194" s="20">
        <v>0</v>
      </c>
      <c r="M194" s="20">
        <v>955.03</v>
      </c>
      <c r="N194" s="20">
        <v>975</v>
      </c>
      <c r="O194" s="21">
        <v>0</v>
      </c>
      <c r="Q194" s="20">
        <v>0</v>
      </c>
      <c r="R194" s="20">
        <f t="shared" si="8"/>
        <v>975</v>
      </c>
      <c r="S194" s="20">
        <v>975</v>
      </c>
    </row>
    <row r="195" spans="1:19">
      <c r="A195" s="18" t="s">
        <v>7183</v>
      </c>
      <c r="B195" s="18" t="s">
        <v>7184</v>
      </c>
      <c r="C195" s="18" t="s">
        <v>7185</v>
      </c>
      <c r="D195" s="18" t="s">
        <v>7186</v>
      </c>
      <c r="E195" s="18" t="s">
        <v>7187</v>
      </c>
      <c r="F195" s="18" t="s">
        <v>7188</v>
      </c>
      <c r="G195" s="19">
        <v>12</v>
      </c>
      <c r="H195" s="23">
        <v>45867</v>
      </c>
      <c r="I195" s="23">
        <v>46229</v>
      </c>
      <c r="J195" s="23">
        <v>45595</v>
      </c>
      <c r="K195" s="23">
        <v>45595</v>
      </c>
      <c r="L195" s="20">
        <v>0</v>
      </c>
      <c r="M195" s="20">
        <v>955.03</v>
      </c>
      <c r="N195" s="20">
        <v>1010</v>
      </c>
      <c r="O195" s="21">
        <v>0</v>
      </c>
      <c r="Q195" s="20">
        <v>950</v>
      </c>
      <c r="R195" s="20">
        <f t="shared" si="8"/>
        <v>1010</v>
      </c>
      <c r="S195" s="20">
        <v>1010</v>
      </c>
    </row>
    <row r="196" spans="1:19">
      <c r="A196" s="18" t="s">
        <v>7189</v>
      </c>
      <c r="B196" s="18" t="s">
        <v>7190</v>
      </c>
      <c r="C196" s="18" t="s">
        <v>7191</v>
      </c>
      <c r="D196" s="18" t="s">
        <v>7192</v>
      </c>
      <c r="E196" s="18" t="s">
        <v>7193</v>
      </c>
      <c r="F196" s="18" t="s">
        <v>7194</v>
      </c>
      <c r="G196" s="19">
        <v>12</v>
      </c>
      <c r="H196" s="23">
        <v>45867</v>
      </c>
      <c r="I196" s="23">
        <v>46229</v>
      </c>
      <c r="J196" s="23">
        <v>45566</v>
      </c>
      <c r="K196" s="23">
        <v>45567</v>
      </c>
      <c r="L196" s="20">
        <v>0</v>
      </c>
      <c r="M196" s="20">
        <v>955.03</v>
      </c>
      <c r="N196" s="20">
        <v>975</v>
      </c>
      <c r="O196" s="21">
        <v>0</v>
      </c>
      <c r="Q196" s="20">
        <v>950</v>
      </c>
      <c r="R196" s="20">
        <f t="shared" si="8"/>
        <v>975</v>
      </c>
      <c r="S196" s="20">
        <v>975</v>
      </c>
    </row>
    <row r="197" spans="1:19">
      <c r="A197" s="18" t="s">
        <v>7195</v>
      </c>
      <c r="B197" s="18" t="s">
        <v>7196</v>
      </c>
      <c r="C197" s="18" t="s">
        <v>7197</v>
      </c>
      <c r="D197" s="18" t="s">
        <v>7198</v>
      </c>
      <c r="E197" s="18" t="s">
        <v>7199</v>
      </c>
      <c r="F197" s="18" t="s">
        <v>7200</v>
      </c>
      <c r="G197" s="19">
        <v>12</v>
      </c>
      <c r="H197" s="23">
        <v>45867</v>
      </c>
      <c r="I197" s="23">
        <v>46229</v>
      </c>
      <c r="J197" s="23">
        <v>45567</v>
      </c>
      <c r="K197" s="23">
        <v>45567</v>
      </c>
      <c r="L197" s="20">
        <v>0</v>
      </c>
      <c r="M197" s="20">
        <v>955.03</v>
      </c>
      <c r="N197" s="20">
        <v>975</v>
      </c>
      <c r="O197" s="21">
        <v>0</v>
      </c>
      <c r="Q197" s="20">
        <v>0</v>
      </c>
      <c r="R197" s="20">
        <f t="shared" si="8"/>
        <v>975</v>
      </c>
      <c r="S197" s="20">
        <v>975</v>
      </c>
    </row>
    <row r="198" spans="1:19">
      <c r="A198" s="18" t="s">
        <v>7201</v>
      </c>
      <c r="B198" s="18" t="s">
        <v>7202</v>
      </c>
      <c r="C198" s="18" t="s">
        <v>7203</v>
      </c>
      <c r="D198" s="18" t="s">
        <v>7204</v>
      </c>
      <c r="E198" s="18" t="s">
        <v>7205</v>
      </c>
      <c r="F198" s="18" t="s">
        <v>7206</v>
      </c>
      <c r="G198" s="19">
        <v>12</v>
      </c>
      <c r="H198" s="23">
        <v>45867</v>
      </c>
      <c r="I198" s="23">
        <v>46229</v>
      </c>
      <c r="J198" s="23">
        <v>45586</v>
      </c>
      <c r="K198" s="23">
        <v>45586</v>
      </c>
      <c r="L198" s="20">
        <v>0</v>
      </c>
      <c r="M198" s="20">
        <v>955.03</v>
      </c>
      <c r="N198" s="20">
        <v>995</v>
      </c>
      <c r="O198" s="21">
        <v>0</v>
      </c>
      <c r="Q198" s="20">
        <v>0</v>
      </c>
      <c r="R198" s="20">
        <f t="shared" si="8"/>
        <v>995</v>
      </c>
      <c r="S198" s="20">
        <v>995</v>
      </c>
    </row>
    <row r="199" spans="1:19">
      <c r="A199" s="18" t="s">
        <v>7207</v>
      </c>
      <c r="B199" s="18" t="s">
        <v>7208</v>
      </c>
      <c r="C199" s="18" t="s">
        <v>7209</v>
      </c>
      <c r="D199" s="18" t="s">
        <v>7210</v>
      </c>
      <c r="E199" s="18" t="s">
        <v>7211</v>
      </c>
      <c r="F199" s="18" t="s">
        <v>7212</v>
      </c>
      <c r="G199" s="19">
        <v>12</v>
      </c>
      <c r="H199" s="23">
        <v>45867</v>
      </c>
      <c r="I199" s="23">
        <v>46229</v>
      </c>
      <c r="J199" s="23">
        <v>45567</v>
      </c>
      <c r="K199" s="23">
        <v>45567</v>
      </c>
      <c r="L199" s="20">
        <v>0</v>
      </c>
      <c r="M199" s="20">
        <v>955.03</v>
      </c>
      <c r="N199" s="20">
        <v>1010</v>
      </c>
      <c r="O199" s="21">
        <v>0</v>
      </c>
      <c r="Q199" s="20">
        <v>0</v>
      </c>
      <c r="R199" s="20">
        <f t="shared" si="8"/>
        <v>1010</v>
      </c>
      <c r="S199" s="20">
        <v>1010</v>
      </c>
    </row>
    <row r="200" spans="1:19">
      <c r="A200" s="18" t="s">
        <v>7213</v>
      </c>
      <c r="B200" s="18" t="s">
        <v>7214</v>
      </c>
      <c r="C200" s="18" t="s">
        <v>7215</v>
      </c>
      <c r="D200" s="18" t="s">
        <v>7216</v>
      </c>
      <c r="E200" s="18" t="s">
        <v>7217</v>
      </c>
      <c r="F200" s="18" t="s">
        <v>7218</v>
      </c>
      <c r="G200" s="19">
        <v>12</v>
      </c>
      <c r="H200" s="23">
        <v>45867</v>
      </c>
      <c r="I200" s="23">
        <v>46229</v>
      </c>
      <c r="J200" s="23">
        <v>45603</v>
      </c>
      <c r="K200" s="23">
        <v>45604</v>
      </c>
      <c r="L200" s="20">
        <v>0</v>
      </c>
      <c r="M200" s="20">
        <v>955.03</v>
      </c>
      <c r="N200" s="20">
        <v>1010</v>
      </c>
      <c r="O200" s="21">
        <v>0</v>
      </c>
      <c r="Q200" s="20">
        <v>0</v>
      </c>
      <c r="R200" s="20">
        <f t="shared" si="8"/>
        <v>1010</v>
      </c>
      <c r="S200" s="20">
        <v>1010</v>
      </c>
    </row>
    <row r="201" spans="1:19">
      <c r="A201" s="18" t="s">
        <v>7219</v>
      </c>
      <c r="B201" s="18" t="s">
        <v>7220</v>
      </c>
      <c r="C201" s="18" t="s">
        <v>7221</v>
      </c>
      <c r="D201" s="18" t="s">
        <v>7222</v>
      </c>
      <c r="E201" s="18" t="s">
        <v>7223</v>
      </c>
      <c r="F201" s="18" t="s">
        <v>7224</v>
      </c>
      <c r="G201" s="19">
        <v>12</v>
      </c>
      <c r="H201" s="23">
        <v>45867</v>
      </c>
      <c r="I201" s="23">
        <v>46229</v>
      </c>
      <c r="J201" s="23">
        <v>45582</v>
      </c>
      <c r="K201" s="23">
        <v>45583</v>
      </c>
      <c r="L201" s="20">
        <v>1910</v>
      </c>
      <c r="M201" s="20">
        <v>955.03</v>
      </c>
      <c r="N201" s="20">
        <v>1010</v>
      </c>
      <c r="O201" s="21">
        <v>0</v>
      </c>
      <c r="Q201" s="20">
        <v>0</v>
      </c>
      <c r="R201" s="20">
        <f t="shared" si="8"/>
        <v>1010</v>
      </c>
      <c r="S201" s="20">
        <v>1010</v>
      </c>
    </row>
    <row r="202" spans="1:19">
      <c r="A202" s="18" t="s">
        <v>7225</v>
      </c>
      <c r="B202" s="18" t="s">
        <v>7226</v>
      </c>
      <c r="C202" s="18" t="s">
        <v>7227</v>
      </c>
      <c r="D202" s="18" t="s">
        <v>7228</v>
      </c>
      <c r="E202" s="18" t="s">
        <v>7229</v>
      </c>
      <c r="F202" s="18" t="s">
        <v>7230</v>
      </c>
      <c r="G202" s="19">
        <v>12</v>
      </c>
      <c r="H202" s="23">
        <v>45867</v>
      </c>
      <c r="I202" s="23">
        <v>46229</v>
      </c>
      <c r="J202" s="23">
        <v>45567</v>
      </c>
      <c r="K202" s="23">
        <v>45567</v>
      </c>
      <c r="L202" s="20">
        <v>300</v>
      </c>
      <c r="M202" s="20">
        <v>955.03</v>
      </c>
      <c r="N202" s="20">
        <v>1025</v>
      </c>
      <c r="O202" s="21">
        <v>0</v>
      </c>
      <c r="Q202" s="20">
        <v>0</v>
      </c>
      <c r="R202" s="20">
        <f t="shared" si="8"/>
        <v>1025</v>
      </c>
      <c r="S202" s="20">
        <v>1025</v>
      </c>
    </row>
    <row r="203" spans="1:19">
      <c r="A203" s="18" t="s">
        <v>7231</v>
      </c>
      <c r="B203" s="18" t="s">
        <v>7232</v>
      </c>
      <c r="C203" s="18" t="s">
        <v>7233</v>
      </c>
      <c r="D203" s="18" t="s">
        <v>7234</v>
      </c>
      <c r="E203" s="18" t="s">
        <v>7235</v>
      </c>
      <c r="F203" s="18" t="s">
        <v>7236</v>
      </c>
      <c r="G203" s="19">
        <v>12</v>
      </c>
      <c r="H203" s="23">
        <v>45867</v>
      </c>
      <c r="I203" s="23">
        <v>46229</v>
      </c>
      <c r="J203" s="23">
        <v>45595</v>
      </c>
      <c r="K203" s="23">
        <v>45595</v>
      </c>
      <c r="L203" s="20">
        <v>0</v>
      </c>
      <c r="M203" s="20">
        <v>955.03</v>
      </c>
      <c r="N203" s="20">
        <v>1010</v>
      </c>
      <c r="O203" s="21">
        <v>0</v>
      </c>
      <c r="Q203" s="20">
        <v>0</v>
      </c>
      <c r="R203" s="20">
        <f t="shared" si="8"/>
        <v>1010</v>
      </c>
      <c r="S203" s="20">
        <v>1010</v>
      </c>
    </row>
    <row r="204" spans="1:19">
      <c r="A204" s="18" t="s">
        <v>7237</v>
      </c>
      <c r="B204" s="18" t="s">
        <v>7238</v>
      </c>
      <c r="C204" s="18" t="s">
        <v>7239</v>
      </c>
      <c r="D204" s="18" t="s">
        <v>7240</v>
      </c>
      <c r="E204" s="18" t="s">
        <v>7241</v>
      </c>
      <c r="F204" s="18" t="s">
        <v>7242</v>
      </c>
      <c r="G204" s="19">
        <v>12</v>
      </c>
      <c r="H204" s="23">
        <v>45867</v>
      </c>
      <c r="I204" s="23">
        <v>46229</v>
      </c>
      <c r="J204" s="23">
        <v>45583</v>
      </c>
      <c r="K204" s="23">
        <v>45583</v>
      </c>
      <c r="L204" s="20">
        <v>0</v>
      </c>
      <c r="M204" s="20">
        <v>955.03</v>
      </c>
      <c r="N204" s="20">
        <v>1010</v>
      </c>
      <c r="O204" s="21">
        <v>0</v>
      </c>
      <c r="Q204" s="20">
        <v>950</v>
      </c>
      <c r="R204" s="20">
        <f t="shared" si="8"/>
        <v>1010</v>
      </c>
      <c r="S204" s="20">
        <v>1010</v>
      </c>
    </row>
    <row r="205" spans="1:19">
      <c r="A205" s="18" t="s">
        <v>7243</v>
      </c>
      <c r="B205" s="18" t="s">
        <v>7244</v>
      </c>
      <c r="C205" s="18" t="s">
        <v>7245</v>
      </c>
      <c r="D205" s="18" t="s">
        <v>7246</v>
      </c>
      <c r="E205" s="18" t="s">
        <v>7247</v>
      </c>
      <c r="F205" s="18" t="s">
        <v>7248</v>
      </c>
      <c r="G205" s="19">
        <v>12</v>
      </c>
      <c r="H205" s="23">
        <v>45867</v>
      </c>
      <c r="I205" s="23">
        <v>46229</v>
      </c>
      <c r="J205" s="23">
        <v>45577</v>
      </c>
      <c r="K205" s="23">
        <v>45579</v>
      </c>
      <c r="L205" s="20">
        <v>0</v>
      </c>
      <c r="M205" s="20">
        <v>955.03</v>
      </c>
      <c r="N205" s="20">
        <v>990</v>
      </c>
      <c r="O205" s="21">
        <v>0</v>
      </c>
      <c r="Q205" s="20">
        <v>0</v>
      </c>
      <c r="R205" s="20">
        <f t="shared" si="8"/>
        <v>990</v>
      </c>
      <c r="S205" s="20">
        <v>990</v>
      </c>
    </row>
    <row r="206" spans="1:19">
      <c r="A206" s="18" t="s">
        <v>7249</v>
      </c>
      <c r="B206" s="18" t="s">
        <v>7250</v>
      </c>
      <c r="C206" s="18" t="s">
        <v>7251</v>
      </c>
      <c r="D206" s="18" t="s">
        <v>7252</v>
      </c>
      <c r="E206" s="18" t="s">
        <v>7253</v>
      </c>
      <c r="F206" s="18" t="s">
        <v>7254</v>
      </c>
      <c r="G206" s="19">
        <v>12</v>
      </c>
      <c r="H206" s="23">
        <v>45867</v>
      </c>
      <c r="I206" s="23">
        <v>46229</v>
      </c>
      <c r="J206" s="23">
        <v>45583</v>
      </c>
      <c r="K206" s="23">
        <v>45586</v>
      </c>
      <c r="L206" s="20">
        <v>0</v>
      </c>
      <c r="M206" s="20">
        <v>955.03</v>
      </c>
      <c r="N206" s="20">
        <v>1010</v>
      </c>
      <c r="O206" s="21">
        <v>0</v>
      </c>
      <c r="Q206" s="20">
        <v>0</v>
      </c>
      <c r="R206" s="20">
        <f t="shared" si="8"/>
        <v>1010</v>
      </c>
      <c r="S206" s="20">
        <v>1010</v>
      </c>
    </row>
    <row r="207" spans="1:19">
      <c r="A207" s="18" t="s">
        <v>7255</v>
      </c>
      <c r="B207" s="18" t="s">
        <v>7256</v>
      </c>
      <c r="C207" s="18" t="s">
        <v>7257</v>
      </c>
      <c r="D207" s="18" t="s">
        <v>7258</v>
      </c>
      <c r="E207" s="18" t="s">
        <v>7259</v>
      </c>
      <c r="F207" s="18" t="s">
        <v>7260</v>
      </c>
      <c r="G207" s="19">
        <v>12</v>
      </c>
      <c r="H207" s="23">
        <v>45867</v>
      </c>
      <c r="I207" s="23">
        <v>46229</v>
      </c>
      <c r="J207" s="23">
        <v>45569</v>
      </c>
      <c r="K207" s="23">
        <v>45569</v>
      </c>
      <c r="L207" s="20">
        <v>1910</v>
      </c>
      <c r="M207" s="20">
        <v>955.03</v>
      </c>
      <c r="N207" s="20">
        <v>990</v>
      </c>
      <c r="O207" s="21">
        <v>0</v>
      </c>
      <c r="Q207" s="20">
        <v>0</v>
      </c>
      <c r="R207" s="20">
        <f t="shared" si="8"/>
        <v>990</v>
      </c>
      <c r="S207" s="20">
        <v>990</v>
      </c>
    </row>
    <row r="208" spans="1:19">
      <c r="A208" s="18" t="s">
        <v>7261</v>
      </c>
      <c r="B208" s="18" t="s">
        <v>7262</v>
      </c>
      <c r="C208" s="18" t="s">
        <v>7263</v>
      </c>
      <c r="D208" s="18" t="s">
        <v>7264</v>
      </c>
      <c r="E208" s="18" t="s">
        <v>7265</v>
      </c>
      <c r="F208" s="18" t="s">
        <v>7266</v>
      </c>
      <c r="G208" s="19">
        <v>12</v>
      </c>
      <c r="H208" s="23">
        <v>45867</v>
      </c>
      <c r="I208" s="23">
        <v>46229</v>
      </c>
      <c r="J208" s="23">
        <v>45566</v>
      </c>
      <c r="K208" s="23">
        <v>45567</v>
      </c>
      <c r="L208" s="20">
        <v>0</v>
      </c>
      <c r="M208" s="20">
        <v>955.76</v>
      </c>
      <c r="N208" s="20">
        <v>990</v>
      </c>
      <c r="O208" s="21">
        <v>0</v>
      </c>
      <c r="Q208" s="20">
        <v>0</v>
      </c>
      <c r="R208" s="20">
        <f t="shared" si="8"/>
        <v>990</v>
      </c>
      <c r="S208" s="20">
        <v>990</v>
      </c>
    </row>
    <row r="209" spans="1:19">
      <c r="B209" s="18" t="s">
        <v>7267</v>
      </c>
      <c r="D209" s="18" t="s">
        <v>7268</v>
      </c>
      <c r="E209" s="18" t="s">
        <v>7269</v>
      </c>
      <c r="F209" s="18" t="s">
        <v>7270</v>
      </c>
      <c r="G209" s="19">
        <v>12</v>
      </c>
      <c r="H209" s="23">
        <v>45879</v>
      </c>
      <c r="I209" s="23">
        <v>46229</v>
      </c>
      <c r="J209" s="23">
        <v>45586</v>
      </c>
      <c r="K209" s="23">
        <v>45587</v>
      </c>
      <c r="L209" s="20">
        <v>0</v>
      </c>
      <c r="M209" s="20">
        <v>0</v>
      </c>
      <c r="N209" s="20">
        <v>995</v>
      </c>
      <c r="O209" s="21">
        <v>0</v>
      </c>
      <c r="Q209" s="20">
        <v>0</v>
      </c>
      <c r="R209" s="20">
        <f t="shared" si="8"/>
        <v>995</v>
      </c>
      <c r="S209" s="20">
        <v>995</v>
      </c>
    </row>
    <row r="210" spans="1:19">
      <c r="B210" s="18" t="s">
        <v>7271</v>
      </c>
      <c r="D210" s="18" t="s">
        <v>7272</v>
      </c>
      <c r="E210" s="18" t="s">
        <v>7273</v>
      </c>
      <c r="F210" s="18" t="s">
        <v>7274</v>
      </c>
      <c r="G210" s="19">
        <v>12</v>
      </c>
      <c r="H210" s="23">
        <v>45879</v>
      </c>
      <c r="I210" s="23">
        <v>46229</v>
      </c>
      <c r="J210" s="23">
        <v>45571</v>
      </c>
      <c r="K210" s="23">
        <v>45574</v>
      </c>
      <c r="L210" s="20">
        <v>0</v>
      </c>
      <c r="M210" s="20">
        <v>0</v>
      </c>
      <c r="N210" s="20">
        <v>975</v>
      </c>
      <c r="O210" s="21">
        <v>0</v>
      </c>
      <c r="Q210" s="20">
        <v>0</v>
      </c>
      <c r="R210" s="20">
        <f t="shared" si="8"/>
        <v>975</v>
      </c>
      <c r="S210" s="20">
        <v>975</v>
      </c>
    </row>
    <row r="211" spans="1:19">
      <c r="B211" s="18" t="s">
        <v>7275</v>
      </c>
      <c r="D211" s="18" t="s">
        <v>7276</v>
      </c>
      <c r="E211" s="18" t="s">
        <v>7277</v>
      </c>
      <c r="F211" s="18" t="s">
        <v>7278</v>
      </c>
      <c r="G211" s="19">
        <v>12</v>
      </c>
      <c r="H211" s="23">
        <v>45867</v>
      </c>
      <c r="I211" s="23">
        <v>46229</v>
      </c>
      <c r="J211" s="23">
        <v>45594</v>
      </c>
      <c r="K211" s="23">
        <v>45594</v>
      </c>
      <c r="L211" s="20">
        <v>0</v>
      </c>
      <c r="M211" s="20">
        <v>0</v>
      </c>
      <c r="N211" s="20">
        <v>1010</v>
      </c>
      <c r="O211" s="21">
        <v>0</v>
      </c>
      <c r="Q211" s="20">
        <v>0</v>
      </c>
      <c r="R211" s="20">
        <f t="shared" si="8"/>
        <v>1010</v>
      </c>
      <c r="S211" s="20">
        <v>1010</v>
      </c>
    </row>
    <row r="212" spans="1:19">
      <c r="A212" s="17" t="s">
        <v>7279</v>
      </c>
    </row>
    <row r="213" spans="1:19">
      <c r="A213" s="18" t="s">
        <v>7280</v>
      </c>
      <c r="B213" s="18" t="s">
        <v>7281</v>
      </c>
      <c r="C213" s="18" t="s">
        <v>7282</v>
      </c>
      <c r="D213" s="18" t="s">
        <v>7283</v>
      </c>
      <c r="E213" s="18" t="s">
        <v>7284</v>
      </c>
      <c r="F213" s="18" t="s">
        <v>7285</v>
      </c>
      <c r="G213" s="19">
        <v>12</v>
      </c>
      <c r="H213" s="23">
        <v>45867</v>
      </c>
      <c r="I213" s="23">
        <v>46229</v>
      </c>
      <c r="J213" s="23">
        <v>45579</v>
      </c>
      <c r="K213" s="23">
        <v>45580</v>
      </c>
      <c r="L213" s="20">
        <v>0</v>
      </c>
      <c r="M213" s="20">
        <v>959.09</v>
      </c>
      <c r="N213" s="20">
        <v>990</v>
      </c>
      <c r="O213" s="21">
        <v>0</v>
      </c>
      <c r="Q213" s="20">
        <v>0</v>
      </c>
      <c r="R213" s="20">
        <f t="shared" ref="R213:R239" si="9">N213</f>
        <v>990</v>
      </c>
      <c r="S213" s="20">
        <v>990</v>
      </c>
    </row>
    <row r="214" spans="1:19">
      <c r="A214" s="18" t="s">
        <v>7286</v>
      </c>
      <c r="B214" s="18" t="s">
        <v>7287</v>
      </c>
      <c r="C214" s="18" t="s">
        <v>7288</v>
      </c>
      <c r="D214" s="18" t="s">
        <v>7289</v>
      </c>
      <c r="E214" s="18" t="s">
        <v>7290</v>
      </c>
      <c r="F214" s="18" t="s">
        <v>7291</v>
      </c>
      <c r="G214" s="19">
        <v>12</v>
      </c>
      <c r="H214" s="23">
        <v>45867</v>
      </c>
      <c r="I214" s="23">
        <v>46229</v>
      </c>
      <c r="J214" s="23">
        <v>45594</v>
      </c>
      <c r="K214" s="23">
        <v>45594</v>
      </c>
      <c r="L214" s="20">
        <v>0</v>
      </c>
      <c r="M214" s="20">
        <v>959.09</v>
      </c>
      <c r="N214" s="20">
        <v>1005</v>
      </c>
      <c r="O214" s="21">
        <v>0</v>
      </c>
      <c r="Q214" s="20">
        <v>0</v>
      </c>
      <c r="R214" s="20">
        <f t="shared" si="9"/>
        <v>1005</v>
      </c>
      <c r="S214" s="20">
        <v>1005</v>
      </c>
    </row>
    <row r="215" spans="1:19">
      <c r="A215" s="18" t="s">
        <v>7292</v>
      </c>
      <c r="B215" s="18" t="s">
        <v>7293</v>
      </c>
      <c r="C215" s="18" t="s">
        <v>7294</v>
      </c>
      <c r="D215" s="18" t="s">
        <v>7295</v>
      </c>
      <c r="E215" s="18" t="s">
        <v>7296</v>
      </c>
      <c r="F215" s="18" t="s">
        <v>7297</v>
      </c>
      <c r="G215" s="19">
        <v>12</v>
      </c>
      <c r="H215" s="23">
        <v>45867</v>
      </c>
      <c r="I215" s="23">
        <v>46229</v>
      </c>
      <c r="J215" s="23">
        <v>45579</v>
      </c>
      <c r="K215" s="23">
        <v>45580</v>
      </c>
      <c r="L215" s="20">
        <v>0</v>
      </c>
      <c r="M215" s="20">
        <v>959.09</v>
      </c>
      <c r="N215" s="20">
        <v>990</v>
      </c>
      <c r="O215" s="21">
        <v>0</v>
      </c>
      <c r="Q215" s="20">
        <v>0</v>
      </c>
      <c r="R215" s="20">
        <f t="shared" si="9"/>
        <v>990</v>
      </c>
      <c r="S215" s="20">
        <v>990</v>
      </c>
    </row>
    <row r="216" spans="1:19">
      <c r="A216" s="18" t="s">
        <v>7298</v>
      </c>
      <c r="B216" s="18" t="s">
        <v>7299</v>
      </c>
      <c r="C216" s="18" t="s">
        <v>7300</v>
      </c>
      <c r="D216" s="18" t="s">
        <v>7301</v>
      </c>
      <c r="E216" s="18" t="s">
        <v>7302</v>
      </c>
      <c r="F216" s="18" t="s">
        <v>7303</v>
      </c>
      <c r="G216" s="19">
        <v>12</v>
      </c>
      <c r="H216" s="23">
        <v>45867</v>
      </c>
      <c r="I216" s="23">
        <v>46229</v>
      </c>
      <c r="J216" s="23">
        <v>45580</v>
      </c>
      <c r="K216" s="23">
        <v>45581</v>
      </c>
      <c r="L216" s="20">
        <v>0</v>
      </c>
      <c r="M216" s="20">
        <v>959.09</v>
      </c>
      <c r="N216" s="20">
        <v>990</v>
      </c>
      <c r="O216" s="21">
        <v>0</v>
      </c>
      <c r="Q216" s="20">
        <v>0</v>
      </c>
      <c r="R216" s="20">
        <f t="shared" si="9"/>
        <v>990</v>
      </c>
      <c r="S216" s="20">
        <v>990</v>
      </c>
    </row>
    <row r="217" spans="1:19">
      <c r="A217" s="18" t="s">
        <v>7304</v>
      </c>
      <c r="B217" s="18" t="s">
        <v>7305</v>
      </c>
      <c r="C217" s="18" t="s">
        <v>7306</v>
      </c>
      <c r="D217" s="18" t="s">
        <v>7307</v>
      </c>
      <c r="E217" s="18" t="s">
        <v>7308</v>
      </c>
      <c r="F217" s="18" t="s">
        <v>7309</v>
      </c>
      <c r="G217" s="19">
        <v>12</v>
      </c>
      <c r="H217" s="23">
        <v>45867</v>
      </c>
      <c r="I217" s="23">
        <v>46229</v>
      </c>
      <c r="J217" s="23">
        <v>45568</v>
      </c>
      <c r="K217" s="23">
        <v>45568</v>
      </c>
      <c r="L217" s="20">
        <v>1980</v>
      </c>
      <c r="M217" s="20">
        <v>959.09</v>
      </c>
      <c r="N217" s="20">
        <v>990</v>
      </c>
      <c r="O217" s="21">
        <v>0</v>
      </c>
      <c r="Q217" s="20">
        <v>0</v>
      </c>
      <c r="R217" s="20">
        <f t="shared" si="9"/>
        <v>990</v>
      </c>
      <c r="S217" s="20">
        <v>990</v>
      </c>
    </row>
    <row r="218" spans="1:19">
      <c r="A218" s="18" t="s">
        <v>7310</v>
      </c>
      <c r="B218" s="18" t="s">
        <v>7311</v>
      </c>
      <c r="C218" s="18" t="s">
        <v>7312</v>
      </c>
      <c r="D218" s="18" t="s">
        <v>7313</v>
      </c>
      <c r="E218" s="18" t="s">
        <v>7314</v>
      </c>
      <c r="F218" s="18" t="s">
        <v>7315</v>
      </c>
      <c r="G218" s="19">
        <v>12</v>
      </c>
      <c r="H218" s="23">
        <v>45867</v>
      </c>
      <c r="I218" s="23">
        <v>46229</v>
      </c>
      <c r="J218" s="23">
        <v>45567</v>
      </c>
      <c r="K218" s="23">
        <v>45567</v>
      </c>
      <c r="L218" s="20">
        <v>0</v>
      </c>
      <c r="M218" s="20">
        <v>959.09</v>
      </c>
      <c r="N218" s="20">
        <v>990</v>
      </c>
      <c r="O218" s="21">
        <v>0</v>
      </c>
      <c r="Q218" s="20">
        <v>0</v>
      </c>
      <c r="R218" s="20">
        <f t="shared" si="9"/>
        <v>990</v>
      </c>
      <c r="S218" s="20">
        <v>990</v>
      </c>
    </row>
    <row r="219" spans="1:19">
      <c r="A219" s="18" t="s">
        <v>7316</v>
      </c>
      <c r="B219" s="18" t="s">
        <v>7317</v>
      </c>
      <c r="C219" s="18" t="s">
        <v>7318</v>
      </c>
      <c r="D219" s="18" t="s">
        <v>7319</v>
      </c>
      <c r="E219" s="18" t="s">
        <v>7320</v>
      </c>
      <c r="F219" s="18" t="s">
        <v>7321</v>
      </c>
      <c r="G219" s="19">
        <v>12</v>
      </c>
      <c r="H219" s="23">
        <v>45867</v>
      </c>
      <c r="I219" s="23">
        <v>46229</v>
      </c>
      <c r="J219" s="23">
        <v>45568</v>
      </c>
      <c r="K219" s="23">
        <v>45568</v>
      </c>
      <c r="L219" s="20">
        <v>1980</v>
      </c>
      <c r="M219" s="20">
        <v>959.09</v>
      </c>
      <c r="N219" s="20">
        <v>1025</v>
      </c>
      <c r="O219" s="21">
        <v>0</v>
      </c>
      <c r="Q219" s="20">
        <v>0</v>
      </c>
      <c r="R219" s="20">
        <f t="shared" si="9"/>
        <v>1025</v>
      </c>
      <c r="S219" s="20">
        <v>1025</v>
      </c>
    </row>
    <row r="220" spans="1:19">
      <c r="A220" s="18" t="s">
        <v>7322</v>
      </c>
      <c r="B220" s="18" t="s">
        <v>7323</v>
      </c>
      <c r="C220" s="18" t="s">
        <v>7324</v>
      </c>
      <c r="D220" s="18" t="s">
        <v>7325</v>
      </c>
      <c r="E220" s="18" t="s">
        <v>7326</v>
      </c>
      <c r="F220" s="18" t="s">
        <v>7327</v>
      </c>
      <c r="G220" s="19">
        <v>12</v>
      </c>
      <c r="H220" s="23">
        <v>45867</v>
      </c>
      <c r="I220" s="23">
        <v>46229</v>
      </c>
      <c r="J220" s="23">
        <v>45569</v>
      </c>
      <c r="K220" s="23">
        <v>45569</v>
      </c>
      <c r="L220" s="20">
        <v>0</v>
      </c>
      <c r="M220" s="20">
        <v>959.09</v>
      </c>
      <c r="N220" s="20">
        <v>1060</v>
      </c>
      <c r="O220" s="21">
        <v>0</v>
      </c>
      <c r="Q220" s="20">
        <v>0</v>
      </c>
      <c r="R220" s="20">
        <f t="shared" si="9"/>
        <v>1060</v>
      </c>
      <c r="S220" s="20">
        <v>1060</v>
      </c>
    </row>
    <row r="221" spans="1:19">
      <c r="A221" s="18" t="s">
        <v>7328</v>
      </c>
      <c r="B221" s="18" t="s">
        <v>7329</v>
      </c>
      <c r="C221" s="18" t="s">
        <v>7330</v>
      </c>
      <c r="D221" s="18" t="s">
        <v>7331</v>
      </c>
      <c r="E221" s="18" t="s">
        <v>7332</v>
      </c>
      <c r="F221" s="18" t="s">
        <v>7333</v>
      </c>
      <c r="G221" s="19">
        <v>12</v>
      </c>
      <c r="H221" s="23">
        <v>45867</v>
      </c>
      <c r="I221" s="23">
        <v>46229</v>
      </c>
      <c r="J221" s="23">
        <v>45586</v>
      </c>
      <c r="K221" s="23">
        <v>45587</v>
      </c>
      <c r="L221" s="20">
        <v>0</v>
      </c>
      <c r="M221" s="20">
        <v>959.09</v>
      </c>
      <c r="N221" s="20">
        <v>1005</v>
      </c>
      <c r="O221" s="21">
        <v>0</v>
      </c>
      <c r="Q221" s="20">
        <v>0</v>
      </c>
      <c r="R221" s="20">
        <f t="shared" si="9"/>
        <v>1005</v>
      </c>
      <c r="S221" s="20">
        <v>1005</v>
      </c>
    </row>
    <row r="222" spans="1:19">
      <c r="A222" s="18" t="s">
        <v>7334</v>
      </c>
      <c r="B222" s="18" t="s">
        <v>7335</v>
      </c>
      <c r="C222" s="18" t="s">
        <v>7336</v>
      </c>
      <c r="D222" s="18" t="s">
        <v>7337</v>
      </c>
      <c r="E222" s="18" t="s">
        <v>7338</v>
      </c>
      <c r="F222" s="18" t="s">
        <v>7339</v>
      </c>
      <c r="G222" s="19">
        <v>12</v>
      </c>
      <c r="H222" s="23">
        <v>45867</v>
      </c>
      <c r="I222" s="23">
        <v>46229</v>
      </c>
      <c r="J222" s="23">
        <v>45589</v>
      </c>
      <c r="K222" s="23">
        <v>45589</v>
      </c>
      <c r="L222" s="20">
        <v>0</v>
      </c>
      <c r="M222" s="20">
        <v>959.09</v>
      </c>
      <c r="N222" s="20">
        <v>1005</v>
      </c>
      <c r="O222" s="21">
        <v>0</v>
      </c>
      <c r="Q222" s="20">
        <v>0</v>
      </c>
      <c r="R222" s="20">
        <f t="shared" si="9"/>
        <v>1005</v>
      </c>
      <c r="S222" s="20">
        <v>1005</v>
      </c>
    </row>
    <row r="223" spans="1:19">
      <c r="A223" s="18" t="s">
        <v>7340</v>
      </c>
      <c r="B223" s="18" t="s">
        <v>7341</v>
      </c>
      <c r="C223" s="18" t="s">
        <v>7342</v>
      </c>
      <c r="D223" s="18" t="s">
        <v>7343</v>
      </c>
      <c r="E223" s="18" t="s">
        <v>7344</v>
      </c>
      <c r="F223" s="18" t="s">
        <v>7345</v>
      </c>
      <c r="G223" s="19">
        <v>12</v>
      </c>
      <c r="H223" s="23">
        <v>45867</v>
      </c>
      <c r="I223" s="23">
        <v>46229</v>
      </c>
      <c r="J223" s="23">
        <v>45580</v>
      </c>
      <c r="K223" s="23">
        <v>45580</v>
      </c>
      <c r="L223" s="20">
        <v>1980</v>
      </c>
      <c r="M223" s="20">
        <v>959.09</v>
      </c>
      <c r="N223" s="20">
        <v>990</v>
      </c>
      <c r="O223" s="21">
        <v>0</v>
      </c>
      <c r="Q223" s="20">
        <v>0</v>
      </c>
      <c r="R223" s="20">
        <f t="shared" si="9"/>
        <v>990</v>
      </c>
      <c r="S223" s="20">
        <v>990</v>
      </c>
    </row>
    <row r="224" spans="1:19">
      <c r="A224" s="18" t="s">
        <v>7346</v>
      </c>
      <c r="B224" s="18" t="s">
        <v>7347</v>
      </c>
      <c r="C224" s="18" t="s">
        <v>7348</v>
      </c>
      <c r="D224" s="18" t="s">
        <v>7349</v>
      </c>
      <c r="E224" s="18" t="s">
        <v>7350</v>
      </c>
      <c r="F224" s="18" t="s">
        <v>7351</v>
      </c>
      <c r="G224" s="19">
        <v>12</v>
      </c>
      <c r="H224" s="23">
        <v>45867</v>
      </c>
      <c r="I224" s="23">
        <v>46229</v>
      </c>
      <c r="J224" s="23">
        <v>45583</v>
      </c>
      <c r="K224" s="23">
        <v>45583</v>
      </c>
      <c r="L224" s="20">
        <v>0</v>
      </c>
      <c r="M224" s="20">
        <v>959.09</v>
      </c>
      <c r="N224" s="20">
        <v>990</v>
      </c>
      <c r="O224" s="21">
        <v>0</v>
      </c>
      <c r="Q224" s="20">
        <v>0</v>
      </c>
      <c r="R224" s="20">
        <f t="shared" si="9"/>
        <v>990</v>
      </c>
      <c r="S224" s="20">
        <v>990</v>
      </c>
    </row>
    <row r="225" spans="1:19">
      <c r="A225" s="18" t="s">
        <v>7352</v>
      </c>
      <c r="B225" s="18" t="s">
        <v>7353</v>
      </c>
      <c r="C225" s="18" t="s">
        <v>7354</v>
      </c>
      <c r="D225" s="18" t="s">
        <v>7355</v>
      </c>
      <c r="E225" s="18" t="s">
        <v>7356</v>
      </c>
      <c r="F225" s="18" t="s">
        <v>7357</v>
      </c>
      <c r="G225" s="19">
        <v>12</v>
      </c>
      <c r="H225" s="23">
        <v>45867</v>
      </c>
      <c r="I225" s="23">
        <v>46229</v>
      </c>
      <c r="J225" s="23">
        <v>45604</v>
      </c>
      <c r="K225" s="23">
        <v>45604</v>
      </c>
      <c r="L225" s="20">
        <v>1970</v>
      </c>
      <c r="M225" s="20">
        <v>959.09</v>
      </c>
      <c r="N225" s="20">
        <v>1020</v>
      </c>
      <c r="O225" s="21">
        <v>0</v>
      </c>
      <c r="Q225" s="20">
        <v>990</v>
      </c>
      <c r="R225" s="20">
        <f t="shared" si="9"/>
        <v>1020</v>
      </c>
      <c r="S225" s="20">
        <v>1020</v>
      </c>
    </row>
    <row r="226" spans="1:19">
      <c r="A226" s="18" t="s">
        <v>7358</v>
      </c>
      <c r="B226" s="18" t="s">
        <v>7359</v>
      </c>
      <c r="C226" s="18" t="s">
        <v>7360</v>
      </c>
      <c r="D226" s="18" t="s">
        <v>7361</v>
      </c>
      <c r="E226" s="18" t="s">
        <v>7362</v>
      </c>
      <c r="F226" s="18" t="s">
        <v>7363</v>
      </c>
      <c r="G226" s="19">
        <v>12</v>
      </c>
      <c r="H226" s="23">
        <v>45867</v>
      </c>
      <c r="I226" s="23">
        <v>46229</v>
      </c>
      <c r="J226" s="23">
        <v>45572</v>
      </c>
      <c r="K226" s="23">
        <v>45572</v>
      </c>
      <c r="L226" s="20">
        <v>0</v>
      </c>
      <c r="M226" s="20">
        <v>959.09</v>
      </c>
      <c r="N226" s="20">
        <v>990</v>
      </c>
      <c r="O226" s="21">
        <v>0</v>
      </c>
      <c r="Q226" s="20">
        <v>0</v>
      </c>
      <c r="R226" s="20">
        <f t="shared" si="9"/>
        <v>990</v>
      </c>
      <c r="S226" s="20">
        <v>990</v>
      </c>
    </row>
    <row r="227" spans="1:19">
      <c r="A227" s="18" t="s">
        <v>7364</v>
      </c>
      <c r="B227" s="18" t="s">
        <v>7365</v>
      </c>
      <c r="C227" s="18" t="s">
        <v>7366</v>
      </c>
      <c r="D227" s="18" t="s">
        <v>7367</v>
      </c>
      <c r="E227" s="18" t="s">
        <v>7368</v>
      </c>
      <c r="F227" s="18" t="s">
        <v>7369</v>
      </c>
      <c r="G227" s="19">
        <v>12</v>
      </c>
      <c r="H227" s="23">
        <v>45867</v>
      </c>
      <c r="I227" s="23">
        <v>46229</v>
      </c>
      <c r="J227" s="23">
        <v>45590</v>
      </c>
      <c r="K227" s="23">
        <v>45590</v>
      </c>
      <c r="L227" s="20">
        <v>1980</v>
      </c>
      <c r="M227" s="20">
        <v>959.09</v>
      </c>
      <c r="N227" s="20">
        <v>1005</v>
      </c>
      <c r="O227" s="21">
        <v>0</v>
      </c>
      <c r="Q227" s="20">
        <v>0</v>
      </c>
      <c r="R227" s="20">
        <f t="shared" si="9"/>
        <v>1005</v>
      </c>
      <c r="S227" s="20">
        <v>1005</v>
      </c>
    </row>
    <row r="228" spans="1:19">
      <c r="A228" s="18" t="s">
        <v>7370</v>
      </c>
      <c r="B228" s="18" t="s">
        <v>7371</v>
      </c>
      <c r="C228" s="18" t="s">
        <v>7372</v>
      </c>
      <c r="D228" s="18" t="s">
        <v>7373</v>
      </c>
      <c r="E228" s="18" t="s">
        <v>7374</v>
      </c>
      <c r="F228" s="18" t="s">
        <v>7375</v>
      </c>
      <c r="G228" s="19">
        <v>12</v>
      </c>
      <c r="H228" s="23">
        <v>45867</v>
      </c>
      <c r="I228" s="23">
        <v>46229</v>
      </c>
      <c r="J228" s="23">
        <v>45607</v>
      </c>
      <c r="K228" s="23">
        <v>45607</v>
      </c>
      <c r="L228" s="20">
        <v>1750</v>
      </c>
      <c r="M228" s="20">
        <v>959.09</v>
      </c>
      <c r="N228" s="20">
        <v>1005</v>
      </c>
      <c r="O228" s="21">
        <v>0</v>
      </c>
      <c r="Q228" s="20">
        <v>0</v>
      </c>
      <c r="R228" s="20">
        <f t="shared" si="9"/>
        <v>1005</v>
      </c>
      <c r="S228" s="20">
        <v>1005</v>
      </c>
    </row>
    <row r="229" spans="1:19">
      <c r="A229" s="18" t="s">
        <v>7376</v>
      </c>
      <c r="B229" s="18" t="s">
        <v>7377</v>
      </c>
      <c r="C229" s="18" t="s">
        <v>7378</v>
      </c>
      <c r="D229" s="18" t="s">
        <v>7379</v>
      </c>
      <c r="E229" s="18" t="s">
        <v>7380</v>
      </c>
      <c r="F229" s="18" t="s">
        <v>7381</v>
      </c>
      <c r="G229" s="19">
        <v>12</v>
      </c>
      <c r="H229" s="23">
        <v>45867</v>
      </c>
      <c r="I229" s="23">
        <v>46229</v>
      </c>
      <c r="J229" s="23">
        <v>45572</v>
      </c>
      <c r="K229" s="23">
        <v>45572</v>
      </c>
      <c r="L229" s="20">
        <v>0</v>
      </c>
      <c r="M229" s="20">
        <v>959.09</v>
      </c>
      <c r="N229" s="20">
        <v>990</v>
      </c>
      <c r="O229" s="21">
        <v>0</v>
      </c>
      <c r="Q229" s="20">
        <v>0</v>
      </c>
      <c r="R229" s="20">
        <f t="shared" si="9"/>
        <v>990</v>
      </c>
      <c r="S229" s="20">
        <v>990</v>
      </c>
    </row>
    <row r="230" spans="1:19">
      <c r="A230" s="18" t="s">
        <v>7382</v>
      </c>
      <c r="B230" s="18" t="s">
        <v>7383</v>
      </c>
      <c r="C230" s="18" t="s">
        <v>7384</v>
      </c>
      <c r="D230" s="18" t="s">
        <v>7385</v>
      </c>
      <c r="E230" s="18" t="s">
        <v>7386</v>
      </c>
      <c r="F230" s="18" t="s">
        <v>7387</v>
      </c>
      <c r="G230" s="19">
        <v>12</v>
      </c>
      <c r="H230" s="23">
        <v>45867</v>
      </c>
      <c r="I230" s="23">
        <v>46229</v>
      </c>
      <c r="J230" s="23">
        <v>45583</v>
      </c>
      <c r="K230" s="23">
        <v>45586</v>
      </c>
      <c r="L230" s="20">
        <v>0</v>
      </c>
      <c r="M230" s="20">
        <v>959.09</v>
      </c>
      <c r="N230" s="20">
        <v>990</v>
      </c>
      <c r="O230" s="21">
        <v>0</v>
      </c>
      <c r="Q230" s="20">
        <v>0</v>
      </c>
      <c r="R230" s="20">
        <f t="shared" si="9"/>
        <v>990</v>
      </c>
      <c r="S230" s="20">
        <v>990</v>
      </c>
    </row>
    <row r="231" spans="1:19">
      <c r="A231" s="18" t="s">
        <v>7388</v>
      </c>
      <c r="B231" s="18" t="s">
        <v>7389</v>
      </c>
      <c r="C231" s="18" t="s">
        <v>7390</v>
      </c>
      <c r="D231" s="18" t="s">
        <v>7391</v>
      </c>
      <c r="E231" s="18" t="s">
        <v>7392</v>
      </c>
      <c r="F231" s="18" t="s">
        <v>7393</v>
      </c>
      <c r="G231" s="19">
        <v>12</v>
      </c>
      <c r="H231" s="23">
        <v>45867</v>
      </c>
      <c r="I231" s="23">
        <v>46229</v>
      </c>
      <c r="J231" s="23">
        <v>45583</v>
      </c>
      <c r="K231" s="23">
        <v>45586</v>
      </c>
      <c r="L231" s="20">
        <v>0</v>
      </c>
      <c r="M231" s="20">
        <v>959.09</v>
      </c>
      <c r="N231" s="20">
        <v>1025</v>
      </c>
      <c r="O231" s="21">
        <v>0</v>
      </c>
      <c r="Q231" s="20">
        <v>0</v>
      </c>
      <c r="R231" s="20">
        <f t="shared" si="9"/>
        <v>1025</v>
      </c>
      <c r="S231" s="20">
        <v>1025</v>
      </c>
    </row>
    <row r="232" spans="1:19">
      <c r="A232" s="18" t="s">
        <v>7394</v>
      </c>
      <c r="B232" s="18" t="s">
        <v>7395</v>
      </c>
      <c r="C232" s="18" t="s">
        <v>7396</v>
      </c>
      <c r="D232" s="18" t="s">
        <v>7397</v>
      </c>
      <c r="E232" s="18" t="s">
        <v>7398</v>
      </c>
      <c r="F232" s="18" t="s">
        <v>7399</v>
      </c>
      <c r="G232" s="19">
        <v>12</v>
      </c>
      <c r="H232" s="23">
        <v>45867</v>
      </c>
      <c r="I232" s="23">
        <v>46229</v>
      </c>
      <c r="J232" s="23">
        <v>45583</v>
      </c>
      <c r="K232" s="23">
        <v>45586</v>
      </c>
      <c r="L232" s="20">
        <v>1900</v>
      </c>
      <c r="M232" s="20">
        <v>959.09</v>
      </c>
      <c r="N232" s="20">
        <v>990</v>
      </c>
      <c r="O232" s="21">
        <v>0</v>
      </c>
      <c r="Q232" s="20">
        <v>0</v>
      </c>
      <c r="R232" s="20">
        <f t="shared" si="9"/>
        <v>990</v>
      </c>
      <c r="S232" s="20">
        <v>990</v>
      </c>
    </row>
    <row r="233" spans="1:19">
      <c r="A233" s="18" t="s">
        <v>7400</v>
      </c>
      <c r="B233" s="18" t="s">
        <v>7401</v>
      </c>
      <c r="C233" s="18" t="s">
        <v>7402</v>
      </c>
      <c r="D233" s="18" t="s">
        <v>7403</v>
      </c>
      <c r="E233" s="18" t="s">
        <v>7404</v>
      </c>
      <c r="F233" s="18" t="s">
        <v>7405</v>
      </c>
      <c r="G233" s="19">
        <v>12</v>
      </c>
      <c r="H233" s="23">
        <v>45867</v>
      </c>
      <c r="I233" s="23">
        <v>46229</v>
      </c>
      <c r="J233" s="23">
        <v>45570</v>
      </c>
      <c r="K233" s="23">
        <v>45593</v>
      </c>
      <c r="L233" s="20">
        <v>0</v>
      </c>
      <c r="M233" s="20">
        <v>959.09</v>
      </c>
      <c r="N233" s="20">
        <v>990</v>
      </c>
      <c r="O233" s="21">
        <v>0</v>
      </c>
      <c r="Q233" s="20">
        <v>990</v>
      </c>
      <c r="R233" s="20">
        <f t="shared" si="9"/>
        <v>990</v>
      </c>
      <c r="S233" s="20">
        <v>990</v>
      </c>
    </row>
    <row r="234" spans="1:19">
      <c r="A234" s="18" t="s">
        <v>7406</v>
      </c>
      <c r="B234" s="18" t="s">
        <v>7407</v>
      </c>
      <c r="C234" s="18" t="s">
        <v>7408</v>
      </c>
      <c r="D234" s="18" t="s">
        <v>7409</v>
      </c>
      <c r="E234" s="18" t="s">
        <v>7410</v>
      </c>
      <c r="F234" s="18" t="s">
        <v>7411</v>
      </c>
      <c r="G234" s="19">
        <v>12</v>
      </c>
      <c r="H234" s="23">
        <v>45867</v>
      </c>
      <c r="I234" s="23">
        <v>46229</v>
      </c>
      <c r="J234" s="23">
        <v>45580</v>
      </c>
      <c r="K234" s="23">
        <v>45581</v>
      </c>
      <c r="L234" s="20">
        <v>0</v>
      </c>
      <c r="M234" s="20">
        <v>959.09</v>
      </c>
      <c r="N234" s="20">
        <v>990</v>
      </c>
      <c r="O234" s="21">
        <v>0</v>
      </c>
      <c r="Q234" s="20">
        <v>0</v>
      </c>
      <c r="R234" s="20">
        <f t="shared" si="9"/>
        <v>990</v>
      </c>
      <c r="S234" s="20">
        <v>990</v>
      </c>
    </row>
    <row r="235" spans="1:19">
      <c r="A235" s="18" t="s">
        <v>7412</v>
      </c>
      <c r="B235" s="18" t="s">
        <v>7413</v>
      </c>
      <c r="C235" s="18" t="s">
        <v>7414</v>
      </c>
      <c r="D235" s="18" t="s">
        <v>7415</v>
      </c>
      <c r="E235" s="18" t="s">
        <v>7416</v>
      </c>
      <c r="F235" s="18" t="s">
        <v>7417</v>
      </c>
      <c r="G235" s="19">
        <v>12</v>
      </c>
      <c r="H235" s="23">
        <v>45867</v>
      </c>
      <c r="I235" s="23">
        <v>46229</v>
      </c>
      <c r="J235" s="23">
        <v>45580</v>
      </c>
      <c r="K235" s="23">
        <v>45581</v>
      </c>
      <c r="L235" s="20">
        <v>0</v>
      </c>
      <c r="M235" s="20">
        <v>959.09</v>
      </c>
      <c r="N235" s="20">
        <v>1005</v>
      </c>
      <c r="O235" s="21">
        <v>0</v>
      </c>
      <c r="Q235" s="20">
        <v>0</v>
      </c>
      <c r="R235" s="20">
        <f t="shared" si="9"/>
        <v>1005</v>
      </c>
      <c r="S235" s="20">
        <v>1005</v>
      </c>
    </row>
    <row r="236" spans="1:19">
      <c r="A236" s="18" t="s">
        <v>7418</v>
      </c>
      <c r="B236" s="18" t="s">
        <v>7419</v>
      </c>
      <c r="C236" s="18" t="s">
        <v>7420</v>
      </c>
      <c r="D236" s="18" t="s">
        <v>7421</v>
      </c>
      <c r="E236" s="18" t="s">
        <v>7422</v>
      </c>
      <c r="F236" s="18" t="s">
        <v>7423</v>
      </c>
      <c r="G236" s="19">
        <v>12</v>
      </c>
      <c r="H236" s="23">
        <v>45867</v>
      </c>
      <c r="I236" s="23">
        <v>46229</v>
      </c>
      <c r="J236" s="23">
        <v>45568</v>
      </c>
      <c r="K236" s="23">
        <v>45568</v>
      </c>
      <c r="L236" s="20">
        <v>2010</v>
      </c>
      <c r="M236" s="20">
        <v>959.09</v>
      </c>
      <c r="N236" s="20">
        <v>1005</v>
      </c>
      <c r="O236" s="21">
        <v>0</v>
      </c>
      <c r="Q236" s="20">
        <v>0</v>
      </c>
      <c r="R236" s="20">
        <f t="shared" si="9"/>
        <v>1005</v>
      </c>
      <c r="S236" s="20">
        <v>1005</v>
      </c>
    </row>
    <row r="237" spans="1:19">
      <c r="A237" s="18" t="s">
        <v>7424</v>
      </c>
      <c r="B237" s="18" t="s">
        <v>7425</v>
      </c>
      <c r="C237" s="18" t="s">
        <v>7426</v>
      </c>
      <c r="D237" s="18" t="s">
        <v>7427</v>
      </c>
      <c r="E237" s="18" t="s">
        <v>7428</v>
      </c>
      <c r="F237" s="18" t="s">
        <v>7429</v>
      </c>
      <c r="G237" s="19">
        <v>12</v>
      </c>
      <c r="H237" s="23">
        <v>45867</v>
      </c>
      <c r="I237" s="23">
        <v>46229</v>
      </c>
      <c r="J237" s="23">
        <v>45567</v>
      </c>
      <c r="K237" s="23">
        <v>45568</v>
      </c>
      <c r="L237" s="20">
        <v>2010</v>
      </c>
      <c r="M237" s="20">
        <v>959.18</v>
      </c>
      <c r="N237" s="20">
        <v>1005</v>
      </c>
      <c r="O237" s="21">
        <v>0</v>
      </c>
      <c r="Q237" s="20">
        <v>0</v>
      </c>
      <c r="R237" s="20">
        <f t="shared" si="9"/>
        <v>1005</v>
      </c>
      <c r="S237" s="20">
        <v>1005</v>
      </c>
    </row>
    <row r="238" spans="1:19">
      <c r="A238" s="18" t="s">
        <v>7430</v>
      </c>
      <c r="B238" s="18" t="s">
        <v>7431</v>
      </c>
      <c r="C238" s="18" t="s">
        <v>7432</v>
      </c>
      <c r="D238" s="18" t="s">
        <v>7433</v>
      </c>
      <c r="E238" s="18" t="s">
        <v>7434</v>
      </c>
      <c r="F238" s="18" t="s">
        <v>7435</v>
      </c>
      <c r="G238" s="19">
        <v>12</v>
      </c>
      <c r="H238" s="23">
        <v>45867</v>
      </c>
      <c r="I238" s="23">
        <v>46229</v>
      </c>
      <c r="J238" s="23">
        <v>45573</v>
      </c>
      <c r="K238" s="23">
        <v>45573</v>
      </c>
      <c r="L238" s="20">
        <v>0</v>
      </c>
      <c r="M238" s="20">
        <v>959.09</v>
      </c>
      <c r="N238" s="20">
        <v>1005</v>
      </c>
      <c r="O238" s="21">
        <v>0</v>
      </c>
      <c r="Q238" s="20">
        <v>0</v>
      </c>
      <c r="R238" s="20">
        <f t="shared" si="9"/>
        <v>1005</v>
      </c>
      <c r="S238" s="20">
        <v>1005</v>
      </c>
    </row>
    <row r="239" spans="1:19">
      <c r="B239" s="18" t="s">
        <v>7436</v>
      </c>
      <c r="D239" s="18" t="s">
        <v>7437</v>
      </c>
      <c r="E239" s="18" t="s">
        <v>7438</v>
      </c>
      <c r="F239" s="18" t="s">
        <v>7439</v>
      </c>
      <c r="G239" s="19">
        <v>12</v>
      </c>
      <c r="H239" s="23">
        <v>45879</v>
      </c>
      <c r="I239" s="23">
        <v>46229</v>
      </c>
      <c r="J239" s="23">
        <v>45589</v>
      </c>
      <c r="K239" s="23">
        <v>45589</v>
      </c>
      <c r="L239" s="20">
        <v>0</v>
      </c>
      <c r="M239" s="20">
        <v>0</v>
      </c>
      <c r="N239" s="20">
        <v>1005</v>
      </c>
      <c r="O239" s="21">
        <v>0</v>
      </c>
      <c r="Q239" s="20">
        <v>0</v>
      </c>
      <c r="R239" s="20">
        <f t="shared" si="9"/>
        <v>1005</v>
      </c>
      <c r="S239" s="20">
        <v>1005</v>
      </c>
    </row>
    <row r="240" spans="1:19">
      <c r="A240" s="17" t="s">
        <v>7440</v>
      </c>
    </row>
    <row r="241" spans="1:19">
      <c r="A241" s="18" t="s">
        <v>7441</v>
      </c>
      <c r="B241" s="18" t="s">
        <v>7442</v>
      </c>
      <c r="C241" s="18" t="s">
        <v>7443</v>
      </c>
      <c r="D241" s="18" t="s">
        <v>7444</v>
      </c>
      <c r="E241" s="18" t="s">
        <v>7445</v>
      </c>
      <c r="F241" s="18" t="s">
        <v>7446</v>
      </c>
      <c r="G241" s="19">
        <v>12</v>
      </c>
      <c r="H241" s="23">
        <v>45867</v>
      </c>
      <c r="I241" s="23">
        <v>46229</v>
      </c>
      <c r="J241" s="23">
        <v>45568</v>
      </c>
      <c r="K241" s="23">
        <v>45568</v>
      </c>
      <c r="L241" s="20">
        <v>0</v>
      </c>
      <c r="M241" s="20">
        <v>993.21</v>
      </c>
      <c r="N241" s="20">
        <v>995</v>
      </c>
      <c r="O241" s="21">
        <v>0</v>
      </c>
      <c r="Q241" s="20">
        <v>0</v>
      </c>
      <c r="R241" s="20">
        <f t="shared" ref="R241:R272" si="10">N241</f>
        <v>995</v>
      </c>
      <c r="S241" s="20">
        <v>995</v>
      </c>
    </row>
    <row r="242" spans="1:19">
      <c r="A242" s="18" t="s">
        <v>7447</v>
      </c>
      <c r="B242" s="18" t="s">
        <v>7448</v>
      </c>
      <c r="C242" s="18" t="s">
        <v>7449</v>
      </c>
      <c r="D242" s="18" t="s">
        <v>7450</v>
      </c>
      <c r="E242" s="18" t="s">
        <v>7451</v>
      </c>
      <c r="F242" s="18" t="s">
        <v>7452</v>
      </c>
      <c r="G242" s="19">
        <v>12</v>
      </c>
      <c r="H242" s="23">
        <v>45867</v>
      </c>
      <c r="I242" s="23">
        <v>46229</v>
      </c>
      <c r="J242" s="23">
        <v>45568</v>
      </c>
      <c r="K242" s="23">
        <v>45568</v>
      </c>
      <c r="L242" s="20">
        <v>0</v>
      </c>
      <c r="M242" s="20">
        <v>993.34</v>
      </c>
      <c r="N242" s="20">
        <v>995</v>
      </c>
      <c r="O242" s="21">
        <v>0</v>
      </c>
      <c r="Q242" s="20">
        <v>0</v>
      </c>
      <c r="R242" s="20">
        <f t="shared" si="10"/>
        <v>995</v>
      </c>
      <c r="S242" s="20">
        <v>995</v>
      </c>
    </row>
    <row r="243" spans="1:19">
      <c r="A243" s="18" t="s">
        <v>7453</v>
      </c>
      <c r="B243" s="18" t="s">
        <v>7454</v>
      </c>
      <c r="C243" s="18" t="s">
        <v>7455</v>
      </c>
      <c r="D243" s="18" t="s">
        <v>7456</v>
      </c>
      <c r="E243" s="18" t="s">
        <v>7457</v>
      </c>
      <c r="F243" s="18" t="s">
        <v>7458</v>
      </c>
      <c r="G243" s="19">
        <v>12</v>
      </c>
      <c r="H243" s="23">
        <v>45867</v>
      </c>
      <c r="I243" s="23">
        <v>46229</v>
      </c>
      <c r="J243" s="23">
        <v>45568</v>
      </c>
      <c r="K243" s="23">
        <v>45568</v>
      </c>
      <c r="L243" s="20">
        <v>0</v>
      </c>
      <c r="M243" s="20">
        <v>993.21</v>
      </c>
      <c r="N243" s="20">
        <v>995</v>
      </c>
      <c r="O243" s="21">
        <v>0</v>
      </c>
      <c r="Q243" s="20">
        <v>0</v>
      </c>
      <c r="R243" s="20">
        <f t="shared" si="10"/>
        <v>995</v>
      </c>
      <c r="S243" s="20">
        <v>995</v>
      </c>
    </row>
    <row r="244" spans="1:19">
      <c r="A244" s="18" t="s">
        <v>7459</v>
      </c>
      <c r="B244" s="18" t="s">
        <v>7460</v>
      </c>
      <c r="C244" s="18" t="s">
        <v>7461</v>
      </c>
      <c r="D244" s="18" t="s">
        <v>7462</v>
      </c>
      <c r="E244" s="18" t="s">
        <v>7463</v>
      </c>
      <c r="F244" s="18" t="s">
        <v>7464</v>
      </c>
      <c r="G244" s="19">
        <v>12</v>
      </c>
      <c r="H244" s="23">
        <v>45867</v>
      </c>
      <c r="I244" s="23">
        <v>46229</v>
      </c>
      <c r="J244" s="23">
        <v>45568</v>
      </c>
      <c r="K244" s="23">
        <v>45568</v>
      </c>
      <c r="L244" s="20">
        <v>0</v>
      </c>
      <c r="M244" s="20">
        <v>993.21</v>
      </c>
      <c r="N244" s="20">
        <v>995</v>
      </c>
      <c r="O244" s="21">
        <v>0</v>
      </c>
      <c r="Q244" s="20">
        <v>0</v>
      </c>
      <c r="R244" s="20">
        <f t="shared" si="10"/>
        <v>995</v>
      </c>
      <c r="S244" s="20">
        <v>995</v>
      </c>
    </row>
    <row r="245" spans="1:19">
      <c r="A245" s="18" t="s">
        <v>7465</v>
      </c>
      <c r="B245" s="18" t="s">
        <v>7466</v>
      </c>
      <c r="C245" s="18" t="s">
        <v>7467</v>
      </c>
      <c r="D245" s="18" t="s">
        <v>7468</v>
      </c>
      <c r="E245" s="18" t="s">
        <v>7469</v>
      </c>
      <c r="F245" s="18" t="s">
        <v>7470</v>
      </c>
      <c r="G245" s="19">
        <v>12</v>
      </c>
      <c r="H245" s="23">
        <v>45867</v>
      </c>
      <c r="I245" s="23">
        <v>46229</v>
      </c>
      <c r="J245" s="23">
        <v>45584</v>
      </c>
      <c r="K245" s="23">
        <v>45586</v>
      </c>
      <c r="L245" s="20">
        <v>0</v>
      </c>
      <c r="M245" s="20">
        <v>993.21</v>
      </c>
      <c r="N245" s="20">
        <v>1085</v>
      </c>
      <c r="O245" s="21">
        <v>0</v>
      </c>
      <c r="Q245" s="20">
        <v>0</v>
      </c>
      <c r="R245" s="20">
        <f t="shared" si="10"/>
        <v>1085</v>
      </c>
      <c r="S245" s="20">
        <v>1085</v>
      </c>
    </row>
    <row r="246" spans="1:19">
      <c r="A246" s="18" t="s">
        <v>7471</v>
      </c>
      <c r="B246" s="18" t="s">
        <v>7472</v>
      </c>
      <c r="C246" s="18" t="s">
        <v>7473</v>
      </c>
      <c r="D246" s="18" t="s">
        <v>7474</v>
      </c>
      <c r="E246" s="18" t="s">
        <v>7475</v>
      </c>
      <c r="F246" s="18" t="s">
        <v>7476</v>
      </c>
      <c r="G246" s="19">
        <v>12</v>
      </c>
      <c r="H246" s="23">
        <v>45867</v>
      </c>
      <c r="I246" s="23">
        <v>46229</v>
      </c>
      <c r="J246" s="23">
        <v>45585</v>
      </c>
      <c r="K246" s="23">
        <v>45586</v>
      </c>
      <c r="L246" s="20">
        <v>0</v>
      </c>
      <c r="M246" s="20">
        <v>993.21</v>
      </c>
      <c r="N246" s="20">
        <v>1050</v>
      </c>
      <c r="O246" s="21">
        <v>0</v>
      </c>
      <c r="Q246" s="20">
        <v>0</v>
      </c>
      <c r="R246" s="20">
        <f t="shared" si="10"/>
        <v>1050</v>
      </c>
      <c r="S246" s="20">
        <v>1050</v>
      </c>
    </row>
    <row r="247" spans="1:19">
      <c r="A247" s="18" t="s">
        <v>7477</v>
      </c>
      <c r="B247" s="18" t="s">
        <v>7478</v>
      </c>
      <c r="C247" s="18" t="s">
        <v>7479</v>
      </c>
      <c r="D247" s="18" t="s">
        <v>7480</v>
      </c>
      <c r="E247" s="18" t="s">
        <v>7481</v>
      </c>
      <c r="F247" s="18" t="s">
        <v>7482</v>
      </c>
      <c r="G247" s="19">
        <v>12</v>
      </c>
      <c r="H247" s="23">
        <v>45867</v>
      </c>
      <c r="I247" s="23">
        <v>46229</v>
      </c>
      <c r="J247" s="23">
        <v>45582</v>
      </c>
      <c r="K247" s="23">
        <v>45583</v>
      </c>
      <c r="L247" s="20">
        <v>0</v>
      </c>
      <c r="M247" s="20">
        <v>993.21</v>
      </c>
      <c r="N247" s="20">
        <v>1015</v>
      </c>
      <c r="O247" s="21">
        <v>0</v>
      </c>
      <c r="Q247" s="20">
        <v>0</v>
      </c>
      <c r="R247" s="20">
        <f t="shared" si="10"/>
        <v>1015</v>
      </c>
      <c r="S247" s="20">
        <v>1015</v>
      </c>
    </row>
    <row r="248" spans="1:19">
      <c r="A248" s="18" t="s">
        <v>7483</v>
      </c>
      <c r="B248" s="18" t="s">
        <v>7484</v>
      </c>
      <c r="C248" s="18" t="s">
        <v>7485</v>
      </c>
      <c r="D248" s="18" t="s">
        <v>7486</v>
      </c>
      <c r="E248" s="18" t="s">
        <v>7487</v>
      </c>
      <c r="F248" s="18" t="s">
        <v>7488</v>
      </c>
      <c r="G248" s="19">
        <v>12</v>
      </c>
      <c r="H248" s="23">
        <v>45867</v>
      </c>
      <c r="I248" s="23">
        <v>46229</v>
      </c>
      <c r="J248" s="23">
        <v>45584</v>
      </c>
      <c r="K248" s="23">
        <v>45586</v>
      </c>
      <c r="L248" s="20">
        <v>0</v>
      </c>
      <c r="M248" s="20">
        <v>993.21</v>
      </c>
      <c r="N248" s="20">
        <v>1085</v>
      </c>
      <c r="O248" s="21">
        <v>0</v>
      </c>
      <c r="Q248" s="20">
        <v>0</v>
      </c>
      <c r="R248" s="20">
        <f t="shared" si="10"/>
        <v>1085</v>
      </c>
      <c r="S248" s="20">
        <v>1085</v>
      </c>
    </row>
    <row r="249" spans="1:19">
      <c r="A249" s="18" t="s">
        <v>7489</v>
      </c>
      <c r="B249" s="18" t="s">
        <v>7490</v>
      </c>
      <c r="C249" s="18" t="s">
        <v>7491</v>
      </c>
      <c r="D249" s="18" t="s">
        <v>7492</v>
      </c>
      <c r="E249" s="18" t="s">
        <v>7493</v>
      </c>
      <c r="F249" s="18" t="s">
        <v>7494</v>
      </c>
      <c r="G249" s="19">
        <v>12</v>
      </c>
      <c r="H249" s="23">
        <v>45867</v>
      </c>
      <c r="I249" s="23">
        <v>46229</v>
      </c>
      <c r="J249" s="23">
        <v>45586</v>
      </c>
      <c r="K249" s="23">
        <v>45587</v>
      </c>
      <c r="L249" s="20">
        <v>0</v>
      </c>
      <c r="M249" s="20">
        <v>993.21</v>
      </c>
      <c r="N249" s="20">
        <v>1085</v>
      </c>
      <c r="O249" s="21">
        <v>0</v>
      </c>
      <c r="Q249" s="20">
        <v>0</v>
      </c>
      <c r="R249" s="20">
        <f t="shared" si="10"/>
        <v>1085</v>
      </c>
      <c r="S249" s="20">
        <v>1085</v>
      </c>
    </row>
    <row r="250" spans="1:19">
      <c r="A250" s="18" t="s">
        <v>7495</v>
      </c>
      <c r="B250" s="18" t="s">
        <v>7496</v>
      </c>
      <c r="C250" s="18" t="s">
        <v>7497</v>
      </c>
      <c r="D250" s="18" t="s">
        <v>7498</v>
      </c>
      <c r="E250" s="18" t="s">
        <v>7499</v>
      </c>
      <c r="F250" s="18" t="s">
        <v>7500</v>
      </c>
      <c r="G250" s="19">
        <v>12</v>
      </c>
      <c r="H250" s="23">
        <v>45867</v>
      </c>
      <c r="I250" s="23">
        <v>46229</v>
      </c>
      <c r="J250" s="23">
        <v>45580</v>
      </c>
      <c r="K250" s="23">
        <v>45580</v>
      </c>
      <c r="L250" s="20">
        <v>0</v>
      </c>
      <c r="M250" s="20">
        <v>993.21</v>
      </c>
      <c r="N250" s="20">
        <v>1085</v>
      </c>
      <c r="O250" s="21">
        <v>0</v>
      </c>
      <c r="Q250" s="20">
        <v>0</v>
      </c>
      <c r="R250" s="20">
        <f t="shared" si="10"/>
        <v>1085</v>
      </c>
      <c r="S250" s="20">
        <v>1085</v>
      </c>
    </row>
    <row r="251" spans="1:19">
      <c r="A251" s="18" t="s">
        <v>7501</v>
      </c>
      <c r="B251" s="18" t="s">
        <v>7502</v>
      </c>
      <c r="C251" s="18" t="s">
        <v>7503</v>
      </c>
      <c r="D251" s="18" t="s">
        <v>7504</v>
      </c>
      <c r="E251" s="18" t="s">
        <v>7505</v>
      </c>
      <c r="F251" s="18" t="s">
        <v>7506</v>
      </c>
      <c r="G251" s="19">
        <v>12</v>
      </c>
      <c r="H251" s="23">
        <v>45867</v>
      </c>
      <c r="I251" s="23">
        <v>46229</v>
      </c>
      <c r="J251" s="23">
        <v>45590</v>
      </c>
      <c r="K251" s="23">
        <v>45590</v>
      </c>
      <c r="L251" s="20">
        <v>0</v>
      </c>
      <c r="M251" s="20">
        <v>993.21</v>
      </c>
      <c r="N251" s="20">
        <v>1025</v>
      </c>
      <c r="O251" s="21">
        <v>0</v>
      </c>
      <c r="Q251" s="20">
        <v>0</v>
      </c>
      <c r="R251" s="20">
        <f t="shared" si="10"/>
        <v>1025</v>
      </c>
      <c r="S251" s="20">
        <v>1025</v>
      </c>
    </row>
    <row r="252" spans="1:19">
      <c r="A252" s="18" t="s">
        <v>7507</v>
      </c>
      <c r="B252" s="18" t="s">
        <v>7508</v>
      </c>
      <c r="C252" s="18" t="s">
        <v>7509</v>
      </c>
      <c r="D252" s="18" t="s">
        <v>7510</v>
      </c>
      <c r="E252" s="18" t="s">
        <v>7511</v>
      </c>
      <c r="F252" s="18" t="s">
        <v>7512</v>
      </c>
      <c r="G252" s="19">
        <v>12</v>
      </c>
      <c r="H252" s="23">
        <v>45867</v>
      </c>
      <c r="I252" s="23">
        <v>46229</v>
      </c>
      <c r="J252" s="23">
        <v>45567</v>
      </c>
      <c r="K252" s="23">
        <v>45567</v>
      </c>
      <c r="L252" s="20">
        <v>0</v>
      </c>
      <c r="M252" s="20">
        <v>993.21</v>
      </c>
      <c r="N252" s="20">
        <v>995</v>
      </c>
      <c r="O252" s="21">
        <v>0</v>
      </c>
      <c r="Q252" s="20">
        <v>0</v>
      </c>
      <c r="R252" s="20">
        <f t="shared" si="10"/>
        <v>995</v>
      </c>
      <c r="S252" s="20">
        <v>995</v>
      </c>
    </row>
    <row r="253" spans="1:19">
      <c r="A253" s="18" t="s">
        <v>7513</v>
      </c>
      <c r="B253" s="18" t="s">
        <v>7514</v>
      </c>
      <c r="C253" s="18" t="s">
        <v>7515</v>
      </c>
      <c r="D253" s="18" t="s">
        <v>7516</v>
      </c>
      <c r="E253" s="18" t="s">
        <v>7517</v>
      </c>
      <c r="F253" s="18" t="s">
        <v>7518</v>
      </c>
      <c r="G253" s="19">
        <v>12</v>
      </c>
      <c r="H253" s="23">
        <v>45867</v>
      </c>
      <c r="I253" s="23">
        <v>46229</v>
      </c>
      <c r="J253" s="23">
        <v>45567</v>
      </c>
      <c r="K253" s="23">
        <v>45567</v>
      </c>
      <c r="L253" s="20">
        <v>0</v>
      </c>
      <c r="M253" s="20">
        <v>993.21</v>
      </c>
      <c r="N253" s="20">
        <v>1030</v>
      </c>
      <c r="O253" s="21">
        <v>0</v>
      </c>
      <c r="Q253" s="20">
        <v>0</v>
      </c>
      <c r="R253" s="20">
        <f t="shared" si="10"/>
        <v>1030</v>
      </c>
      <c r="S253" s="20">
        <v>1030</v>
      </c>
    </row>
    <row r="254" spans="1:19">
      <c r="A254" s="18" t="s">
        <v>7519</v>
      </c>
      <c r="B254" s="18" t="s">
        <v>7520</v>
      </c>
      <c r="C254" s="18" t="s">
        <v>7521</v>
      </c>
      <c r="D254" s="18" t="s">
        <v>7522</v>
      </c>
      <c r="E254" s="18" t="s">
        <v>7523</v>
      </c>
      <c r="F254" s="18" t="s">
        <v>7524</v>
      </c>
      <c r="G254" s="19">
        <v>12</v>
      </c>
      <c r="H254" s="23">
        <v>45867</v>
      </c>
      <c r="I254" s="23">
        <v>46229</v>
      </c>
      <c r="J254" s="23">
        <v>45608</v>
      </c>
      <c r="K254" s="23">
        <v>45609</v>
      </c>
      <c r="L254" s="20">
        <v>2050</v>
      </c>
      <c r="M254" s="20">
        <v>993.21</v>
      </c>
      <c r="N254" s="20">
        <v>1060</v>
      </c>
      <c r="O254" s="21">
        <v>0</v>
      </c>
      <c r="Q254" s="20">
        <v>0</v>
      </c>
      <c r="R254" s="20">
        <f t="shared" si="10"/>
        <v>1060</v>
      </c>
      <c r="S254" s="20">
        <v>1060</v>
      </c>
    </row>
    <row r="255" spans="1:19">
      <c r="A255" s="18" t="s">
        <v>7525</v>
      </c>
      <c r="B255" s="18" t="s">
        <v>7526</v>
      </c>
      <c r="C255" s="18" t="s">
        <v>7527</v>
      </c>
      <c r="D255" s="18" t="s">
        <v>7528</v>
      </c>
      <c r="E255" s="18" t="s">
        <v>7529</v>
      </c>
      <c r="F255" s="18" t="s">
        <v>7530</v>
      </c>
      <c r="G255" s="19">
        <v>12</v>
      </c>
      <c r="H255" s="23">
        <v>45867</v>
      </c>
      <c r="I255" s="23">
        <v>46229</v>
      </c>
      <c r="J255" s="23">
        <v>45589</v>
      </c>
      <c r="K255" s="23">
        <v>45589</v>
      </c>
      <c r="L255" s="20">
        <v>1890</v>
      </c>
      <c r="M255" s="20">
        <v>993.21</v>
      </c>
      <c r="N255" s="20">
        <v>1025</v>
      </c>
      <c r="O255" s="21">
        <v>0</v>
      </c>
      <c r="Q255" s="20">
        <v>0</v>
      </c>
      <c r="R255" s="20">
        <f t="shared" si="10"/>
        <v>1025</v>
      </c>
      <c r="S255" s="20">
        <v>1025</v>
      </c>
    </row>
    <row r="256" spans="1:19">
      <c r="A256" s="18" t="s">
        <v>7531</v>
      </c>
      <c r="B256" s="18" t="s">
        <v>7532</v>
      </c>
      <c r="C256" s="18" t="s">
        <v>7533</v>
      </c>
      <c r="D256" s="18" t="s">
        <v>7534</v>
      </c>
      <c r="E256" s="18" t="s">
        <v>7535</v>
      </c>
      <c r="F256" s="18" t="s">
        <v>7536</v>
      </c>
      <c r="G256" s="19">
        <v>12</v>
      </c>
      <c r="H256" s="23">
        <v>45867</v>
      </c>
      <c r="I256" s="23">
        <v>46229</v>
      </c>
      <c r="J256" s="23">
        <v>45566</v>
      </c>
      <c r="K256" s="23">
        <v>45567</v>
      </c>
      <c r="L256" s="20">
        <v>0</v>
      </c>
      <c r="M256" s="20">
        <v>993.21</v>
      </c>
      <c r="N256" s="20">
        <v>1030</v>
      </c>
      <c r="O256" s="21">
        <v>0</v>
      </c>
      <c r="Q256" s="20">
        <v>0</v>
      </c>
      <c r="R256" s="20">
        <f t="shared" si="10"/>
        <v>1030</v>
      </c>
      <c r="S256" s="20">
        <v>1030</v>
      </c>
    </row>
    <row r="257" spans="1:19">
      <c r="A257" s="18" t="s">
        <v>7537</v>
      </c>
      <c r="B257" s="18" t="s">
        <v>7538</v>
      </c>
      <c r="C257" s="18" t="s">
        <v>7539</v>
      </c>
      <c r="D257" s="18" t="s">
        <v>7540</v>
      </c>
      <c r="E257" s="18" t="s">
        <v>7541</v>
      </c>
      <c r="F257" s="18" t="s">
        <v>7542</v>
      </c>
      <c r="G257" s="19">
        <v>12</v>
      </c>
      <c r="H257" s="23">
        <v>45867</v>
      </c>
      <c r="I257" s="23">
        <v>46229</v>
      </c>
      <c r="J257" s="23">
        <v>45608</v>
      </c>
      <c r="K257" s="23">
        <v>45609</v>
      </c>
      <c r="L257" s="20">
        <v>0</v>
      </c>
      <c r="M257" s="20">
        <v>993.21</v>
      </c>
      <c r="N257" s="20">
        <v>1095</v>
      </c>
      <c r="O257" s="21">
        <v>0</v>
      </c>
      <c r="Q257" s="20">
        <v>0</v>
      </c>
      <c r="R257" s="20">
        <f t="shared" si="10"/>
        <v>1095</v>
      </c>
      <c r="S257" s="20">
        <v>1095</v>
      </c>
    </row>
    <row r="258" spans="1:19">
      <c r="A258" s="18" t="s">
        <v>7543</v>
      </c>
      <c r="B258" s="18" t="s">
        <v>7544</v>
      </c>
      <c r="C258" s="18" t="s">
        <v>7545</v>
      </c>
      <c r="D258" s="18" t="s">
        <v>7546</v>
      </c>
      <c r="E258" s="18" t="s">
        <v>7547</v>
      </c>
      <c r="F258" s="18" t="s">
        <v>7548</v>
      </c>
      <c r="G258" s="19">
        <v>12</v>
      </c>
      <c r="H258" s="23">
        <v>45867</v>
      </c>
      <c r="I258" s="23">
        <v>46229</v>
      </c>
      <c r="J258" s="23">
        <v>45582</v>
      </c>
      <c r="K258" s="23">
        <v>45583</v>
      </c>
      <c r="L258" s="20">
        <v>0</v>
      </c>
      <c r="M258" s="20">
        <v>993.21</v>
      </c>
      <c r="N258" s="20">
        <v>1015</v>
      </c>
      <c r="O258" s="21">
        <v>0</v>
      </c>
      <c r="Q258" s="20">
        <v>0</v>
      </c>
      <c r="R258" s="20">
        <f t="shared" si="10"/>
        <v>1015</v>
      </c>
      <c r="S258" s="20">
        <v>1015</v>
      </c>
    </row>
    <row r="259" spans="1:19">
      <c r="A259" s="18" t="s">
        <v>7549</v>
      </c>
      <c r="B259" s="18" t="s">
        <v>7550</v>
      </c>
      <c r="C259" s="18" t="s">
        <v>7551</v>
      </c>
      <c r="D259" s="18" t="s">
        <v>7552</v>
      </c>
      <c r="E259" s="18" t="s">
        <v>7553</v>
      </c>
      <c r="F259" s="18" t="s">
        <v>7554</v>
      </c>
      <c r="G259" s="19">
        <v>12</v>
      </c>
      <c r="H259" s="23">
        <v>45867</v>
      </c>
      <c r="I259" s="23">
        <v>46229</v>
      </c>
      <c r="J259" s="23">
        <v>45583</v>
      </c>
      <c r="K259" s="23">
        <v>45583</v>
      </c>
      <c r="L259" s="20">
        <v>1980</v>
      </c>
      <c r="M259" s="20">
        <v>993.21</v>
      </c>
      <c r="N259" s="20">
        <v>1015</v>
      </c>
      <c r="O259" s="21">
        <v>0</v>
      </c>
      <c r="Q259" s="20">
        <v>0</v>
      </c>
      <c r="R259" s="20">
        <f t="shared" si="10"/>
        <v>1015</v>
      </c>
      <c r="S259" s="20">
        <v>1015</v>
      </c>
    </row>
    <row r="260" spans="1:19">
      <c r="A260" s="18" t="s">
        <v>7555</v>
      </c>
      <c r="B260" s="18" t="s">
        <v>7556</v>
      </c>
      <c r="C260" s="18" t="s">
        <v>7557</v>
      </c>
      <c r="D260" s="18" t="s">
        <v>7558</v>
      </c>
      <c r="E260" s="18" t="s">
        <v>7559</v>
      </c>
      <c r="F260" s="18" t="s">
        <v>7560</v>
      </c>
      <c r="G260" s="19">
        <v>12</v>
      </c>
      <c r="H260" s="23">
        <v>45867</v>
      </c>
      <c r="I260" s="23">
        <v>46229</v>
      </c>
      <c r="J260" s="23">
        <v>45566</v>
      </c>
      <c r="K260" s="23">
        <v>45567</v>
      </c>
      <c r="L260" s="20">
        <v>2060</v>
      </c>
      <c r="M260" s="20">
        <v>993.21</v>
      </c>
      <c r="N260" s="20">
        <v>1030</v>
      </c>
      <c r="O260" s="21">
        <v>0</v>
      </c>
      <c r="Q260" s="20">
        <v>0</v>
      </c>
      <c r="R260" s="20">
        <f t="shared" si="10"/>
        <v>1030</v>
      </c>
      <c r="S260" s="20">
        <v>1030</v>
      </c>
    </row>
    <row r="261" spans="1:19">
      <c r="A261" s="18" t="s">
        <v>7561</v>
      </c>
      <c r="B261" s="18" t="s">
        <v>7562</v>
      </c>
      <c r="C261" s="18" t="s">
        <v>7563</v>
      </c>
      <c r="D261" s="18" t="s">
        <v>7564</v>
      </c>
      <c r="E261" s="18" t="s">
        <v>7565</v>
      </c>
      <c r="F261" s="18" t="s">
        <v>7566</v>
      </c>
      <c r="G261" s="19">
        <v>12</v>
      </c>
      <c r="H261" s="23">
        <v>45867</v>
      </c>
      <c r="I261" s="23">
        <v>46229</v>
      </c>
      <c r="J261" s="23">
        <v>45589</v>
      </c>
      <c r="K261" s="23">
        <v>45589</v>
      </c>
      <c r="L261" s="20">
        <v>0</v>
      </c>
      <c r="M261" s="20">
        <v>993.21</v>
      </c>
      <c r="N261" s="20">
        <v>1025</v>
      </c>
      <c r="O261" s="21">
        <v>0</v>
      </c>
      <c r="Q261" s="20">
        <v>0</v>
      </c>
      <c r="R261" s="20">
        <f t="shared" si="10"/>
        <v>1025</v>
      </c>
      <c r="S261" s="20">
        <v>1025</v>
      </c>
    </row>
    <row r="262" spans="1:19">
      <c r="A262" s="18" t="s">
        <v>7567</v>
      </c>
      <c r="B262" s="18" t="s">
        <v>7568</v>
      </c>
      <c r="C262" s="18" t="s">
        <v>7569</v>
      </c>
      <c r="D262" s="18" t="s">
        <v>7570</v>
      </c>
      <c r="E262" s="18" t="s">
        <v>7571</v>
      </c>
      <c r="F262" s="18" t="s">
        <v>7572</v>
      </c>
      <c r="G262" s="19">
        <v>12</v>
      </c>
      <c r="H262" s="23">
        <v>45867</v>
      </c>
      <c r="I262" s="23">
        <v>46229</v>
      </c>
      <c r="J262" s="23">
        <v>45568</v>
      </c>
      <c r="K262" s="23">
        <v>45569</v>
      </c>
      <c r="L262" s="20">
        <v>0</v>
      </c>
      <c r="M262" s="20">
        <v>993.21</v>
      </c>
      <c r="N262" s="20">
        <v>1030</v>
      </c>
      <c r="O262" s="21">
        <v>0</v>
      </c>
      <c r="Q262" s="20">
        <v>0</v>
      </c>
      <c r="R262" s="20">
        <f t="shared" si="10"/>
        <v>1030</v>
      </c>
      <c r="S262" s="20">
        <v>1030</v>
      </c>
    </row>
    <row r="263" spans="1:19">
      <c r="A263" s="18" t="s">
        <v>7573</v>
      </c>
      <c r="B263" s="18" t="s">
        <v>7574</v>
      </c>
      <c r="C263" s="18" t="s">
        <v>7575</v>
      </c>
      <c r="D263" s="18" t="s">
        <v>7576</v>
      </c>
      <c r="E263" s="18" t="s">
        <v>7577</v>
      </c>
      <c r="F263" s="18" t="s">
        <v>7578</v>
      </c>
      <c r="G263" s="19">
        <v>12</v>
      </c>
      <c r="H263" s="23">
        <v>45867</v>
      </c>
      <c r="I263" s="23">
        <v>46229</v>
      </c>
      <c r="J263" s="23">
        <v>45583</v>
      </c>
      <c r="K263" s="23">
        <v>45583</v>
      </c>
      <c r="L263" s="20">
        <v>0</v>
      </c>
      <c r="M263" s="20">
        <v>993.21</v>
      </c>
      <c r="N263" s="20">
        <v>1050</v>
      </c>
      <c r="O263" s="21">
        <v>0</v>
      </c>
      <c r="Q263" s="20">
        <v>0</v>
      </c>
      <c r="R263" s="20">
        <f t="shared" si="10"/>
        <v>1050</v>
      </c>
      <c r="S263" s="20">
        <v>1050</v>
      </c>
    </row>
    <row r="264" spans="1:19">
      <c r="A264" s="18" t="s">
        <v>7579</v>
      </c>
      <c r="B264" s="18" t="s">
        <v>7580</v>
      </c>
      <c r="C264" s="18" t="s">
        <v>7581</v>
      </c>
      <c r="D264" s="18" t="s">
        <v>7582</v>
      </c>
      <c r="E264" s="18" t="s">
        <v>7583</v>
      </c>
      <c r="F264" s="18" t="s">
        <v>7584</v>
      </c>
      <c r="G264" s="19">
        <v>12</v>
      </c>
      <c r="H264" s="23">
        <v>45867</v>
      </c>
      <c r="I264" s="23">
        <v>46229</v>
      </c>
      <c r="J264" s="23">
        <v>45587</v>
      </c>
      <c r="K264" s="23">
        <v>45588</v>
      </c>
      <c r="L264" s="20">
        <v>0</v>
      </c>
      <c r="M264" s="20">
        <v>993.21</v>
      </c>
      <c r="N264" s="20">
        <v>1060</v>
      </c>
      <c r="O264" s="21">
        <v>0</v>
      </c>
      <c r="Q264" s="20">
        <v>0</v>
      </c>
      <c r="R264" s="20">
        <f t="shared" si="10"/>
        <v>1060</v>
      </c>
      <c r="S264" s="20">
        <v>1060</v>
      </c>
    </row>
    <row r="265" spans="1:19">
      <c r="A265" s="18" t="s">
        <v>7585</v>
      </c>
      <c r="B265" s="18" t="s">
        <v>7586</v>
      </c>
      <c r="C265" s="18" t="s">
        <v>7587</v>
      </c>
      <c r="D265" s="18" t="s">
        <v>7588</v>
      </c>
      <c r="E265" s="18" t="s">
        <v>7589</v>
      </c>
      <c r="F265" s="18" t="s">
        <v>7590</v>
      </c>
      <c r="G265" s="19">
        <v>12</v>
      </c>
      <c r="H265" s="23">
        <v>45867</v>
      </c>
      <c r="I265" s="23">
        <v>46229</v>
      </c>
      <c r="J265" s="23">
        <v>45569</v>
      </c>
      <c r="K265" s="23">
        <v>45569</v>
      </c>
      <c r="L265" s="20">
        <v>0</v>
      </c>
      <c r="M265" s="20">
        <v>993.21</v>
      </c>
      <c r="N265" s="20">
        <v>1030</v>
      </c>
      <c r="O265" s="21">
        <v>0</v>
      </c>
      <c r="Q265" s="20">
        <v>0</v>
      </c>
      <c r="R265" s="20">
        <f t="shared" si="10"/>
        <v>1030</v>
      </c>
      <c r="S265" s="20">
        <v>1030</v>
      </c>
    </row>
    <row r="266" spans="1:19">
      <c r="A266" s="18" t="s">
        <v>7591</v>
      </c>
      <c r="B266" s="18" t="s">
        <v>7592</v>
      </c>
      <c r="C266" s="18" t="s">
        <v>7593</v>
      </c>
      <c r="D266" s="18" t="s">
        <v>7594</v>
      </c>
      <c r="E266" s="18" t="s">
        <v>7595</v>
      </c>
      <c r="F266" s="18" t="s">
        <v>7596</v>
      </c>
      <c r="G266" s="19">
        <v>12</v>
      </c>
      <c r="H266" s="23">
        <v>45867</v>
      </c>
      <c r="I266" s="23">
        <v>46229</v>
      </c>
      <c r="J266" s="23">
        <v>45569</v>
      </c>
      <c r="K266" s="23">
        <v>45569</v>
      </c>
      <c r="L266" s="20">
        <v>0</v>
      </c>
      <c r="M266" s="20">
        <v>993.21</v>
      </c>
      <c r="N266" s="20">
        <v>1065</v>
      </c>
      <c r="O266" s="21">
        <v>0</v>
      </c>
      <c r="Q266" s="20">
        <v>0</v>
      </c>
      <c r="R266" s="20">
        <f t="shared" si="10"/>
        <v>1065</v>
      </c>
      <c r="S266" s="20">
        <v>1065</v>
      </c>
    </row>
    <row r="267" spans="1:19">
      <c r="A267" s="18" t="s">
        <v>7597</v>
      </c>
      <c r="B267" s="18" t="s">
        <v>7598</v>
      </c>
      <c r="C267" s="18" t="s">
        <v>7599</v>
      </c>
      <c r="D267" s="18" t="s">
        <v>7600</v>
      </c>
      <c r="E267" s="18" t="s">
        <v>7601</v>
      </c>
      <c r="F267" s="18" t="s">
        <v>7602</v>
      </c>
      <c r="G267" s="19">
        <v>12</v>
      </c>
      <c r="H267" s="23">
        <v>45867</v>
      </c>
      <c r="I267" s="23">
        <v>46229</v>
      </c>
      <c r="J267" s="23">
        <v>45583</v>
      </c>
      <c r="K267" s="23">
        <v>45583</v>
      </c>
      <c r="L267" s="20">
        <v>1940</v>
      </c>
      <c r="M267" s="20">
        <v>993.21</v>
      </c>
      <c r="N267" s="20">
        <v>1015</v>
      </c>
      <c r="O267" s="21">
        <v>0</v>
      </c>
      <c r="Q267" s="20">
        <v>1010</v>
      </c>
      <c r="R267" s="20">
        <f t="shared" si="10"/>
        <v>1015</v>
      </c>
      <c r="S267" s="20">
        <v>1015</v>
      </c>
    </row>
    <row r="268" spans="1:19">
      <c r="A268" s="18" t="s">
        <v>7603</v>
      </c>
      <c r="B268" s="18" t="s">
        <v>7604</v>
      </c>
      <c r="C268" s="18" t="s">
        <v>7605</v>
      </c>
      <c r="D268" s="18" t="s">
        <v>7606</v>
      </c>
      <c r="E268" s="18" t="s">
        <v>7607</v>
      </c>
      <c r="F268" s="18" t="s">
        <v>7608</v>
      </c>
      <c r="G268" s="19">
        <v>12</v>
      </c>
      <c r="H268" s="23">
        <v>45867</v>
      </c>
      <c r="I268" s="23">
        <v>46229</v>
      </c>
      <c r="J268" s="23">
        <v>45568</v>
      </c>
      <c r="K268" s="23">
        <v>45568</v>
      </c>
      <c r="L268" s="20">
        <v>0</v>
      </c>
      <c r="M268" s="20">
        <v>993.21</v>
      </c>
      <c r="N268" s="20">
        <v>1030</v>
      </c>
      <c r="O268" s="21">
        <v>0</v>
      </c>
      <c r="Q268" s="20">
        <v>0</v>
      </c>
      <c r="R268" s="20">
        <f t="shared" si="10"/>
        <v>1030</v>
      </c>
      <c r="S268" s="20">
        <v>1030</v>
      </c>
    </row>
    <row r="269" spans="1:19">
      <c r="A269" s="18" t="s">
        <v>7609</v>
      </c>
      <c r="B269" s="18" t="s">
        <v>7610</v>
      </c>
      <c r="C269" s="18" t="s">
        <v>7611</v>
      </c>
      <c r="D269" s="18" t="s">
        <v>7612</v>
      </c>
      <c r="E269" s="18" t="s">
        <v>7613</v>
      </c>
      <c r="F269" s="18" t="s">
        <v>7614</v>
      </c>
      <c r="G269" s="19">
        <v>12</v>
      </c>
      <c r="H269" s="23">
        <v>45867</v>
      </c>
      <c r="I269" s="23">
        <v>46229</v>
      </c>
      <c r="J269" s="23">
        <v>45583</v>
      </c>
      <c r="K269" s="23">
        <v>45586</v>
      </c>
      <c r="L269" s="20">
        <v>0</v>
      </c>
      <c r="M269" s="20">
        <v>993.21</v>
      </c>
      <c r="N269" s="20">
        <v>1050</v>
      </c>
      <c r="O269" s="21">
        <v>0</v>
      </c>
      <c r="Q269" s="20">
        <v>0</v>
      </c>
      <c r="R269" s="20">
        <f t="shared" si="10"/>
        <v>1050</v>
      </c>
      <c r="S269" s="20">
        <v>1050</v>
      </c>
    </row>
    <row r="270" spans="1:19">
      <c r="A270" s="18" t="s">
        <v>7615</v>
      </c>
      <c r="B270" s="18" t="s">
        <v>7616</v>
      </c>
      <c r="C270" s="18" t="s">
        <v>7617</v>
      </c>
      <c r="D270" s="18" t="s">
        <v>7618</v>
      </c>
      <c r="E270" s="18" t="s">
        <v>7619</v>
      </c>
      <c r="F270" s="18" t="s">
        <v>7620</v>
      </c>
      <c r="G270" s="19">
        <v>12</v>
      </c>
      <c r="H270" s="23">
        <v>45867</v>
      </c>
      <c r="I270" s="23">
        <v>46229</v>
      </c>
      <c r="J270" s="23">
        <v>45568</v>
      </c>
      <c r="K270" s="23">
        <v>45568</v>
      </c>
      <c r="L270" s="20">
        <v>0</v>
      </c>
      <c r="M270" s="20">
        <v>993.21</v>
      </c>
      <c r="N270" s="20">
        <v>1030</v>
      </c>
      <c r="O270" s="21">
        <v>0</v>
      </c>
      <c r="Q270" s="20">
        <v>0</v>
      </c>
      <c r="R270" s="20">
        <f t="shared" si="10"/>
        <v>1030</v>
      </c>
      <c r="S270" s="20">
        <v>1030</v>
      </c>
    </row>
    <row r="271" spans="1:19">
      <c r="A271" s="18" t="s">
        <v>7621</v>
      </c>
      <c r="B271" s="18" t="s">
        <v>7622</v>
      </c>
      <c r="C271" s="18" t="s">
        <v>7623</v>
      </c>
      <c r="D271" s="18" t="s">
        <v>7624</v>
      </c>
      <c r="E271" s="18" t="s">
        <v>7625</v>
      </c>
      <c r="F271" s="18" t="s">
        <v>7626</v>
      </c>
      <c r="G271" s="19">
        <v>12</v>
      </c>
      <c r="H271" s="23">
        <v>45867</v>
      </c>
      <c r="I271" s="23">
        <v>46229</v>
      </c>
      <c r="J271" s="23">
        <v>45569</v>
      </c>
      <c r="K271" s="23">
        <v>45572</v>
      </c>
      <c r="L271" s="20">
        <v>0</v>
      </c>
      <c r="M271" s="20">
        <v>993.21</v>
      </c>
      <c r="N271" s="20">
        <v>1015</v>
      </c>
      <c r="O271" s="21">
        <v>0</v>
      </c>
      <c r="Q271" s="20">
        <v>0</v>
      </c>
      <c r="R271" s="20">
        <f t="shared" si="10"/>
        <v>1015</v>
      </c>
      <c r="S271" s="20">
        <v>1015</v>
      </c>
    </row>
    <row r="272" spans="1:19">
      <c r="A272" s="18" t="s">
        <v>7627</v>
      </c>
      <c r="B272" s="18" t="s">
        <v>7628</v>
      </c>
      <c r="C272" s="18" t="s">
        <v>7629</v>
      </c>
      <c r="D272" s="18" t="s">
        <v>7630</v>
      </c>
      <c r="E272" s="18" t="s">
        <v>7631</v>
      </c>
      <c r="F272" s="18" t="s">
        <v>7632</v>
      </c>
      <c r="G272" s="19">
        <v>12</v>
      </c>
      <c r="H272" s="23">
        <v>45867</v>
      </c>
      <c r="I272" s="23">
        <v>46229</v>
      </c>
      <c r="J272" s="23">
        <v>45568</v>
      </c>
      <c r="K272" s="23">
        <v>45568</v>
      </c>
      <c r="L272" s="20">
        <v>0</v>
      </c>
      <c r="M272" s="20">
        <v>993.21</v>
      </c>
      <c r="N272" s="20">
        <v>1065</v>
      </c>
      <c r="O272" s="21">
        <v>0</v>
      </c>
      <c r="Q272" s="20">
        <v>0</v>
      </c>
      <c r="R272" s="20">
        <f t="shared" si="10"/>
        <v>1065</v>
      </c>
      <c r="S272" s="20">
        <v>1065</v>
      </c>
    </row>
    <row r="273" spans="1:19">
      <c r="A273" s="18" t="s">
        <v>7633</v>
      </c>
      <c r="B273" s="18" t="s">
        <v>7634</v>
      </c>
      <c r="C273" s="18" t="s">
        <v>7635</v>
      </c>
      <c r="D273" s="18" t="s">
        <v>7636</v>
      </c>
      <c r="E273" s="18" t="s">
        <v>7637</v>
      </c>
      <c r="F273" s="18" t="s">
        <v>7638</v>
      </c>
      <c r="G273" s="19">
        <v>12</v>
      </c>
      <c r="H273" s="23">
        <v>45867</v>
      </c>
      <c r="I273" s="23">
        <v>46229</v>
      </c>
      <c r="J273" s="23">
        <v>45569</v>
      </c>
      <c r="K273" s="23">
        <v>45569</v>
      </c>
      <c r="L273" s="20">
        <v>1960</v>
      </c>
      <c r="M273" s="20">
        <v>993.21</v>
      </c>
      <c r="N273" s="20">
        <v>995</v>
      </c>
      <c r="O273" s="21">
        <v>0</v>
      </c>
      <c r="Q273" s="20">
        <v>0</v>
      </c>
      <c r="R273" s="20">
        <f t="shared" ref="R273:R304" si="11">N273</f>
        <v>995</v>
      </c>
      <c r="S273" s="20">
        <v>995</v>
      </c>
    </row>
    <row r="274" spans="1:19">
      <c r="A274" s="18" t="s">
        <v>7639</v>
      </c>
      <c r="B274" s="18" t="s">
        <v>7640</v>
      </c>
      <c r="C274" s="18" t="s">
        <v>7641</v>
      </c>
      <c r="D274" s="18" t="s">
        <v>7642</v>
      </c>
      <c r="E274" s="18" t="s">
        <v>7643</v>
      </c>
      <c r="F274" s="18" t="s">
        <v>7644</v>
      </c>
      <c r="G274" s="19">
        <v>12</v>
      </c>
      <c r="H274" s="23">
        <v>45867</v>
      </c>
      <c r="I274" s="23">
        <v>46229</v>
      </c>
      <c r="J274" s="23">
        <v>45572</v>
      </c>
      <c r="K274" s="23">
        <v>45572</v>
      </c>
      <c r="L274" s="20">
        <v>0</v>
      </c>
      <c r="M274" s="20">
        <v>992.81</v>
      </c>
      <c r="N274" s="20">
        <v>1015</v>
      </c>
      <c r="O274" s="21">
        <v>0</v>
      </c>
      <c r="Q274" s="20">
        <v>0</v>
      </c>
      <c r="R274" s="20">
        <f t="shared" si="11"/>
        <v>1015</v>
      </c>
      <c r="S274" s="20">
        <v>1015</v>
      </c>
    </row>
    <row r="275" spans="1:19">
      <c r="A275" s="18" t="s">
        <v>7645</v>
      </c>
      <c r="B275" s="18" t="s">
        <v>7646</v>
      </c>
      <c r="C275" s="18" t="s">
        <v>7647</v>
      </c>
      <c r="D275" s="18" t="s">
        <v>7648</v>
      </c>
      <c r="E275" s="18" t="s">
        <v>7649</v>
      </c>
      <c r="F275" s="18" t="s">
        <v>7650</v>
      </c>
      <c r="G275" s="19">
        <v>12</v>
      </c>
      <c r="H275" s="23">
        <v>45867</v>
      </c>
      <c r="I275" s="23">
        <v>46229</v>
      </c>
      <c r="J275" s="23">
        <v>45584</v>
      </c>
      <c r="K275" s="23">
        <v>45586</v>
      </c>
      <c r="L275" s="20">
        <v>0</v>
      </c>
      <c r="M275" s="20">
        <v>993.21</v>
      </c>
      <c r="N275" s="20">
        <v>1085</v>
      </c>
      <c r="O275" s="21">
        <v>0</v>
      </c>
      <c r="Q275" s="20">
        <v>0</v>
      </c>
      <c r="R275" s="20">
        <f t="shared" si="11"/>
        <v>1085</v>
      </c>
      <c r="S275" s="20">
        <v>1085</v>
      </c>
    </row>
    <row r="276" spans="1:19">
      <c r="A276" s="18" t="s">
        <v>7651</v>
      </c>
      <c r="B276" s="18" t="s">
        <v>7652</v>
      </c>
      <c r="C276" s="18" t="s">
        <v>7653</v>
      </c>
      <c r="D276" s="18" t="s">
        <v>7654</v>
      </c>
      <c r="E276" s="18" t="s">
        <v>7655</v>
      </c>
      <c r="F276" s="18" t="s">
        <v>7656</v>
      </c>
      <c r="G276" s="19">
        <v>12</v>
      </c>
      <c r="H276" s="23">
        <v>45867</v>
      </c>
      <c r="I276" s="23">
        <v>46229</v>
      </c>
      <c r="J276" s="23">
        <v>45597</v>
      </c>
      <c r="K276" s="23">
        <v>45597</v>
      </c>
      <c r="L276" s="20">
        <v>1990</v>
      </c>
      <c r="M276" s="20">
        <v>993.21</v>
      </c>
      <c r="N276" s="20">
        <v>1095</v>
      </c>
      <c r="O276" s="21">
        <v>0</v>
      </c>
      <c r="Q276" s="20">
        <v>0</v>
      </c>
      <c r="R276" s="20">
        <f t="shared" si="11"/>
        <v>1095</v>
      </c>
      <c r="S276" s="20">
        <v>1095</v>
      </c>
    </row>
    <row r="277" spans="1:19">
      <c r="A277" s="18" t="s">
        <v>7657</v>
      </c>
      <c r="B277" s="18" t="s">
        <v>7658</v>
      </c>
      <c r="C277" s="18" t="s">
        <v>7659</v>
      </c>
      <c r="D277" s="18" t="s">
        <v>7660</v>
      </c>
      <c r="E277" s="18" t="s">
        <v>7661</v>
      </c>
      <c r="F277" s="18" t="s">
        <v>7662</v>
      </c>
      <c r="G277" s="19">
        <v>12</v>
      </c>
      <c r="H277" s="23">
        <v>45867</v>
      </c>
      <c r="I277" s="23">
        <v>46229</v>
      </c>
      <c r="J277" s="23">
        <v>45575</v>
      </c>
      <c r="K277" s="23">
        <v>45575</v>
      </c>
      <c r="L277" s="20">
        <v>0</v>
      </c>
      <c r="M277" s="20">
        <v>993.21</v>
      </c>
      <c r="N277" s="20">
        <v>1015</v>
      </c>
      <c r="O277" s="21">
        <v>0</v>
      </c>
      <c r="Q277" s="20">
        <v>0</v>
      </c>
      <c r="R277" s="20">
        <f t="shared" si="11"/>
        <v>1015</v>
      </c>
      <c r="S277" s="20">
        <v>1015</v>
      </c>
    </row>
    <row r="278" spans="1:19">
      <c r="A278" s="18" t="s">
        <v>7663</v>
      </c>
      <c r="B278" s="18" t="s">
        <v>7664</v>
      </c>
      <c r="C278" s="18" t="s">
        <v>7665</v>
      </c>
      <c r="D278" s="18" t="s">
        <v>7666</v>
      </c>
      <c r="E278" s="18" t="s">
        <v>7667</v>
      </c>
      <c r="F278" s="18" t="s">
        <v>7668</v>
      </c>
      <c r="G278" s="19">
        <v>12</v>
      </c>
      <c r="H278" s="23">
        <v>45867</v>
      </c>
      <c r="I278" s="23">
        <v>46229</v>
      </c>
      <c r="J278" s="23">
        <v>45586</v>
      </c>
      <c r="K278" s="23">
        <v>45586</v>
      </c>
      <c r="L278" s="20">
        <v>2080</v>
      </c>
      <c r="M278" s="20">
        <v>993.21</v>
      </c>
      <c r="N278" s="20">
        <v>1065</v>
      </c>
      <c r="O278" s="21">
        <v>0</v>
      </c>
      <c r="Q278" s="20">
        <v>0</v>
      </c>
      <c r="R278" s="20">
        <f t="shared" si="11"/>
        <v>1065</v>
      </c>
      <c r="S278" s="20">
        <v>1065</v>
      </c>
    </row>
    <row r="279" spans="1:19">
      <c r="A279" s="18" t="s">
        <v>7669</v>
      </c>
      <c r="B279" s="18" t="s">
        <v>7670</v>
      </c>
      <c r="C279" s="18" t="s">
        <v>7671</v>
      </c>
      <c r="D279" s="18" t="s">
        <v>7672</v>
      </c>
      <c r="E279" s="18" t="s">
        <v>7673</v>
      </c>
      <c r="F279" s="18" t="s">
        <v>7674</v>
      </c>
      <c r="G279" s="19">
        <v>12</v>
      </c>
      <c r="H279" s="23">
        <v>45867</v>
      </c>
      <c r="I279" s="23">
        <v>46229</v>
      </c>
      <c r="J279" s="23">
        <v>45586</v>
      </c>
      <c r="K279" s="23">
        <v>45586</v>
      </c>
      <c r="L279" s="20">
        <v>2080</v>
      </c>
      <c r="M279" s="20">
        <v>993.21</v>
      </c>
      <c r="N279" s="20">
        <v>1075</v>
      </c>
      <c r="O279" s="21">
        <v>0</v>
      </c>
      <c r="Q279" s="20">
        <v>0</v>
      </c>
      <c r="R279" s="20">
        <f t="shared" si="11"/>
        <v>1075</v>
      </c>
      <c r="S279" s="20">
        <v>1075</v>
      </c>
    </row>
    <row r="280" spans="1:19">
      <c r="A280" s="18" t="s">
        <v>7675</v>
      </c>
      <c r="B280" s="18" t="s">
        <v>7676</v>
      </c>
      <c r="C280" s="18" t="s">
        <v>7677</v>
      </c>
      <c r="D280" s="18" t="s">
        <v>7678</v>
      </c>
      <c r="E280" s="18" t="s">
        <v>7679</v>
      </c>
      <c r="F280" s="18" t="s">
        <v>7680</v>
      </c>
      <c r="G280" s="19">
        <v>12</v>
      </c>
      <c r="H280" s="23">
        <v>45867</v>
      </c>
      <c r="I280" s="23">
        <v>46229</v>
      </c>
      <c r="J280" s="23">
        <v>45568</v>
      </c>
      <c r="K280" s="23">
        <v>45568</v>
      </c>
      <c r="L280" s="20">
        <v>2120</v>
      </c>
      <c r="M280" s="20">
        <v>993.21</v>
      </c>
      <c r="N280" s="20">
        <v>1045</v>
      </c>
      <c r="O280" s="21">
        <v>0</v>
      </c>
      <c r="Q280" s="20">
        <v>0</v>
      </c>
      <c r="R280" s="20">
        <f t="shared" si="11"/>
        <v>1045</v>
      </c>
      <c r="S280" s="20">
        <v>1045</v>
      </c>
    </row>
    <row r="281" spans="1:19">
      <c r="A281" s="18" t="s">
        <v>7681</v>
      </c>
      <c r="B281" s="18" t="s">
        <v>7682</v>
      </c>
      <c r="C281" s="18" t="s">
        <v>7683</v>
      </c>
      <c r="D281" s="18" t="s">
        <v>7684</v>
      </c>
      <c r="E281" s="18" t="s">
        <v>7685</v>
      </c>
      <c r="F281" s="18" t="s">
        <v>7686</v>
      </c>
      <c r="G281" s="19">
        <v>12</v>
      </c>
      <c r="H281" s="23">
        <v>45867</v>
      </c>
      <c r="I281" s="23">
        <v>46229</v>
      </c>
      <c r="J281" s="23">
        <v>45589</v>
      </c>
      <c r="K281" s="23">
        <v>45589</v>
      </c>
      <c r="L281" s="20">
        <v>2010</v>
      </c>
      <c r="M281" s="20">
        <v>993.21</v>
      </c>
      <c r="N281" s="20">
        <v>1040</v>
      </c>
      <c r="O281" s="21">
        <v>0</v>
      </c>
      <c r="Q281" s="20">
        <v>0</v>
      </c>
      <c r="R281" s="20">
        <f t="shared" si="11"/>
        <v>1040</v>
      </c>
      <c r="S281" s="20">
        <v>1040</v>
      </c>
    </row>
    <row r="282" spans="1:19">
      <c r="A282" s="18" t="s">
        <v>7687</v>
      </c>
      <c r="B282" s="18" t="s">
        <v>7688</v>
      </c>
      <c r="C282" s="18" t="s">
        <v>7689</v>
      </c>
      <c r="D282" s="18" t="s">
        <v>7690</v>
      </c>
      <c r="E282" s="18" t="s">
        <v>7691</v>
      </c>
      <c r="F282" s="18" t="s">
        <v>7692</v>
      </c>
      <c r="G282" s="19">
        <v>12</v>
      </c>
      <c r="H282" s="23">
        <v>45867</v>
      </c>
      <c r="I282" s="23">
        <v>46229</v>
      </c>
      <c r="J282" s="23">
        <v>45589</v>
      </c>
      <c r="K282" s="23">
        <v>45589</v>
      </c>
      <c r="L282" s="20">
        <v>2010</v>
      </c>
      <c r="M282" s="20">
        <v>993.21</v>
      </c>
      <c r="N282" s="20">
        <v>1040</v>
      </c>
      <c r="O282" s="21">
        <v>0</v>
      </c>
      <c r="Q282" s="20">
        <v>0</v>
      </c>
      <c r="R282" s="20">
        <f t="shared" si="11"/>
        <v>1040</v>
      </c>
      <c r="S282" s="20">
        <v>1040</v>
      </c>
    </row>
    <row r="283" spans="1:19">
      <c r="A283" s="18" t="s">
        <v>7693</v>
      </c>
      <c r="B283" s="18" t="s">
        <v>7694</v>
      </c>
      <c r="C283" s="18" t="s">
        <v>7695</v>
      </c>
      <c r="D283" s="18" t="s">
        <v>7696</v>
      </c>
      <c r="E283" s="18" t="s">
        <v>7697</v>
      </c>
      <c r="F283" s="18" t="s">
        <v>7698</v>
      </c>
      <c r="G283" s="19">
        <v>12</v>
      </c>
      <c r="H283" s="23">
        <v>45867</v>
      </c>
      <c r="I283" s="23">
        <v>46229</v>
      </c>
      <c r="J283" s="23">
        <v>45574</v>
      </c>
      <c r="K283" s="23">
        <v>45575</v>
      </c>
      <c r="L283" s="20">
        <v>0</v>
      </c>
      <c r="M283" s="20">
        <v>993.21</v>
      </c>
      <c r="N283" s="20">
        <v>1065</v>
      </c>
      <c r="O283" s="21">
        <v>0</v>
      </c>
      <c r="Q283" s="20">
        <v>0</v>
      </c>
      <c r="R283" s="20">
        <f t="shared" si="11"/>
        <v>1065</v>
      </c>
      <c r="S283" s="20">
        <v>1065</v>
      </c>
    </row>
    <row r="284" spans="1:19">
      <c r="A284" s="18" t="s">
        <v>7699</v>
      </c>
      <c r="B284" s="18" t="s">
        <v>7700</v>
      </c>
      <c r="C284" s="18" t="s">
        <v>7701</v>
      </c>
      <c r="D284" s="18" t="s">
        <v>7702</v>
      </c>
      <c r="E284" s="18" t="s">
        <v>7703</v>
      </c>
      <c r="F284" s="18" t="s">
        <v>7704</v>
      </c>
      <c r="G284" s="19">
        <v>12</v>
      </c>
      <c r="H284" s="23">
        <v>45867</v>
      </c>
      <c r="I284" s="23">
        <v>46229</v>
      </c>
      <c r="J284" s="23">
        <v>45590</v>
      </c>
      <c r="K284" s="23">
        <v>45593</v>
      </c>
      <c r="L284" s="20">
        <v>0</v>
      </c>
      <c r="M284" s="20">
        <v>993.21</v>
      </c>
      <c r="N284" s="20">
        <v>1075</v>
      </c>
      <c r="O284" s="21">
        <v>0</v>
      </c>
      <c r="Q284" s="20">
        <v>0</v>
      </c>
      <c r="R284" s="20">
        <f t="shared" si="11"/>
        <v>1075</v>
      </c>
      <c r="S284" s="20">
        <v>1075</v>
      </c>
    </row>
    <row r="285" spans="1:19">
      <c r="A285" s="18" t="s">
        <v>7705</v>
      </c>
      <c r="B285" s="18" t="s">
        <v>7706</v>
      </c>
      <c r="C285" s="18" t="s">
        <v>7707</v>
      </c>
      <c r="D285" s="18" t="s">
        <v>7708</v>
      </c>
      <c r="E285" s="18" t="s">
        <v>7709</v>
      </c>
      <c r="F285" s="18" t="s">
        <v>7710</v>
      </c>
      <c r="G285" s="19">
        <v>12</v>
      </c>
      <c r="H285" s="23">
        <v>45867</v>
      </c>
      <c r="I285" s="23">
        <v>46229</v>
      </c>
      <c r="J285" s="23">
        <v>45586</v>
      </c>
      <c r="K285" s="23">
        <v>45586</v>
      </c>
      <c r="L285" s="20">
        <v>0</v>
      </c>
      <c r="M285" s="20">
        <v>993.21</v>
      </c>
      <c r="N285" s="20">
        <v>1040</v>
      </c>
      <c r="O285" s="21">
        <v>0</v>
      </c>
      <c r="Q285" s="20">
        <v>0</v>
      </c>
      <c r="R285" s="20">
        <f t="shared" si="11"/>
        <v>1040</v>
      </c>
      <c r="S285" s="20">
        <v>1040</v>
      </c>
    </row>
    <row r="286" spans="1:19">
      <c r="A286" s="18" t="s">
        <v>7711</v>
      </c>
      <c r="B286" s="18" t="s">
        <v>7712</v>
      </c>
      <c r="C286" s="18" t="s">
        <v>7713</v>
      </c>
      <c r="D286" s="18" t="s">
        <v>7714</v>
      </c>
      <c r="E286" s="18" t="s">
        <v>7715</v>
      </c>
      <c r="F286" s="18" t="s">
        <v>7716</v>
      </c>
      <c r="G286" s="19">
        <v>12</v>
      </c>
      <c r="H286" s="23">
        <v>45867</v>
      </c>
      <c r="I286" s="23">
        <v>46229</v>
      </c>
      <c r="J286" s="23">
        <v>45594</v>
      </c>
      <c r="K286" s="23">
        <v>45595</v>
      </c>
      <c r="L286" s="20">
        <v>0</v>
      </c>
      <c r="M286" s="20">
        <v>993.21</v>
      </c>
      <c r="N286" s="20">
        <v>1075</v>
      </c>
      <c r="O286" s="21">
        <v>0</v>
      </c>
      <c r="Q286" s="20">
        <v>0</v>
      </c>
      <c r="R286" s="20">
        <f t="shared" si="11"/>
        <v>1075</v>
      </c>
      <c r="S286" s="20">
        <v>1075</v>
      </c>
    </row>
    <row r="287" spans="1:19">
      <c r="A287" s="18" t="s">
        <v>7717</v>
      </c>
      <c r="B287" s="18" t="s">
        <v>7718</v>
      </c>
      <c r="C287" s="18" t="s">
        <v>7719</v>
      </c>
      <c r="D287" s="18" t="s">
        <v>7720</v>
      </c>
      <c r="E287" s="18" t="s">
        <v>7721</v>
      </c>
      <c r="F287" s="18" t="s">
        <v>7722</v>
      </c>
      <c r="G287" s="19">
        <v>12</v>
      </c>
      <c r="H287" s="23">
        <v>45867</v>
      </c>
      <c r="I287" s="23">
        <v>46229</v>
      </c>
      <c r="J287" s="23">
        <v>45570</v>
      </c>
      <c r="K287" s="23">
        <v>45572</v>
      </c>
      <c r="L287" s="20">
        <v>1830</v>
      </c>
      <c r="M287" s="20">
        <v>993.21</v>
      </c>
      <c r="N287" s="20">
        <v>1050</v>
      </c>
      <c r="O287" s="21">
        <v>0</v>
      </c>
      <c r="Q287" s="20">
        <v>0</v>
      </c>
      <c r="R287" s="20">
        <f t="shared" si="11"/>
        <v>1050</v>
      </c>
      <c r="S287" s="20">
        <v>1050</v>
      </c>
    </row>
    <row r="288" spans="1:19">
      <c r="A288" s="18" t="s">
        <v>7723</v>
      </c>
      <c r="B288" s="18" t="s">
        <v>7724</v>
      </c>
      <c r="C288" s="18" t="s">
        <v>7725</v>
      </c>
      <c r="D288" s="18" t="s">
        <v>7726</v>
      </c>
      <c r="E288" s="18" t="s">
        <v>7727</v>
      </c>
      <c r="F288" s="18" t="s">
        <v>7728</v>
      </c>
      <c r="G288" s="19">
        <v>12</v>
      </c>
      <c r="H288" s="23">
        <v>45867</v>
      </c>
      <c r="I288" s="23">
        <v>46229</v>
      </c>
      <c r="J288" s="23">
        <v>45589</v>
      </c>
      <c r="K288" s="23">
        <v>45589</v>
      </c>
      <c r="L288" s="20">
        <v>1980</v>
      </c>
      <c r="M288" s="20">
        <v>993.21</v>
      </c>
      <c r="N288" s="20">
        <v>1025</v>
      </c>
      <c r="O288" s="21">
        <v>0</v>
      </c>
      <c r="Q288" s="20">
        <v>0</v>
      </c>
      <c r="R288" s="20">
        <f t="shared" si="11"/>
        <v>1025</v>
      </c>
      <c r="S288" s="20">
        <v>1025</v>
      </c>
    </row>
    <row r="289" spans="1:19">
      <c r="A289" s="18" t="s">
        <v>7729</v>
      </c>
      <c r="B289" s="18" t="s">
        <v>7730</v>
      </c>
      <c r="C289" s="18" t="s">
        <v>7731</v>
      </c>
      <c r="D289" s="18" t="s">
        <v>7732</v>
      </c>
      <c r="E289" s="18" t="s">
        <v>7733</v>
      </c>
      <c r="F289" s="18" t="s">
        <v>7734</v>
      </c>
      <c r="G289" s="19">
        <v>12</v>
      </c>
      <c r="H289" s="23">
        <v>45867</v>
      </c>
      <c r="I289" s="23">
        <v>46229</v>
      </c>
      <c r="J289" s="23">
        <v>45586</v>
      </c>
      <c r="K289" s="23">
        <v>45586</v>
      </c>
      <c r="L289" s="20">
        <v>0</v>
      </c>
      <c r="M289" s="20">
        <v>993.21</v>
      </c>
      <c r="N289" s="20">
        <v>1015</v>
      </c>
      <c r="O289" s="21">
        <v>0</v>
      </c>
      <c r="Q289" s="20">
        <v>0</v>
      </c>
      <c r="R289" s="20">
        <f t="shared" si="11"/>
        <v>1015</v>
      </c>
      <c r="S289" s="20">
        <v>1015</v>
      </c>
    </row>
    <row r="290" spans="1:19">
      <c r="A290" s="18" t="s">
        <v>7735</v>
      </c>
      <c r="B290" s="18" t="s">
        <v>7736</v>
      </c>
      <c r="C290" s="18" t="s">
        <v>7737</v>
      </c>
      <c r="D290" s="18" t="s">
        <v>7738</v>
      </c>
      <c r="E290" s="18" t="s">
        <v>7739</v>
      </c>
      <c r="F290" s="18" t="s">
        <v>7740</v>
      </c>
      <c r="G290" s="19">
        <v>12</v>
      </c>
      <c r="H290" s="23">
        <v>45867</v>
      </c>
      <c r="I290" s="23">
        <v>46229</v>
      </c>
      <c r="J290" s="23">
        <v>45583</v>
      </c>
      <c r="K290" s="23">
        <v>45586</v>
      </c>
      <c r="L290" s="20">
        <v>0</v>
      </c>
      <c r="M290" s="20">
        <v>993.21</v>
      </c>
      <c r="N290" s="20">
        <v>1050</v>
      </c>
      <c r="O290" s="21">
        <v>0</v>
      </c>
      <c r="Q290" s="20">
        <v>0</v>
      </c>
      <c r="R290" s="20">
        <f t="shared" si="11"/>
        <v>1050</v>
      </c>
      <c r="S290" s="20">
        <v>1050</v>
      </c>
    </row>
    <row r="291" spans="1:19">
      <c r="A291" s="18" t="s">
        <v>7741</v>
      </c>
      <c r="B291" s="18" t="s">
        <v>7742</v>
      </c>
      <c r="C291" s="18" t="s">
        <v>7743</v>
      </c>
      <c r="D291" s="18" t="s">
        <v>7744</v>
      </c>
      <c r="E291" s="18" t="s">
        <v>7745</v>
      </c>
      <c r="F291" s="18" t="s">
        <v>7746</v>
      </c>
      <c r="G291" s="19">
        <v>12</v>
      </c>
      <c r="H291" s="23">
        <v>45867</v>
      </c>
      <c r="I291" s="23">
        <v>46229</v>
      </c>
      <c r="J291" s="23">
        <v>45583</v>
      </c>
      <c r="K291" s="23">
        <v>45583</v>
      </c>
      <c r="L291" s="20">
        <v>0</v>
      </c>
      <c r="M291" s="20">
        <v>993.21</v>
      </c>
      <c r="N291" s="20">
        <v>1015</v>
      </c>
      <c r="O291" s="21">
        <v>0</v>
      </c>
      <c r="Q291" s="20">
        <v>0</v>
      </c>
      <c r="R291" s="20">
        <f t="shared" si="11"/>
        <v>1015</v>
      </c>
      <c r="S291" s="20">
        <v>1015</v>
      </c>
    </row>
    <row r="292" spans="1:19">
      <c r="A292" s="18" t="s">
        <v>7747</v>
      </c>
      <c r="B292" s="18" t="s">
        <v>7748</v>
      </c>
      <c r="C292" s="18" t="s">
        <v>7749</v>
      </c>
      <c r="D292" s="18" t="s">
        <v>7750</v>
      </c>
      <c r="E292" s="18" t="s">
        <v>7751</v>
      </c>
      <c r="F292" s="18" t="s">
        <v>7752</v>
      </c>
      <c r="G292" s="19">
        <v>12</v>
      </c>
      <c r="H292" s="23">
        <v>45867</v>
      </c>
      <c r="I292" s="23">
        <v>46229</v>
      </c>
      <c r="J292" s="23">
        <v>45567</v>
      </c>
      <c r="K292" s="23">
        <v>45567</v>
      </c>
      <c r="L292" s="20">
        <v>1990</v>
      </c>
      <c r="M292" s="20">
        <v>993.21</v>
      </c>
      <c r="N292" s="20">
        <v>1065</v>
      </c>
      <c r="O292" s="21">
        <v>0</v>
      </c>
      <c r="Q292" s="20">
        <v>0</v>
      </c>
      <c r="R292" s="20">
        <f t="shared" si="11"/>
        <v>1065</v>
      </c>
      <c r="S292" s="20">
        <v>1065</v>
      </c>
    </row>
    <row r="293" spans="1:19">
      <c r="A293" s="18" t="s">
        <v>7753</v>
      </c>
      <c r="B293" s="18" t="s">
        <v>7754</v>
      </c>
      <c r="C293" s="18" t="s">
        <v>7755</v>
      </c>
      <c r="D293" s="18" t="s">
        <v>7756</v>
      </c>
      <c r="E293" s="18" t="s">
        <v>7757</v>
      </c>
      <c r="F293" s="18" t="s">
        <v>7758</v>
      </c>
      <c r="G293" s="19">
        <v>12</v>
      </c>
      <c r="H293" s="23">
        <v>45867</v>
      </c>
      <c r="I293" s="23">
        <v>46229</v>
      </c>
      <c r="J293" s="23">
        <v>45569</v>
      </c>
      <c r="K293" s="23">
        <v>45569</v>
      </c>
      <c r="L293" s="20">
        <v>0</v>
      </c>
      <c r="M293" s="20">
        <v>993.21</v>
      </c>
      <c r="N293" s="20">
        <v>1050</v>
      </c>
      <c r="O293" s="21">
        <v>0</v>
      </c>
      <c r="Q293" s="20">
        <v>0</v>
      </c>
      <c r="R293" s="20">
        <f t="shared" si="11"/>
        <v>1050</v>
      </c>
      <c r="S293" s="20">
        <v>1050</v>
      </c>
    </row>
    <row r="294" spans="1:19">
      <c r="A294" s="18" t="s">
        <v>7759</v>
      </c>
      <c r="B294" s="18" t="s">
        <v>7760</v>
      </c>
      <c r="C294" s="18" t="s">
        <v>7761</v>
      </c>
      <c r="D294" s="18" t="s">
        <v>7762</v>
      </c>
      <c r="E294" s="18" t="s">
        <v>7763</v>
      </c>
      <c r="F294" s="18" t="s">
        <v>7764</v>
      </c>
      <c r="G294" s="19">
        <v>12</v>
      </c>
      <c r="H294" s="23">
        <v>45867</v>
      </c>
      <c r="I294" s="23">
        <v>46229</v>
      </c>
      <c r="J294" s="23">
        <v>45581</v>
      </c>
      <c r="K294" s="23">
        <v>45583</v>
      </c>
      <c r="L294" s="20">
        <v>0</v>
      </c>
      <c r="M294" s="20">
        <v>993.21</v>
      </c>
      <c r="N294" s="20">
        <v>1085</v>
      </c>
      <c r="O294" s="21">
        <v>0</v>
      </c>
      <c r="Q294" s="20">
        <v>0</v>
      </c>
      <c r="R294" s="20">
        <f t="shared" si="11"/>
        <v>1085</v>
      </c>
      <c r="S294" s="20">
        <v>1085</v>
      </c>
    </row>
    <row r="295" spans="1:19">
      <c r="A295" s="18" t="s">
        <v>7765</v>
      </c>
      <c r="B295" s="18" t="s">
        <v>7766</v>
      </c>
      <c r="C295" s="18" t="s">
        <v>7767</v>
      </c>
      <c r="D295" s="18" t="s">
        <v>7768</v>
      </c>
      <c r="E295" s="18" t="s">
        <v>7769</v>
      </c>
      <c r="F295" s="18" t="s">
        <v>7770</v>
      </c>
      <c r="G295" s="19">
        <v>12</v>
      </c>
      <c r="H295" s="23">
        <v>45867</v>
      </c>
      <c r="I295" s="23">
        <v>46229</v>
      </c>
      <c r="J295" s="23">
        <v>45580</v>
      </c>
      <c r="K295" s="23">
        <v>45580</v>
      </c>
      <c r="L295" s="20">
        <v>0</v>
      </c>
      <c r="M295" s="20">
        <v>993.21</v>
      </c>
      <c r="N295" s="20">
        <v>1050</v>
      </c>
      <c r="O295" s="21">
        <v>0</v>
      </c>
      <c r="Q295" s="20">
        <v>0</v>
      </c>
      <c r="R295" s="20">
        <f t="shared" si="11"/>
        <v>1050</v>
      </c>
      <c r="S295" s="20">
        <v>1050</v>
      </c>
    </row>
    <row r="296" spans="1:19">
      <c r="A296" s="18" t="s">
        <v>7771</v>
      </c>
      <c r="B296" s="18" t="s">
        <v>7772</v>
      </c>
      <c r="C296" s="18" t="s">
        <v>7773</v>
      </c>
      <c r="D296" s="18" t="s">
        <v>7774</v>
      </c>
      <c r="E296" s="18" t="s">
        <v>7775</v>
      </c>
      <c r="F296" s="18" t="s">
        <v>7776</v>
      </c>
      <c r="G296" s="19">
        <v>12</v>
      </c>
      <c r="H296" s="23">
        <v>45867</v>
      </c>
      <c r="I296" s="23">
        <v>46229</v>
      </c>
      <c r="J296" s="23">
        <v>45580</v>
      </c>
      <c r="K296" s="23">
        <v>45580</v>
      </c>
      <c r="L296" s="20">
        <v>1940</v>
      </c>
      <c r="M296" s="20">
        <v>993.21</v>
      </c>
      <c r="N296" s="20">
        <v>1050</v>
      </c>
      <c r="O296" s="21">
        <v>0</v>
      </c>
      <c r="Q296" s="20">
        <v>0</v>
      </c>
      <c r="R296" s="20">
        <f t="shared" si="11"/>
        <v>1050</v>
      </c>
      <c r="S296" s="20">
        <v>1050</v>
      </c>
    </row>
    <row r="297" spans="1:19">
      <c r="A297" s="18" t="s">
        <v>7777</v>
      </c>
      <c r="B297" s="18" t="s">
        <v>7778</v>
      </c>
      <c r="C297" s="18" t="s">
        <v>7779</v>
      </c>
      <c r="D297" s="18" t="s">
        <v>7780</v>
      </c>
      <c r="E297" s="18" t="s">
        <v>7781</v>
      </c>
      <c r="F297" s="18" t="s">
        <v>7782</v>
      </c>
      <c r="G297" s="19">
        <v>12</v>
      </c>
      <c r="H297" s="23">
        <v>45867</v>
      </c>
      <c r="I297" s="23">
        <v>46229</v>
      </c>
      <c r="J297" s="23">
        <v>45581</v>
      </c>
      <c r="K297" s="23">
        <v>45583</v>
      </c>
      <c r="L297" s="20">
        <v>0</v>
      </c>
      <c r="M297" s="20">
        <v>993.21</v>
      </c>
      <c r="N297" s="20">
        <v>1085</v>
      </c>
      <c r="O297" s="21">
        <v>0</v>
      </c>
      <c r="Q297" s="20">
        <v>0</v>
      </c>
      <c r="R297" s="20">
        <f t="shared" si="11"/>
        <v>1085</v>
      </c>
      <c r="S297" s="20">
        <v>1085</v>
      </c>
    </row>
    <row r="298" spans="1:19">
      <c r="A298" s="18" t="s">
        <v>7783</v>
      </c>
      <c r="B298" s="18" t="s">
        <v>7784</v>
      </c>
      <c r="C298" s="18" t="s">
        <v>7785</v>
      </c>
      <c r="D298" s="18" t="s">
        <v>7786</v>
      </c>
      <c r="E298" s="18" t="s">
        <v>7787</v>
      </c>
      <c r="F298" s="18" t="s">
        <v>7788</v>
      </c>
      <c r="G298" s="19">
        <v>12</v>
      </c>
      <c r="H298" s="23">
        <v>45867</v>
      </c>
      <c r="I298" s="23">
        <v>46229</v>
      </c>
      <c r="J298" s="23">
        <v>45579</v>
      </c>
      <c r="K298" s="23">
        <v>45579</v>
      </c>
      <c r="L298" s="20">
        <v>0</v>
      </c>
      <c r="M298" s="20">
        <v>993.21</v>
      </c>
      <c r="N298" s="20">
        <v>1050</v>
      </c>
      <c r="O298" s="21">
        <v>0</v>
      </c>
      <c r="Q298" s="20">
        <v>0</v>
      </c>
      <c r="R298" s="20">
        <f t="shared" si="11"/>
        <v>1050</v>
      </c>
      <c r="S298" s="20">
        <v>1050</v>
      </c>
    </row>
    <row r="299" spans="1:19">
      <c r="A299" s="18" t="s">
        <v>7789</v>
      </c>
      <c r="B299" s="18" t="s">
        <v>7790</v>
      </c>
      <c r="C299" s="18" t="s">
        <v>7791</v>
      </c>
      <c r="D299" s="18" t="s">
        <v>7792</v>
      </c>
      <c r="E299" s="18" t="s">
        <v>7793</v>
      </c>
      <c r="F299" s="18" t="s">
        <v>7794</v>
      </c>
      <c r="G299" s="19">
        <v>12</v>
      </c>
      <c r="H299" s="23">
        <v>45867</v>
      </c>
      <c r="I299" s="23">
        <v>46229</v>
      </c>
      <c r="J299" s="23">
        <v>45568</v>
      </c>
      <c r="K299" s="23">
        <v>45568</v>
      </c>
      <c r="L299" s="20">
        <v>0</v>
      </c>
      <c r="M299" s="20">
        <v>993.21</v>
      </c>
      <c r="N299" s="20">
        <v>995</v>
      </c>
      <c r="O299" s="21">
        <v>0</v>
      </c>
      <c r="Q299" s="20">
        <v>0</v>
      </c>
      <c r="R299" s="20">
        <f t="shared" si="11"/>
        <v>995</v>
      </c>
      <c r="S299" s="20">
        <v>995</v>
      </c>
    </row>
    <row r="300" spans="1:19">
      <c r="A300" s="18" t="s">
        <v>7795</v>
      </c>
      <c r="B300" s="18" t="s">
        <v>7796</v>
      </c>
      <c r="C300" s="18" t="s">
        <v>7797</v>
      </c>
      <c r="D300" s="18" t="s">
        <v>7798</v>
      </c>
      <c r="E300" s="18" t="s">
        <v>7799</v>
      </c>
      <c r="F300" s="18" t="s">
        <v>7800</v>
      </c>
      <c r="G300" s="19">
        <v>12</v>
      </c>
      <c r="H300" s="23">
        <v>45867</v>
      </c>
      <c r="I300" s="23">
        <v>46229</v>
      </c>
      <c r="J300" s="23">
        <v>45569</v>
      </c>
      <c r="K300" s="23">
        <v>45569</v>
      </c>
      <c r="L300" s="20">
        <v>1920</v>
      </c>
      <c r="M300" s="20">
        <v>993.21</v>
      </c>
      <c r="N300" s="20">
        <v>995</v>
      </c>
      <c r="O300" s="21">
        <v>0</v>
      </c>
      <c r="Q300" s="20">
        <v>0</v>
      </c>
      <c r="R300" s="20">
        <f t="shared" si="11"/>
        <v>995</v>
      </c>
      <c r="S300" s="20">
        <v>995</v>
      </c>
    </row>
    <row r="301" spans="1:19">
      <c r="A301" s="18" t="s">
        <v>7801</v>
      </c>
      <c r="B301" s="18" t="s">
        <v>7802</v>
      </c>
      <c r="C301" s="18" t="s">
        <v>7803</v>
      </c>
      <c r="D301" s="18" t="s">
        <v>7804</v>
      </c>
      <c r="E301" s="18" t="s">
        <v>7805</v>
      </c>
      <c r="F301" s="18" t="s">
        <v>7806</v>
      </c>
      <c r="G301" s="19">
        <v>12</v>
      </c>
      <c r="H301" s="23">
        <v>45867</v>
      </c>
      <c r="I301" s="23">
        <v>46229</v>
      </c>
      <c r="J301" s="23">
        <v>45589</v>
      </c>
      <c r="K301" s="23">
        <v>45589</v>
      </c>
      <c r="L301" s="20">
        <v>0</v>
      </c>
      <c r="M301" s="20">
        <v>993.21</v>
      </c>
      <c r="N301" s="20">
        <v>1060</v>
      </c>
      <c r="O301" s="21">
        <v>0</v>
      </c>
      <c r="Q301" s="20">
        <v>0</v>
      </c>
      <c r="R301" s="20">
        <f t="shared" si="11"/>
        <v>1060</v>
      </c>
      <c r="S301" s="20">
        <v>1060</v>
      </c>
    </row>
    <row r="302" spans="1:19">
      <c r="A302" s="18" t="s">
        <v>7807</v>
      </c>
      <c r="B302" s="18" t="s">
        <v>7808</v>
      </c>
      <c r="C302" s="18" t="s">
        <v>7809</v>
      </c>
      <c r="D302" s="18" t="s">
        <v>7810</v>
      </c>
      <c r="E302" s="18" t="s">
        <v>7811</v>
      </c>
      <c r="F302" s="18" t="s">
        <v>7812</v>
      </c>
      <c r="G302" s="19">
        <v>12</v>
      </c>
      <c r="H302" s="23">
        <v>45867</v>
      </c>
      <c r="I302" s="23">
        <v>46229</v>
      </c>
      <c r="J302" s="23">
        <v>45572</v>
      </c>
      <c r="K302" s="23">
        <v>45572</v>
      </c>
      <c r="L302" s="20">
        <v>0</v>
      </c>
      <c r="M302" s="20">
        <v>993.21</v>
      </c>
      <c r="N302" s="20">
        <v>1050</v>
      </c>
      <c r="O302" s="21">
        <v>0</v>
      </c>
      <c r="Q302" s="20">
        <v>0</v>
      </c>
      <c r="R302" s="20">
        <f t="shared" si="11"/>
        <v>1050</v>
      </c>
      <c r="S302" s="20">
        <v>1050</v>
      </c>
    </row>
    <row r="303" spans="1:19">
      <c r="A303" s="18" t="s">
        <v>7813</v>
      </c>
      <c r="B303" s="18" t="s">
        <v>7814</v>
      </c>
      <c r="C303" s="18" t="s">
        <v>7815</v>
      </c>
      <c r="D303" s="18" t="s">
        <v>7816</v>
      </c>
      <c r="E303" s="18" t="s">
        <v>7817</v>
      </c>
      <c r="F303" s="18" t="s">
        <v>7818</v>
      </c>
      <c r="G303" s="19">
        <v>12</v>
      </c>
      <c r="H303" s="23">
        <v>45867</v>
      </c>
      <c r="I303" s="23">
        <v>46229</v>
      </c>
      <c r="J303" s="23">
        <v>45573</v>
      </c>
      <c r="K303" s="23">
        <v>45574</v>
      </c>
      <c r="L303" s="20">
        <v>2280</v>
      </c>
      <c r="M303" s="20">
        <v>993.21</v>
      </c>
      <c r="N303" s="20">
        <v>1050</v>
      </c>
      <c r="O303" s="21">
        <v>0</v>
      </c>
      <c r="Q303" s="20">
        <v>0</v>
      </c>
      <c r="R303" s="20">
        <f t="shared" si="11"/>
        <v>1050</v>
      </c>
      <c r="S303" s="20">
        <v>1050</v>
      </c>
    </row>
    <row r="304" spans="1:19">
      <c r="A304" s="18" t="s">
        <v>7819</v>
      </c>
      <c r="B304" s="18" t="s">
        <v>7820</v>
      </c>
      <c r="C304" s="18" t="s">
        <v>7821</v>
      </c>
      <c r="D304" s="18" t="s">
        <v>7822</v>
      </c>
      <c r="E304" s="18" t="s">
        <v>7823</v>
      </c>
      <c r="F304" s="18" t="s">
        <v>7824</v>
      </c>
      <c r="G304" s="19">
        <v>12</v>
      </c>
      <c r="H304" s="23">
        <v>45867</v>
      </c>
      <c r="I304" s="23">
        <v>46229</v>
      </c>
      <c r="J304" s="23">
        <v>45589</v>
      </c>
      <c r="K304" s="23">
        <v>45589</v>
      </c>
      <c r="L304" s="20">
        <v>0</v>
      </c>
      <c r="M304" s="20">
        <v>993.21</v>
      </c>
      <c r="N304" s="20">
        <v>1075</v>
      </c>
      <c r="O304" s="21">
        <v>0</v>
      </c>
      <c r="Q304" s="20">
        <v>0</v>
      </c>
      <c r="R304" s="20">
        <f t="shared" si="11"/>
        <v>1075</v>
      </c>
      <c r="S304" s="20">
        <v>1075</v>
      </c>
    </row>
    <row r="305" spans="1:19">
      <c r="A305" s="18" t="s">
        <v>7825</v>
      </c>
      <c r="B305" s="18" t="s">
        <v>7826</v>
      </c>
      <c r="C305" s="18" t="s">
        <v>7827</v>
      </c>
      <c r="D305" s="18" t="s">
        <v>7828</v>
      </c>
      <c r="E305" s="18" t="s">
        <v>7829</v>
      </c>
      <c r="F305" s="18" t="s">
        <v>7830</v>
      </c>
      <c r="G305" s="19">
        <v>12</v>
      </c>
      <c r="H305" s="23">
        <v>45867</v>
      </c>
      <c r="I305" s="23">
        <v>46229</v>
      </c>
      <c r="J305" s="23">
        <v>45589</v>
      </c>
      <c r="K305" s="23">
        <v>45589</v>
      </c>
      <c r="L305" s="20">
        <v>0</v>
      </c>
      <c r="M305" s="20">
        <v>993.21</v>
      </c>
      <c r="N305" s="20">
        <v>1040</v>
      </c>
      <c r="O305" s="21">
        <v>0</v>
      </c>
      <c r="Q305" s="20">
        <v>0</v>
      </c>
      <c r="R305" s="20">
        <f t="shared" ref="R305:R311" si="12">N305</f>
        <v>1040</v>
      </c>
      <c r="S305" s="20">
        <v>1040</v>
      </c>
    </row>
    <row r="306" spans="1:19">
      <c r="A306" s="18" t="s">
        <v>7831</v>
      </c>
      <c r="B306" s="18" t="s">
        <v>7832</v>
      </c>
      <c r="C306" s="18" t="s">
        <v>7833</v>
      </c>
      <c r="D306" s="18" t="s">
        <v>7834</v>
      </c>
      <c r="E306" s="18" t="s">
        <v>7835</v>
      </c>
      <c r="F306" s="18" t="s">
        <v>7836</v>
      </c>
      <c r="G306" s="19">
        <v>12</v>
      </c>
      <c r="H306" s="23">
        <v>45867</v>
      </c>
      <c r="I306" s="23">
        <v>46229</v>
      </c>
      <c r="J306" s="23">
        <v>45583</v>
      </c>
      <c r="K306" s="23">
        <v>45586</v>
      </c>
      <c r="L306" s="20">
        <v>0</v>
      </c>
      <c r="M306" s="20">
        <v>993.21</v>
      </c>
      <c r="N306" s="20">
        <v>1030</v>
      </c>
      <c r="O306" s="21">
        <v>0</v>
      </c>
      <c r="Q306" s="20">
        <v>0</v>
      </c>
      <c r="R306" s="20">
        <f t="shared" si="12"/>
        <v>1030</v>
      </c>
      <c r="S306" s="20">
        <v>1030</v>
      </c>
    </row>
    <row r="307" spans="1:19">
      <c r="B307" s="18" t="s">
        <v>7837</v>
      </c>
      <c r="D307" s="18" t="s">
        <v>7838</v>
      </c>
      <c r="E307" s="18" t="s">
        <v>7839</v>
      </c>
      <c r="F307" s="18" t="s">
        <v>7840</v>
      </c>
      <c r="G307" s="19">
        <v>12</v>
      </c>
      <c r="H307" s="23">
        <v>45879</v>
      </c>
      <c r="I307" s="23">
        <v>46229</v>
      </c>
      <c r="J307" s="23">
        <v>45613</v>
      </c>
      <c r="K307" s="23">
        <v>45614</v>
      </c>
      <c r="L307" s="20">
        <v>0</v>
      </c>
      <c r="M307" s="20">
        <v>0</v>
      </c>
      <c r="N307" s="20">
        <v>1060</v>
      </c>
      <c r="O307" s="21">
        <v>0</v>
      </c>
      <c r="Q307" s="20">
        <v>0</v>
      </c>
      <c r="R307" s="20">
        <f t="shared" si="12"/>
        <v>1060</v>
      </c>
      <c r="S307" s="20">
        <v>1060</v>
      </c>
    </row>
    <row r="308" spans="1:19">
      <c r="B308" s="18" t="s">
        <v>7841</v>
      </c>
      <c r="D308" s="18" t="s">
        <v>7842</v>
      </c>
      <c r="E308" s="18" t="s">
        <v>7843</v>
      </c>
      <c r="F308" s="18" t="s">
        <v>7844</v>
      </c>
      <c r="G308" s="19">
        <v>12</v>
      </c>
      <c r="H308" s="23">
        <v>45879</v>
      </c>
      <c r="I308" s="23">
        <v>46229</v>
      </c>
      <c r="J308" s="23">
        <v>45608</v>
      </c>
      <c r="K308" s="23">
        <v>45609</v>
      </c>
      <c r="L308" s="20">
        <v>0</v>
      </c>
      <c r="M308" s="20">
        <v>0</v>
      </c>
      <c r="N308" s="20">
        <v>1060</v>
      </c>
      <c r="O308" s="21">
        <v>0</v>
      </c>
      <c r="Q308" s="20">
        <v>0</v>
      </c>
      <c r="R308" s="20">
        <f t="shared" si="12"/>
        <v>1060</v>
      </c>
      <c r="S308" s="20">
        <v>1060</v>
      </c>
    </row>
    <row r="309" spans="1:19">
      <c r="B309" s="18" t="s">
        <v>7845</v>
      </c>
      <c r="D309" s="18" t="s">
        <v>7846</v>
      </c>
      <c r="E309" s="18" t="s">
        <v>7847</v>
      </c>
      <c r="F309" s="18" t="s">
        <v>7848</v>
      </c>
      <c r="G309" s="19">
        <v>12</v>
      </c>
      <c r="H309" s="23">
        <v>45867</v>
      </c>
      <c r="I309" s="23">
        <v>46229</v>
      </c>
      <c r="J309" s="23">
        <v>45590</v>
      </c>
      <c r="K309" s="23">
        <v>45590</v>
      </c>
      <c r="L309" s="20">
        <v>0</v>
      </c>
      <c r="M309" s="20">
        <v>0</v>
      </c>
      <c r="N309" s="20">
        <v>1095</v>
      </c>
      <c r="O309" s="21">
        <v>0</v>
      </c>
      <c r="Q309" s="20">
        <v>0</v>
      </c>
      <c r="R309" s="20">
        <f t="shared" si="12"/>
        <v>1095</v>
      </c>
      <c r="S309" s="20">
        <v>1095</v>
      </c>
    </row>
    <row r="310" spans="1:19">
      <c r="B310" s="18" t="s">
        <v>7849</v>
      </c>
      <c r="D310" s="18" t="s">
        <v>7850</v>
      </c>
      <c r="E310" s="18" t="s">
        <v>7851</v>
      </c>
      <c r="F310" s="18" t="s">
        <v>7852</v>
      </c>
      <c r="G310" s="19">
        <v>12</v>
      </c>
      <c r="H310" s="23">
        <v>45879</v>
      </c>
      <c r="I310" s="23">
        <v>46229</v>
      </c>
      <c r="J310" s="23">
        <v>45587</v>
      </c>
      <c r="K310" s="23">
        <v>45590</v>
      </c>
      <c r="L310" s="20">
        <v>0</v>
      </c>
      <c r="M310" s="20">
        <v>0</v>
      </c>
      <c r="N310" s="20">
        <v>1025</v>
      </c>
      <c r="O310" s="21">
        <v>0</v>
      </c>
      <c r="Q310" s="20">
        <v>0</v>
      </c>
      <c r="R310" s="20">
        <f t="shared" si="12"/>
        <v>1025</v>
      </c>
      <c r="S310" s="20">
        <v>1025</v>
      </c>
    </row>
    <row r="311" spans="1:19">
      <c r="B311" s="18" t="s">
        <v>7853</v>
      </c>
      <c r="D311" s="18" t="s">
        <v>7854</v>
      </c>
      <c r="E311" s="18" t="s">
        <v>7855</v>
      </c>
      <c r="F311" s="18" t="s">
        <v>7856</v>
      </c>
      <c r="G311" s="19">
        <v>12</v>
      </c>
      <c r="H311" s="23">
        <v>45879</v>
      </c>
      <c r="I311" s="23">
        <v>46229</v>
      </c>
      <c r="J311" s="23">
        <v>45589</v>
      </c>
      <c r="K311" s="23">
        <v>45590</v>
      </c>
      <c r="L311" s="20">
        <v>0</v>
      </c>
      <c r="M311" s="20">
        <v>0</v>
      </c>
      <c r="N311" s="20">
        <v>1040</v>
      </c>
      <c r="O311" s="21">
        <v>0</v>
      </c>
      <c r="Q311" s="20">
        <v>0</v>
      </c>
      <c r="R311" s="20">
        <f t="shared" si="12"/>
        <v>1040</v>
      </c>
      <c r="S311" s="20">
        <v>1040</v>
      </c>
    </row>
    <row r="312" spans="1:19">
      <c r="A312" s="16" t="s">
        <v>7857</v>
      </c>
      <c r="B312" s="12">
        <f>COUNTA(B23:B42)+COUNTA(B44:B76)+COUNTA(B78:B85)+COUNTA(B87:B113)+COUNTA(B115:B211)+COUNTA(B213:B239)+COUNTA(B241:B311)</f>
        <v>283</v>
      </c>
      <c r="G312" s="13">
        <f>IF((COUNTA(G23:G42)+COUNTA(G44:G76)+COUNTA(G78:G85)+COUNTA(G87:G113)+COUNTA(G115:G211)+COUNTA(G213:G239)+COUNTA(G241:G311))=0,0,(SUM(G23:G42)+SUM(G44:G76)+SUM(G78:G85)+SUM(G87:G113)+SUM(G115:G211)+SUM(G213:G239)+SUM(G241:G311))/(COUNTA(G23:G42)+COUNTA(G44:G76)+COUNTA(G78:G85)+COUNTA(G87:G113)+COUNTA(G115:G211)+COUNTA(G213:G239)+COUNTA(G241:G311)))</f>
        <v>12</v>
      </c>
      <c r="L312" s="14">
        <f>IF((COUNTA(L23:L42)+COUNTA(L44:L76)+COUNTA(L78:L85)+COUNTA(L87:L113)+COUNTA(L115:L211)+COUNTA(L213:L239)+COUNTA(L241:L311))=0,0,(SUM(L23:L42)+SUM(L44:L76)+SUM(L78:L85)+SUM(L87:L113)+SUM(L115:L211)+SUM(L213:L239)+SUM(L241:L311))/(COUNTA(L23:L42)+COUNTA(L44:L76)+COUNTA(L78:L85)+COUNTA(L87:L113)+COUNTA(L115:L211)+COUNTA(L213:L239)+COUNTA(L241:L311)))</f>
        <v>351.87279151943466</v>
      </c>
      <c r="M312" s="14">
        <f>IF((COUNTA(M23:M42)+COUNTA(M44:M76)+COUNTA(M78:M85)+COUNTA(M87:M113)+COUNTA(M115:M211)+COUNTA(M213:M239)+COUNTA(M241:M311))=0,0,(SUM(M23:M42)+SUM(M44:M76)+SUM(M78:M85)+SUM(M87:M113)+SUM(M115:M211)+SUM(M213:M239)+SUM(M241:M311))/(COUNTA(M23:M42)+COUNTA(M44:M76)+COUNTA(M78:M85)+COUNTA(M87:M113)+COUNTA(M115:M211)+COUNTA(M213:M239)+COUNTA(M241:M311)))</f>
        <v>815.44674911660729</v>
      </c>
      <c r="N312" s="14">
        <f>IF(B312 &gt; 0, R312 / B312, 0)</f>
        <v>1078.2685512367491</v>
      </c>
      <c r="Q312" s="14">
        <f>IF((COUNTA(Q23:Q42)+COUNTA(Q44:Q76)+COUNTA(Q78:Q85)+COUNTA(Q87:Q113)+COUNTA(Q115:Q211)+COUNTA(Q213:Q239)+COUNTA(Q241:Q311))=0,0,(SUM(Q23:Q42)+SUM(Q44:Q76)+SUM(Q78:Q85)+SUM(Q87:Q113)+SUM(Q115:Q211)+SUM(Q213:Q239)+SUM(Q241:Q311))/(COUNTA(Q23:Q42)+COUNTA(Q44:Q76)+COUNTA(Q78:Q85)+COUNTA(Q87:Q113)+COUNTA(Q115:Q211)+COUNTA(Q213:Q239)+COUNTA(Q241:Q311)))</f>
        <v>44.664310954063602</v>
      </c>
      <c r="R312" s="14">
        <f>SUM(R23:R42)+SUM(R44:R76)+SUM(R78:R85)+SUM(R87:R113)+SUM(R115:R211)+SUM(R213:R239)+SUM(R241:R311)</f>
        <v>305150</v>
      </c>
    </row>
  </sheetData>
  <mergeCells count="6">
    <mergeCell ref="A7:E7"/>
    <mergeCell ref="F7:N7"/>
    <mergeCell ref="O7"/>
    <mergeCell ref="A20:I20"/>
    <mergeCell ref="J20:K20"/>
    <mergeCell ref="L20:O20"/>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Y178"/>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7858</v>
      </c>
    </row>
    <row r="3" spans="1:25">
      <c r="A3" s="2" t="s">
        <v>7859</v>
      </c>
    </row>
    <row r="4" spans="1:25">
      <c r="A4" s="2" t="s">
        <v>7860</v>
      </c>
    </row>
    <row r="6" spans="1:25" ht="15.75">
      <c r="A6" s="3" t="s">
        <v>7861</v>
      </c>
    </row>
    <row r="7" spans="1:25">
      <c r="A7" s="26"/>
      <c r="B7" s="26"/>
      <c r="C7" s="26"/>
      <c r="D7" s="26"/>
      <c r="E7" s="26"/>
      <c r="F7" s="27" t="s">
        <v>7862</v>
      </c>
      <c r="G7" s="27"/>
      <c r="H7" s="27"/>
      <c r="I7" s="27"/>
      <c r="J7" s="27"/>
      <c r="K7" s="27"/>
      <c r="L7" s="27"/>
      <c r="M7" s="27"/>
      <c r="N7" s="27"/>
      <c r="O7" s="26"/>
    </row>
    <row r="8" spans="1:25" ht="25.5">
      <c r="A8" s="4" t="s">
        <v>7863</v>
      </c>
      <c r="B8" s="5" t="s">
        <v>7864</v>
      </c>
      <c r="C8" s="5" t="s">
        <v>7865</v>
      </c>
      <c r="D8" s="6" t="s">
        <v>7866</v>
      </c>
      <c r="E8" s="5" t="s">
        <v>7867</v>
      </c>
      <c r="F8" s="5" t="s">
        <v>7869</v>
      </c>
      <c r="G8" s="5" t="s">
        <v>7870</v>
      </c>
      <c r="H8" s="5" t="s">
        <v>7871</v>
      </c>
      <c r="I8" s="5" t="s">
        <v>7872</v>
      </c>
      <c r="J8" s="5" t="s">
        <v>7873</v>
      </c>
      <c r="K8" s="5" t="s">
        <v>7874</v>
      </c>
      <c r="L8" s="8" t="s">
        <v>7875</v>
      </c>
      <c r="M8" s="8" t="s">
        <v>7876</v>
      </c>
      <c r="N8" s="8" t="s">
        <v>7877</v>
      </c>
      <c r="O8" s="5" t="s">
        <v>7878</v>
      </c>
      <c r="Q8" s="10" t="s">
        <v>7868</v>
      </c>
      <c r="R8" s="10" t="s">
        <v>7868</v>
      </c>
      <c r="S8" s="10" t="s">
        <v>7868</v>
      </c>
      <c r="T8" s="10" t="s">
        <v>7868</v>
      </c>
      <c r="U8" s="11" t="s">
        <v>7879</v>
      </c>
      <c r="V8" s="11" t="s">
        <v>7880</v>
      </c>
      <c r="W8" s="11" t="s">
        <v>7881</v>
      </c>
      <c r="X8" s="11" t="s">
        <v>7882</v>
      </c>
      <c r="Y8" s="11" t="s">
        <v>7883</v>
      </c>
    </row>
    <row r="9" spans="1:25">
      <c r="A9" s="18" t="s">
        <v>7884</v>
      </c>
      <c r="B9" s="19">
        <v>0</v>
      </c>
      <c r="C9" s="19">
        <v>12</v>
      </c>
      <c r="D9" s="20">
        <v>0</v>
      </c>
      <c r="E9" s="19">
        <v>12</v>
      </c>
      <c r="F9" s="19">
        <v>0</v>
      </c>
      <c r="G9" s="19">
        <v>0</v>
      </c>
      <c r="H9" s="19">
        <v>0</v>
      </c>
      <c r="I9" s="19">
        <v>0</v>
      </c>
      <c r="J9" s="19">
        <v>0</v>
      </c>
      <c r="K9" s="19">
        <v>0</v>
      </c>
      <c r="L9" s="22">
        <v>0</v>
      </c>
      <c r="M9" s="22">
        <v>0</v>
      </c>
      <c r="N9" s="22">
        <v>0</v>
      </c>
      <c r="O9" s="19">
        <v>12</v>
      </c>
      <c r="Q9" s="19">
        <v>0</v>
      </c>
      <c r="R9" s="19">
        <v>0</v>
      </c>
      <c r="S9" s="19">
        <v>0</v>
      </c>
      <c r="T9" s="19">
        <v>0</v>
      </c>
      <c r="U9" s="20">
        <v>0</v>
      </c>
      <c r="V9" s="20">
        <v>0</v>
      </c>
      <c r="W9" s="20">
        <v>8796</v>
      </c>
      <c r="X9" s="20">
        <v>0</v>
      </c>
      <c r="Y9" s="20">
        <v>0</v>
      </c>
    </row>
    <row r="10" spans="1:25">
      <c r="A10" s="18" t="s">
        <v>7885</v>
      </c>
      <c r="B10" s="19">
        <v>0</v>
      </c>
      <c r="C10" s="19">
        <v>4</v>
      </c>
      <c r="D10" s="20">
        <v>1805</v>
      </c>
      <c r="E10" s="19">
        <v>4</v>
      </c>
      <c r="F10" s="19">
        <v>1</v>
      </c>
      <c r="G10" s="19">
        <v>1</v>
      </c>
      <c r="H10" s="19">
        <v>0</v>
      </c>
      <c r="I10" s="19">
        <v>0</v>
      </c>
      <c r="J10" s="19">
        <v>1</v>
      </c>
      <c r="K10" s="19">
        <v>1</v>
      </c>
      <c r="L10" s="22">
        <v>0.25</v>
      </c>
      <c r="M10" s="22">
        <v>0.25</v>
      </c>
      <c r="N10" s="22">
        <v>0</v>
      </c>
      <c r="O10" s="19">
        <v>3</v>
      </c>
      <c r="Q10" s="19">
        <v>0</v>
      </c>
      <c r="R10" s="19">
        <v>0</v>
      </c>
      <c r="S10" s="19">
        <v>0</v>
      </c>
      <c r="T10" s="19">
        <v>1</v>
      </c>
      <c r="U10" s="20">
        <v>1805</v>
      </c>
      <c r="V10" s="20">
        <v>0</v>
      </c>
      <c r="W10" s="20">
        <v>2932</v>
      </c>
      <c r="X10" s="20">
        <v>0</v>
      </c>
      <c r="Y10" s="20">
        <v>1</v>
      </c>
    </row>
    <row r="11" spans="1:25">
      <c r="A11" s="18" t="s">
        <v>7886</v>
      </c>
      <c r="B11" s="19">
        <v>0</v>
      </c>
      <c r="C11" s="19">
        <v>12</v>
      </c>
      <c r="D11" s="20">
        <v>1678.3333333333333</v>
      </c>
      <c r="E11" s="19">
        <v>10</v>
      </c>
      <c r="F11" s="19">
        <v>2</v>
      </c>
      <c r="G11" s="19">
        <v>2</v>
      </c>
      <c r="H11" s="19">
        <v>1</v>
      </c>
      <c r="I11" s="19">
        <v>1</v>
      </c>
      <c r="J11" s="19">
        <v>3</v>
      </c>
      <c r="K11" s="19">
        <v>3</v>
      </c>
      <c r="L11" s="22">
        <v>0.25</v>
      </c>
      <c r="M11" s="22">
        <v>0.25</v>
      </c>
      <c r="N11" s="22">
        <v>0</v>
      </c>
      <c r="O11" s="19">
        <v>9</v>
      </c>
      <c r="Q11" s="19">
        <v>0</v>
      </c>
      <c r="R11" s="19">
        <v>0</v>
      </c>
      <c r="S11" s="19">
        <v>0</v>
      </c>
      <c r="T11" s="19">
        <v>3</v>
      </c>
      <c r="U11" s="20">
        <v>5035</v>
      </c>
      <c r="V11" s="20">
        <v>0</v>
      </c>
      <c r="W11" s="20">
        <v>8796</v>
      </c>
      <c r="X11" s="20">
        <v>1</v>
      </c>
      <c r="Y11" s="20">
        <v>3</v>
      </c>
    </row>
    <row r="12" spans="1:25">
      <c r="A12" s="18" t="s">
        <v>7887</v>
      </c>
      <c r="B12" s="19">
        <v>0</v>
      </c>
      <c r="C12" s="19">
        <v>24</v>
      </c>
      <c r="D12" s="20">
        <v>1841</v>
      </c>
      <c r="E12" s="19">
        <v>24</v>
      </c>
      <c r="F12" s="19">
        <v>3</v>
      </c>
      <c r="G12" s="19">
        <v>3</v>
      </c>
      <c r="H12" s="19">
        <v>0</v>
      </c>
      <c r="I12" s="19">
        <v>0</v>
      </c>
      <c r="J12" s="19">
        <v>3</v>
      </c>
      <c r="K12" s="19">
        <v>3</v>
      </c>
      <c r="L12" s="22">
        <v>0.125</v>
      </c>
      <c r="M12" s="22">
        <v>0.125</v>
      </c>
      <c r="N12" s="22">
        <v>0</v>
      </c>
      <c r="O12" s="19">
        <v>21</v>
      </c>
      <c r="Q12" s="19">
        <v>0</v>
      </c>
      <c r="R12" s="19">
        <v>0</v>
      </c>
      <c r="S12" s="19">
        <v>0</v>
      </c>
      <c r="T12" s="19">
        <v>3</v>
      </c>
      <c r="U12" s="20">
        <v>5523</v>
      </c>
      <c r="V12" s="20">
        <v>0</v>
      </c>
      <c r="W12" s="20">
        <v>17592</v>
      </c>
      <c r="X12" s="20">
        <v>0</v>
      </c>
      <c r="Y12" s="20">
        <v>3</v>
      </c>
    </row>
    <row r="13" spans="1:25">
      <c r="A13" s="18" t="s">
        <v>7888</v>
      </c>
      <c r="B13" s="19">
        <v>0</v>
      </c>
      <c r="C13" s="19">
        <v>10</v>
      </c>
      <c r="D13" s="20">
        <v>1836.5</v>
      </c>
      <c r="E13" s="19">
        <v>10</v>
      </c>
      <c r="F13" s="19">
        <v>2</v>
      </c>
      <c r="G13" s="19">
        <v>1</v>
      </c>
      <c r="H13" s="19">
        <v>0</v>
      </c>
      <c r="I13" s="19">
        <v>1</v>
      </c>
      <c r="J13" s="19">
        <v>2</v>
      </c>
      <c r="K13" s="19">
        <v>2</v>
      </c>
      <c r="L13" s="22">
        <v>0.2</v>
      </c>
      <c r="M13" s="22">
        <v>0.2</v>
      </c>
      <c r="N13" s="22">
        <v>0</v>
      </c>
      <c r="O13" s="19">
        <v>8</v>
      </c>
      <c r="Q13" s="19">
        <v>0</v>
      </c>
      <c r="R13" s="19">
        <v>0</v>
      </c>
      <c r="S13" s="19">
        <v>0</v>
      </c>
      <c r="T13" s="19">
        <v>2</v>
      </c>
      <c r="U13" s="20">
        <v>3673</v>
      </c>
      <c r="V13" s="20">
        <v>0</v>
      </c>
      <c r="W13" s="20">
        <v>7330</v>
      </c>
      <c r="X13" s="20">
        <v>1</v>
      </c>
      <c r="Y13" s="20">
        <v>2</v>
      </c>
    </row>
    <row r="14" spans="1:25">
      <c r="A14" s="18" t="s">
        <v>7889</v>
      </c>
      <c r="B14" s="19">
        <v>0</v>
      </c>
      <c r="C14" s="19">
        <v>23</v>
      </c>
      <c r="D14" s="20">
        <v>1753.6666666666667</v>
      </c>
      <c r="E14" s="19">
        <v>23</v>
      </c>
      <c r="F14" s="19">
        <v>3</v>
      </c>
      <c r="G14" s="19">
        <v>5</v>
      </c>
      <c r="H14" s="19">
        <v>1</v>
      </c>
      <c r="I14" s="19">
        <v>1</v>
      </c>
      <c r="J14" s="19">
        <v>4</v>
      </c>
      <c r="K14" s="19">
        <v>6</v>
      </c>
      <c r="L14" s="22">
        <v>0.17391304347826086</v>
      </c>
      <c r="M14" s="22">
        <v>0.2608695652173913</v>
      </c>
      <c r="N14" s="22">
        <v>8.6956521739130432E-2</v>
      </c>
      <c r="O14" s="19">
        <v>17</v>
      </c>
      <c r="Q14" s="19">
        <v>0</v>
      </c>
      <c r="R14" s="19">
        <v>0</v>
      </c>
      <c r="S14" s="19">
        <v>0</v>
      </c>
      <c r="T14" s="19">
        <v>6</v>
      </c>
      <c r="U14" s="20">
        <v>10522</v>
      </c>
      <c r="V14" s="20">
        <v>0</v>
      </c>
      <c r="W14" s="20">
        <v>16859</v>
      </c>
      <c r="X14" s="20">
        <v>1</v>
      </c>
      <c r="Y14" s="20">
        <v>6</v>
      </c>
    </row>
    <row r="15" spans="1:25">
      <c r="A15" s="18" t="s">
        <v>7890</v>
      </c>
      <c r="B15" s="19">
        <v>0</v>
      </c>
      <c r="C15" s="19">
        <v>1</v>
      </c>
      <c r="D15" s="20">
        <v>0</v>
      </c>
      <c r="E15" s="19">
        <v>1</v>
      </c>
      <c r="F15" s="19">
        <v>0</v>
      </c>
      <c r="G15" s="19">
        <v>0</v>
      </c>
      <c r="H15" s="19">
        <v>0</v>
      </c>
      <c r="I15" s="19">
        <v>0</v>
      </c>
      <c r="J15" s="19">
        <v>0</v>
      </c>
      <c r="K15" s="19">
        <v>0</v>
      </c>
      <c r="L15" s="22">
        <v>0</v>
      </c>
      <c r="M15" s="22">
        <v>0</v>
      </c>
      <c r="N15" s="22">
        <v>0</v>
      </c>
      <c r="O15" s="19">
        <v>1</v>
      </c>
      <c r="Q15" s="19">
        <v>0</v>
      </c>
      <c r="R15" s="19">
        <v>0</v>
      </c>
      <c r="S15" s="19">
        <v>0</v>
      </c>
      <c r="T15" s="19">
        <v>0</v>
      </c>
      <c r="U15" s="20">
        <v>0</v>
      </c>
      <c r="V15" s="20">
        <v>0</v>
      </c>
      <c r="W15" s="20">
        <v>733</v>
      </c>
      <c r="X15" s="20">
        <v>0</v>
      </c>
      <c r="Y15" s="20">
        <v>0</v>
      </c>
    </row>
    <row r="16" spans="1:25">
      <c r="A16" s="18" t="s">
        <v>7891</v>
      </c>
      <c r="B16" s="19">
        <v>0</v>
      </c>
      <c r="C16" s="19">
        <v>4</v>
      </c>
      <c r="D16" s="20">
        <v>1836</v>
      </c>
      <c r="E16" s="19">
        <v>3</v>
      </c>
      <c r="F16" s="19">
        <v>0</v>
      </c>
      <c r="G16" s="19">
        <v>1</v>
      </c>
      <c r="H16" s="19">
        <v>0</v>
      </c>
      <c r="I16" s="19">
        <v>0</v>
      </c>
      <c r="J16" s="19">
        <v>0</v>
      </c>
      <c r="K16" s="19">
        <v>1</v>
      </c>
      <c r="L16" s="22">
        <v>0</v>
      </c>
      <c r="M16" s="22">
        <v>0.25</v>
      </c>
      <c r="N16" s="22">
        <v>0.25</v>
      </c>
      <c r="O16" s="19">
        <v>3</v>
      </c>
      <c r="Q16" s="19">
        <v>0</v>
      </c>
      <c r="R16" s="19">
        <v>0</v>
      </c>
      <c r="S16" s="19">
        <v>0</v>
      </c>
      <c r="T16" s="19">
        <v>1</v>
      </c>
      <c r="U16" s="20">
        <v>1836</v>
      </c>
      <c r="V16" s="20">
        <v>0</v>
      </c>
      <c r="W16" s="20">
        <v>2932</v>
      </c>
      <c r="X16" s="20">
        <v>0</v>
      </c>
      <c r="Y16" s="20">
        <v>1</v>
      </c>
    </row>
    <row r="17" spans="1:25">
      <c r="A17" s="18" t="s">
        <v>7892</v>
      </c>
      <c r="B17" s="19">
        <v>0</v>
      </c>
      <c r="C17" s="19">
        <v>12</v>
      </c>
      <c r="D17" s="20">
        <v>1855</v>
      </c>
      <c r="E17" s="19">
        <v>12</v>
      </c>
      <c r="F17" s="19">
        <v>2</v>
      </c>
      <c r="G17" s="19">
        <v>1</v>
      </c>
      <c r="H17" s="19">
        <v>0</v>
      </c>
      <c r="I17" s="19">
        <v>0</v>
      </c>
      <c r="J17" s="19">
        <v>2</v>
      </c>
      <c r="K17" s="19">
        <v>1</v>
      </c>
      <c r="L17" s="22">
        <v>0.16666666666666666</v>
      </c>
      <c r="M17" s="22">
        <v>8.3333333333333329E-2</v>
      </c>
      <c r="N17" s="22">
        <v>-8.3333333333333329E-2</v>
      </c>
      <c r="O17" s="19">
        <v>11</v>
      </c>
      <c r="Q17" s="19">
        <v>0</v>
      </c>
      <c r="R17" s="19">
        <v>0</v>
      </c>
      <c r="S17" s="19">
        <v>0</v>
      </c>
      <c r="T17" s="19">
        <v>1</v>
      </c>
      <c r="U17" s="20">
        <v>1855</v>
      </c>
      <c r="V17" s="20">
        <v>0</v>
      </c>
      <c r="W17" s="20">
        <v>10488</v>
      </c>
      <c r="X17" s="20">
        <v>0</v>
      </c>
      <c r="Y17" s="20">
        <v>1</v>
      </c>
    </row>
    <row r="18" spans="1:25">
      <c r="A18" s="18" t="s">
        <v>7893</v>
      </c>
      <c r="B18" s="19">
        <v>0</v>
      </c>
      <c r="C18" s="19">
        <v>4</v>
      </c>
      <c r="D18" s="20">
        <v>2100</v>
      </c>
      <c r="E18" s="19">
        <v>4</v>
      </c>
      <c r="F18" s="19">
        <v>0</v>
      </c>
      <c r="G18" s="19">
        <v>1</v>
      </c>
      <c r="H18" s="19">
        <v>0</v>
      </c>
      <c r="I18" s="19">
        <v>0</v>
      </c>
      <c r="J18" s="19">
        <v>0</v>
      </c>
      <c r="K18" s="19">
        <v>1</v>
      </c>
      <c r="L18" s="22">
        <v>0</v>
      </c>
      <c r="M18" s="22">
        <v>0.25</v>
      </c>
      <c r="N18" s="22">
        <v>0.25</v>
      </c>
      <c r="O18" s="19">
        <v>3</v>
      </c>
      <c r="Q18" s="19">
        <v>0</v>
      </c>
      <c r="R18" s="19">
        <v>0</v>
      </c>
      <c r="S18" s="19">
        <v>0</v>
      </c>
      <c r="T18" s="19">
        <v>1</v>
      </c>
      <c r="U18" s="20">
        <v>2100</v>
      </c>
      <c r="V18" s="20">
        <v>0</v>
      </c>
      <c r="W18" s="20">
        <v>3496</v>
      </c>
      <c r="X18" s="20">
        <v>0</v>
      </c>
      <c r="Y18" s="20">
        <v>1</v>
      </c>
    </row>
    <row r="19" spans="1:25">
      <c r="A19" s="18" t="s">
        <v>7894</v>
      </c>
      <c r="B19" s="19">
        <v>0</v>
      </c>
      <c r="C19" s="19">
        <v>8</v>
      </c>
      <c r="D19" s="20">
        <v>1900</v>
      </c>
      <c r="E19" s="19">
        <v>8</v>
      </c>
      <c r="F19" s="19">
        <v>0</v>
      </c>
      <c r="G19" s="19">
        <v>0</v>
      </c>
      <c r="H19" s="19">
        <v>0</v>
      </c>
      <c r="I19" s="19">
        <v>1</v>
      </c>
      <c r="J19" s="19">
        <v>0</v>
      </c>
      <c r="K19" s="19">
        <v>1</v>
      </c>
      <c r="L19" s="22">
        <v>0</v>
      </c>
      <c r="M19" s="22">
        <v>0.125</v>
      </c>
      <c r="N19" s="22">
        <v>0.125</v>
      </c>
      <c r="O19" s="19">
        <v>7</v>
      </c>
      <c r="Q19" s="19">
        <v>0</v>
      </c>
      <c r="R19" s="19">
        <v>0</v>
      </c>
      <c r="S19" s="19">
        <v>0</v>
      </c>
      <c r="T19" s="19">
        <v>1</v>
      </c>
      <c r="U19" s="20">
        <v>1900</v>
      </c>
      <c r="V19" s="20">
        <v>0</v>
      </c>
      <c r="W19" s="20">
        <v>6992</v>
      </c>
      <c r="X19" s="20">
        <v>1</v>
      </c>
      <c r="Y19" s="20">
        <v>1</v>
      </c>
    </row>
    <row r="20" spans="1:25">
      <c r="A20" s="18" t="s">
        <v>7895</v>
      </c>
      <c r="B20" s="19">
        <v>0</v>
      </c>
      <c r="C20" s="19">
        <v>2</v>
      </c>
      <c r="D20" s="20">
        <v>1836</v>
      </c>
      <c r="E20" s="19">
        <v>2</v>
      </c>
      <c r="F20" s="19">
        <v>0</v>
      </c>
      <c r="G20" s="19">
        <v>1</v>
      </c>
      <c r="H20" s="19">
        <v>0</v>
      </c>
      <c r="I20" s="19">
        <v>0</v>
      </c>
      <c r="J20" s="19">
        <v>0</v>
      </c>
      <c r="K20" s="19">
        <v>1</v>
      </c>
      <c r="L20" s="22">
        <v>0</v>
      </c>
      <c r="M20" s="22">
        <v>0.5</v>
      </c>
      <c r="N20" s="22">
        <v>0.5</v>
      </c>
      <c r="O20" s="19">
        <v>1</v>
      </c>
      <c r="Q20" s="19">
        <v>0</v>
      </c>
      <c r="R20" s="19">
        <v>0</v>
      </c>
      <c r="S20" s="19">
        <v>0</v>
      </c>
      <c r="T20" s="19">
        <v>1</v>
      </c>
      <c r="U20" s="20">
        <v>1836</v>
      </c>
      <c r="V20" s="20">
        <v>0</v>
      </c>
      <c r="W20" s="20">
        <v>1466</v>
      </c>
      <c r="X20" s="20">
        <v>0</v>
      </c>
      <c r="Y20" s="20">
        <v>1</v>
      </c>
    </row>
    <row r="21" spans="1:25">
      <c r="A21" s="18" t="s">
        <v>7896</v>
      </c>
      <c r="B21" s="19">
        <v>0</v>
      </c>
      <c r="C21" s="19">
        <v>1</v>
      </c>
      <c r="D21" s="20">
        <v>0</v>
      </c>
      <c r="E21" s="19">
        <v>1</v>
      </c>
      <c r="F21" s="19">
        <v>0</v>
      </c>
      <c r="G21" s="19">
        <v>0</v>
      </c>
      <c r="H21" s="19">
        <v>0</v>
      </c>
      <c r="I21" s="19">
        <v>0</v>
      </c>
      <c r="J21" s="19">
        <v>0</v>
      </c>
      <c r="K21" s="19">
        <v>0</v>
      </c>
      <c r="L21" s="22">
        <v>0</v>
      </c>
      <c r="M21" s="22">
        <v>0</v>
      </c>
      <c r="N21" s="22">
        <v>0</v>
      </c>
      <c r="O21" s="19">
        <v>1</v>
      </c>
      <c r="Q21" s="19">
        <v>0</v>
      </c>
      <c r="R21" s="19">
        <v>0</v>
      </c>
      <c r="S21" s="19">
        <v>0</v>
      </c>
      <c r="T21" s="19">
        <v>0</v>
      </c>
      <c r="U21" s="20">
        <v>0</v>
      </c>
      <c r="V21" s="20">
        <v>0</v>
      </c>
      <c r="W21" s="20">
        <v>733</v>
      </c>
      <c r="X21" s="20">
        <v>0</v>
      </c>
      <c r="Y21" s="20">
        <v>0</v>
      </c>
    </row>
    <row r="22" spans="1:25">
      <c r="A22" s="18" t="s">
        <v>7897</v>
      </c>
      <c r="B22" s="19">
        <v>0</v>
      </c>
      <c r="C22" s="19">
        <v>1</v>
      </c>
      <c r="D22" s="20">
        <v>0</v>
      </c>
      <c r="E22" s="19">
        <v>1</v>
      </c>
      <c r="F22" s="19">
        <v>0</v>
      </c>
      <c r="G22" s="19">
        <v>0</v>
      </c>
      <c r="H22" s="19">
        <v>0</v>
      </c>
      <c r="I22" s="19">
        <v>0</v>
      </c>
      <c r="J22" s="19">
        <v>0</v>
      </c>
      <c r="K22" s="19">
        <v>0</v>
      </c>
      <c r="L22" s="22">
        <v>0</v>
      </c>
      <c r="M22" s="22">
        <v>0</v>
      </c>
      <c r="N22" s="22">
        <v>0</v>
      </c>
      <c r="O22" s="19">
        <v>1</v>
      </c>
      <c r="Q22" s="19">
        <v>0</v>
      </c>
      <c r="R22" s="19">
        <v>0</v>
      </c>
      <c r="S22" s="19">
        <v>0</v>
      </c>
      <c r="T22" s="19">
        <v>0</v>
      </c>
      <c r="U22" s="20">
        <v>0</v>
      </c>
      <c r="V22" s="20">
        <v>0</v>
      </c>
      <c r="W22" s="20">
        <v>876</v>
      </c>
      <c r="X22" s="20">
        <v>0</v>
      </c>
      <c r="Y22" s="20">
        <v>0</v>
      </c>
    </row>
    <row r="23" spans="1:25">
      <c r="A23" s="18" t="s">
        <v>7898</v>
      </c>
      <c r="B23" s="19">
        <v>0</v>
      </c>
      <c r="C23" s="19">
        <v>1</v>
      </c>
      <c r="D23" s="20">
        <v>0</v>
      </c>
      <c r="E23" s="19">
        <v>1</v>
      </c>
      <c r="F23" s="19">
        <v>1</v>
      </c>
      <c r="G23" s="19">
        <v>0</v>
      </c>
      <c r="H23" s="19">
        <v>0</v>
      </c>
      <c r="I23" s="19">
        <v>0</v>
      </c>
      <c r="J23" s="19">
        <v>1</v>
      </c>
      <c r="K23" s="19">
        <v>0</v>
      </c>
      <c r="L23" s="22">
        <v>1</v>
      </c>
      <c r="M23" s="22">
        <v>0</v>
      </c>
      <c r="N23" s="22">
        <v>-1</v>
      </c>
      <c r="O23" s="19">
        <v>1</v>
      </c>
      <c r="Q23" s="19">
        <v>0</v>
      </c>
      <c r="R23" s="19">
        <v>0</v>
      </c>
      <c r="S23" s="19">
        <v>0</v>
      </c>
      <c r="T23" s="19">
        <v>0</v>
      </c>
      <c r="U23" s="20">
        <v>0</v>
      </c>
      <c r="V23" s="20">
        <v>0</v>
      </c>
      <c r="W23" s="20">
        <v>876</v>
      </c>
      <c r="X23" s="20">
        <v>0</v>
      </c>
      <c r="Y23" s="20">
        <v>0</v>
      </c>
    </row>
    <row r="24" spans="1:25">
      <c r="A24" s="18" t="s">
        <v>7899</v>
      </c>
      <c r="B24" s="19">
        <v>0</v>
      </c>
      <c r="C24" s="19">
        <v>1</v>
      </c>
      <c r="D24" s="20">
        <v>1595</v>
      </c>
      <c r="E24" s="19">
        <v>1</v>
      </c>
      <c r="F24" s="19">
        <v>0</v>
      </c>
      <c r="G24" s="19">
        <v>1</v>
      </c>
      <c r="H24" s="19">
        <v>0</v>
      </c>
      <c r="I24" s="19">
        <v>0</v>
      </c>
      <c r="J24" s="19">
        <v>0</v>
      </c>
      <c r="K24" s="19">
        <v>1</v>
      </c>
      <c r="L24" s="22">
        <v>0</v>
      </c>
      <c r="M24" s="22">
        <v>1</v>
      </c>
      <c r="N24" s="22">
        <v>1</v>
      </c>
      <c r="O24" s="19">
        <v>0</v>
      </c>
      <c r="Q24" s="19">
        <v>0</v>
      </c>
      <c r="R24" s="19">
        <v>0</v>
      </c>
      <c r="S24" s="19">
        <v>0</v>
      </c>
      <c r="T24" s="19">
        <v>1</v>
      </c>
      <c r="U24" s="20">
        <v>1595</v>
      </c>
      <c r="V24" s="20">
        <v>0</v>
      </c>
      <c r="W24" s="20">
        <v>732</v>
      </c>
      <c r="X24" s="20">
        <v>0</v>
      </c>
      <c r="Y24" s="20">
        <v>1</v>
      </c>
    </row>
    <row r="25" spans="1:25">
      <c r="A25" s="18" t="s">
        <v>7900</v>
      </c>
      <c r="B25" s="19">
        <v>0</v>
      </c>
      <c r="C25" s="19">
        <v>1</v>
      </c>
      <c r="D25" s="20">
        <v>0</v>
      </c>
      <c r="E25" s="19">
        <v>1</v>
      </c>
      <c r="F25" s="19">
        <v>0</v>
      </c>
      <c r="G25" s="19">
        <v>0</v>
      </c>
      <c r="H25" s="19">
        <v>0</v>
      </c>
      <c r="I25" s="19">
        <v>0</v>
      </c>
      <c r="J25" s="19">
        <v>0</v>
      </c>
      <c r="K25" s="19">
        <v>0</v>
      </c>
      <c r="L25" s="22">
        <v>0</v>
      </c>
      <c r="M25" s="22">
        <v>0</v>
      </c>
      <c r="N25" s="22">
        <v>0</v>
      </c>
      <c r="O25" s="19">
        <v>1</v>
      </c>
      <c r="Q25" s="19">
        <v>0</v>
      </c>
      <c r="R25" s="19">
        <v>0</v>
      </c>
      <c r="S25" s="19">
        <v>0</v>
      </c>
      <c r="T25" s="19">
        <v>0</v>
      </c>
      <c r="U25" s="20">
        <v>0</v>
      </c>
      <c r="V25" s="20">
        <v>0</v>
      </c>
      <c r="W25" s="20">
        <v>733</v>
      </c>
      <c r="X25" s="20">
        <v>0</v>
      </c>
      <c r="Y25" s="20">
        <v>0</v>
      </c>
    </row>
    <row r="26" spans="1:25">
      <c r="A26" s="18" t="s">
        <v>7901</v>
      </c>
      <c r="B26" s="19">
        <v>0</v>
      </c>
      <c r="C26" s="19">
        <v>1</v>
      </c>
      <c r="D26" s="20">
        <v>0</v>
      </c>
      <c r="E26" s="19">
        <v>1</v>
      </c>
      <c r="F26" s="19">
        <v>1</v>
      </c>
      <c r="G26" s="19">
        <v>0</v>
      </c>
      <c r="H26" s="19">
        <v>0</v>
      </c>
      <c r="I26" s="19">
        <v>0</v>
      </c>
      <c r="J26" s="19">
        <v>1</v>
      </c>
      <c r="K26" s="19">
        <v>0</v>
      </c>
      <c r="L26" s="22">
        <v>1</v>
      </c>
      <c r="M26" s="22">
        <v>0</v>
      </c>
      <c r="N26" s="22">
        <v>-1</v>
      </c>
      <c r="O26" s="19">
        <v>1</v>
      </c>
      <c r="Q26" s="19">
        <v>0</v>
      </c>
      <c r="R26" s="19">
        <v>0</v>
      </c>
      <c r="S26" s="19">
        <v>0</v>
      </c>
      <c r="T26" s="19">
        <v>0</v>
      </c>
      <c r="U26" s="20">
        <v>0</v>
      </c>
      <c r="V26" s="20">
        <v>0</v>
      </c>
      <c r="W26" s="20">
        <v>733</v>
      </c>
      <c r="X26" s="20">
        <v>0</v>
      </c>
      <c r="Y26" s="20">
        <v>0</v>
      </c>
    </row>
    <row r="27" spans="1:25">
      <c r="A27" s="18" t="s">
        <v>7902</v>
      </c>
      <c r="B27" s="19">
        <v>0</v>
      </c>
      <c r="C27" s="19">
        <v>1</v>
      </c>
      <c r="D27" s="20">
        <v>0</v>
      </c>
      <c r="E27" s="19">
        <v>1</v>
      </c>
      <c r="F27" s="19">
        <v>0</v>
      </c>
      <c r="G27" s="19">
        <v>0</v>
      </c>
      <c r="H27" s="19">
        <v>0</v>
      </c>
      <c r="I27" s="19">
        <v>0</v>
      </c>
      <c r="J27" s="19">
        <v>0</v>
      </c>
      <c r="K27" s="19">
        <v>0</v>
      </c>
      <c r="L27" s="22">
        <v>0</v>
      </c>
      <c r="M27" s="22">
        <v>0</v>
      </c>
      <c r="N27" s="22">
        <v>0</v>
      </c>
      <c r="O27" s="19">
        <v>1</v>
      </c>
      <c r="Q27" s="19">
        <v>0</v>
      </c>
      <c r="R27" s="19">
        <v>0</v>
      </c>
      <c r="S27" s="19">
        <v>0</v>
      </c>
      <c r="T27" s="19">
        <v>0</v>
      </c>
      <c r="U27" s="20">
        <v>0</v>
      </c>
      <c r="V27" s="20">
        <v>0</v>
      </c>
      <c r="W27" s="20">
        <v>733</v>
      </c>
      <c r="X27" s="20">
        <v>0</v>
      </c>
      <c r="Y27" s="20">
        <v>0</v>
      </c>
    </row>
    <row r="28" spans="1:25">
      <c r="A28" s="18" t="s">
        <v>7903</v>
      </c>
      <c r="B28" s="19">
        <v>0</v>
      </c>
      <c r="C28" s="19">
        <v>2</v>
      </c>
      <c r="D28" s="20">
        <v>0</v>
      </c>
      <c r="E28" s="19">
        <v>2</v>
      </c>
      <c r="F28" s="19">
        <v>0</v>
      </c>
      <c r="G28" s="19">
        <v>0</v>
      </c>
      <c r="H28" s="19">
        <v>0</v>
      </c>
      <c r="I28" s="19">
        <v>0</v>
      </c>
      <c r="J28" s="19">
        <v>0</v>
      </c>
      <c r="K28" s="19">
        <v>0</v>
      </c>
      <c r="L28" s="22">
        <v>0</v>
      </c>
      <c r="M28" s="22">
        <v>0</v>
      </c>
      <c r="N28" s="22">
        <v>0</v>
      </c>
      <c r="O28" s="19">
        <v>2</v>
      </c>
      <c r="Q28" s="19">
        <v>0</v>
      </c>
      <c r="R28" s="19">
        <v>0</v>
      </c>
      <c r="S28" s="19">
        <v>0</v>
      </c>
      <c r="T28" s="19">
        <v>0</v>
      </c>
      <c r="U28" s="20">
        <v>0</v>
      </c>
      <c r="V28" s="20">
        <v>0</v>
      </c>
      <c r="W28" s="20">
        <v>1466</v>
      </c>
      <c r="X28" s="20">
        <v>0</v>
      </c>
      <c r="Y28" s="20">
        <v>0</v>
      </c>
    </row>
    <row r="29" spans="1:25">
      <c r="A29" s="18" t="s">
        <v>7904</v>
      </c>
      <c r="B29" s="19">
        <v>0</v>
      </c>
      <c r="C29" s="19">
        <v>3</v>
      </c>
      <c r="D29" s="20">
        <v>0</v>
      </c>
      <c r="E29" s="19">
        <v>3</v>
      </c>
      <c r="F29" s="19">
        <v>0</v>
      </c>
      <c r="G29" s="19">
        <v>0</v>
      </c>
      <c r="H29" s="19">
        <v>0</v>
      </c>
      <c r="I29" s="19">
        <v>0</v>
      </c>
      <c r="J29" s="19">
        <v>0</v>
      </c>
      <c r="K29" s="19">
        <v>0</v>
      </c>
      <c r="L29" s="22">
        <v>0</v>
      </c>
      <c r="M29" s="22">
        <v>0</v>
      </c>
      <c r="N29" s="22">
        <v>0</v>
      </c>
      <c r="O29" s="19">
        <v>3</v>
      </c>
      <c r="Q29" s="19">
        <v>0</v>
      </c>
      <c r="R29" s="19">
        <v>0</v>
      </c>
      <c r="S29" s="19">
        <v>0</v>
      </c>
      <c r="T29" s="19">
        <v>0</v>
      </c>
      <c r="U29" s="20">
        <v>0</v>
      </c>
      <c r="V29" s="20">
        <v>0</v>
      </c>
      <c r="W29" s="20">
        <v>2199</v>
      </c>
      <c r="X29" s="20">
        <v>0</v>
      </c>
      <c r="Y29" s="20">
        <v>0</v>
      </c>
    </row>
    <row r="30" spans="1:25">
      <c r="A30" s="18" t="s">
        <v>7905</v>
      </c>
      <c r="B30" s="19">
        <v>0</v>
      </c>
      <c r="C30" s="19">
        <v>1</v>
      </c>
      <c r="D30" s="20">
        <v>1655</v>
      </c>
      <c r="E30" s="19">
        <v>1</v>
      </c>
      <c r="F30" s="19">
        <v>0</v>
      </c>
      <c r="G30" s="19">
        <v>1</v>
      </c>
      <c r="H30" s="19">
        <v>0</v>
      </c>
      <c r="I30" s="19">
        <v>0</v>
      </c>
      <c r="J30" s="19">
        <v>0</v>
      </c>
      <c r="K30" s="19">
        <v>1</v>
      </c>
      <c r="L30" s="22">
        <v>0</v>
      </c>
      <c r="M30" s="22">
        <v>1</v>
      </c>
      <c r="N30" s="22">
        <v>1</v>
      </c>
      <c r="O30" s="19">
        <v>0</v>
      </c>
      <c r="Q30" s="19">
        <v>0</v>
      </c>
      <c r="R30" s="19">
        <v>0</v>
      </c>
      <c r="S30" s="19">
        <v>0</v>
      </c>
      <c r="T30" s="19">
        <v>1</v>
      </c>
      <c r="U30" s="20">
        <v>1655</v>
      </c>
      <c r="V30" s="20">
        <v>0</v>
      </c>
      <c r="W30" s="20">
        <v>733</v>
      </c>
      <c r="X30" s="20">
        <v>0</v>
      </c>
      <c r="Y30" s="20">
        <v>1</v>
      </c>
    </row>
    <row r="31" spans="1:25">
      <c r="A31" s="18" t="s">
        <v>7906</v>
      </c>
      <c r="B31" s="19">
        <v>0</v>
      </c>
      <c r="C31" s="19">
        <v>2</v>
      </c>
      <c r="D31" s="20">
        <v>0</v>
      </c>
      <c r="E31" s="19">
        <v>2</v>
      </c>
      <c r="F31" s="19">
        <v>0</v>
      </c>
      <c r="G31" s="19">
        <v>0</v>
      </c>
      <c r="H31" s="19">
        <v>0</v>
      </c>
      <c r="I31" s="19">
        <v>0</v>
      </c>
      <c r="J31" s="19">
        <v>0</v>
      </c>
      <c r="K31" s="19">
        <v>0</v>
      </c>
      <c r="L31" s="22">
        <v>0</v>
      </c>
      <c r="M31" s="22">
        <v>0</v>
      </c>
      <c r="N31" s="22">
        <v>0</v>
      </c>
      <c r="O31" s="19">
        <v>2</v>
      </c>
      <c r="Q31" s="19">
        <v>0</v>
      </c>
      <c r="R31" s="19">
        <v>0</v>
      </c>
      <c r="S31" s="19">
        <v>0</v>
      </c>
      <c r="T31" s="19">
        <v>0</v>
      </c>
      <c r="U31" s="20">
        <v>0</v>
      </c>
      <c r="V31" s="20">
        <v>0</v>
      </c>
      <c r="W31" s="20">
        <v>1466</v>
      </c>
      <c r="X31" s="20">
        <v>0</v>
      </c>
      <c r="Y31" s="20">
        <v>0</v>
      </c>
    </row>
    <row r="32" spans="1:25">
      <c r="A32" s="18" t="s">
        <v>7907</v>
      </c>
      <c r="B32" s="19">
        <v>0</v>
      </c>
      <c r="C32" s="19">
        <v>1</v>
      </c>
      <c r="D32" s="20">
        <v>0</v>
      </c>
      <c r="E32" s="19">
        <v>1</v>
      </c>
      <c r="F32" s="19">
        <v>0</v>
      </c>
      <c r="G32" s="19">
        <v>0</v>
      </c>
      <c r="H32" s="19">
        <v>0</v>
      </c>
      <c r="I32" s="19">
        <v>0</v>
      </c>
      <c r="J32" s="19">
        <v>0</v>
      </c>
      <c r="K32" s="19">
        <v>0</v>
      </c>
      <c r="L32" s="22">
        <v>0</v>
      </c>
      <c r="M32" s="22">
        <v>0</v>
      </c>
      <c r="N32" s="22">
        <v>0</v>
      </c>
      <c r="O32" s="19">
        <v>1</v>
      </c>
      <c r="Q32" s="19">
        <v>0</v>
      </c>
      <c r="R32" s="19">
        <v>0</v>
      </c>
      <c r="S32" s="19">
        <v>0</v>
      </c>
      <c r="T32" s="19">
        <v>0</v>
      </c>
      <c r="U32" s="20">
        <v>0</v>
      </c>
      <c r="V32" s="20">
        <v>0</v>
      </c>
      <c r="W32" s="20">
        <v>863</v>
      </c>
      <c r="X32" s="20">
        <v>0</v>
      </c>
      <c r="Y32" s="20">
        <v>0</v>
      </c>
    </row>
    <row r="33" spans="1:25">
      <c r="A33" s="18" t="s">
        <v>7908</v>
      </c>
      <c r="B33" s="19">
        <v>0</v>
      </c>
      <c r="C33" s="19">
        <v>2</v>
      </c>
      <c r="D33" s="20">
        <v>1841</v>
      </c>
      <c r="E33" s="19">
        <v>2</v>
      </c>
      <c r="F33" s="19">
        <v>0</v>
      </c>
      <c r="G33" s="19">
        <v>1</v>
      </c>
      <c r="H33" s="19">
        <v>0</v>
      </c>
      <c r="I33" s="19">
        <v>0</v>
      </c>
      <c r="J33" s="19">
        <v>0</v>
      </c>
      <c r="K33" s="19">
        <v>1</v>
      </c>
      <c r="L33" s="22">
        <v>0</v>
      </c>
      <c r="M33" s="22">
        <v>0.5</v>
      </c>
      <c r="N33" s="22">
        <v>0.5</v>
      </c>
      <c r="O33" s="19">
        <v>1</v>
      </c>
      <c r="Q33" s="19">
        <v>0</v>
      </c>
      <c r="R33" s="19">
        <v>0</v>
      </c>
      <c r="S33" s="19">
        <v>0</v>
      </c>
      <c r="T33" s="19">
        <v>1</v>
      </c>
      <c r="U33" s="20">
        <v>1841</v>
      </c>
      <c r="V33" s="20">
        <v>0</v>
      </c>
      <c r="W33" s="20">
        <v>1726</v>
      </c>
      <c r="X33" s="20">
        <v>0</v>
      </c>
      <c r="Y33" s="20">
        <v>1</v>
      </c>
    </row>
    <row r="34" spans="1:25">
      <c r="A34" s="18" t="s">
        <v>7909</v>
      </c>
      <c r="B34" s="19">
        <v>0</v>
      </c>
      <c r="C34" s="19">
        <v>1</v>
      </c>
      <c r="D34" s="20">
        <v>0</v>
      </c>
      <c r="E34" s="19">
        <v>1</v>
      </c>
      <c r="F34" s="19">
        <v>0</v>
      </c>
      <c r="G34" s="19">
        <v>0</v>
      </c>
      <c r="H34" s="19">
        <v>0</v>
      </c>
      <c r="I34" s="19">
        <v>0</v>
      </c>
      <c r="J34" s="19">
        <v>0</v>
      </c>
      <c r="K34" s="19">
        <v>0</v>
      </c>
      <c r="L34" s="22">
        <v>0</v>
      </c>
      <c r="M34" s="22">
        <v>0</v>
      </c>
      <c r="N34" s="22">
        <v>0</v>
      </c>
      <c r="O34" s="19">
        <v>1</v>
      </c>
      <c r="Q34" s="19">
        <v>0</v>
      </c>
      <c r="R34" s="19">
        <v>0</v>
      </c>
      <c r="S34" s="19">
        <v>0</v>
      </c>
      <c r="T34" s="19">
        <v>0</v>
      </c>
      <c r="U34" s="20">
        <v>0</v>
      </c>
      <c r="V34" s="20">
        <v>0</v>
      </c>
      <c r="W34" s="20">
        <v>863</v>
      </c>
      <c r="X34" s="20">
        <v>0</v>
      </c>
      <c r="Y34" s="20">
        <v>0</v>
      </c>
    </row>
    <row r="35" spans="1:25">
      <c r="A35" s="18" t="s">
        <v>7910</v>
      </c>
      <c r="B35" s="19">
        <v>0</v>
      </c>
      <c r="C35" s="19">
        <v>4</v>
      </c>
      <c r="D35" s="20">
        <v>1855</v>
      </c>
      <c r="E35" s="19">
        <v>1</v>
      </c>
      <c r="F35" s="19">
        <v>0</v>
      </c>
      <c r="G35" s="19">
        <v>0</v>
      </c>
      <c r="H35" s="19">
        <v>0</v>
      </c>
      <c r="I35" s="19">
        <v>1</v>
      </c>
      <c r="J35" s="19">
        <v>0</v>
      </c>
      <c r="K35" s="19">
        <v>1</v>
      </c>
      <c r="L35" s="22">
        <v>0</v>
      </c>
      <c r="M35" s="22">
        <v>0.25</v>
      </c>
      <c r="N35" s="22">
        <v>0.25</v>
      </c>
      <c r="O35" s="19">
        <v>3</v>
      </c>
      <c r="Q35" s="19">
        <v>0</v>
      </c>
      <c r="R35" s="19">
        <v>0</v>
      </c>
      <c r="S35" s="19">
        <v>0</v>
      </c>
      <c r="T35" s="19">
        <v>1</v>
      </c>
      <c r="U35" s="20">
        <v>1855</v>
      </c>
      <c r="V35" s="20">
        <v>0</v>
      </c>
      <c r="W35" s="20">
        <v>3704</v>
      </c>
      <c r="X35" s="20">
        <v>1</v>
      </c>
      <c r="Y35" s="20">
        <v>1</v>
      </c>
    </row>
    <row r="36" spans="1:25">
      <c r="A36" s="18" t="s">
        <v>7911</v>
      </c>
      <c r="B36" s="19">
        <v>0</v>
      </c>
      <c r="C36" s="19">
        <v>2</v>
      </c>
      <c r="D36" s="20">
        <v>0</v>
      </c>
      <c r="E36" s="19">
        <v>2</v>
      </c>
      <c r="F36" s="19">
        <v>0</v>
      </c>
      <c r="G36" s="19">
        <v>0</v>
      </c>
      <c r="H36" s="19">
        <v>0</v>
      </c>
      <c r="I36" s="19">
        <v>0</v>
      </c>
      <c r="J36" s="19">
        <v>0</v>
      </c>
      <c r="K36" s="19">
        <v>0</v>
      </c>
      <c r="L36" s="22">
        <v>0</v>
      </c>
      <c r="M36" s="22">
        <v>0</v>
      </c>
      <c r="N36" s="22">
        <v>0</v>
      </c>
      <c r="O36" s="19">
        <v>2</v>
      </c>
      <c r="Q36" s="19">
        <v>0</v>
      </c>
      <c r="R36" s="19">
        <v>0</v>
      </c>
      <c r="S36" s="19">
        <v>0</v>
      </c>
      <c r="T36" s="19">
        <v>0</v>
      </c>
      <c r="U36" s="20">
        <v>0</v>
      </c>
      <c r="V36" s="20">
        <v>0</v>
      </c>
      <c r="W36" s="20">
        <v>1852</v>
      </c>
      <c r="X36" s="20">
        <v>0</v>
      </c>
      <c r="Y36" s="20">
        <v>0</v>
      </c>
    </row>
    <row r="37" spans="1:25">
      <c r="A37" s="18" t="s">
        <v>7912</v>
      </c>
      <c r="B37" s="19">
        <v>0</v>
      </c>
      <c r="C37" s="19">
        <v>8</v>
      </c>
      <c r="D37" s="20">
        <v>2030</v>
      </c>
      <c r="E37" s="19">
        <v>8</v>
      </c>
      <c r="F37" s="19">
        <v>2</v>
      </c>
      <c r="G37" s="19">
        <v>2</v>
      </c>
      <c r="H37" s="19">
        <v>0</v>
      </c>
      <c r="I37" s="19">
        <v>0</v>
      </c>
      <c r="J37" s="19">
        <v>2</v>
      </c>
      <c r="K37" s="19">
        <v>2</v>
      </c>
      <c r="L37" s="22">
        <v>0.25</v>
      </c>
      <c r="M37" s="22">
        <v>0.25</v>
      </c>
      <c r="N37" s="22">
        <v>0</v>
      </c>
      <c r="O37" s="19">
        <v>6</v>
      </c>
      <c r="Q37" s="19">
        <v>0</v>
      </c>
      <c r="R37" s="19">
        <v>0</v>
      </c>
      <c r="S37" s="19">
        <v>0</v>
      </c>
      <c r="T37" s="19">
        <v>2</v>
      </c>
      <c r="U37" s="20">
        <v>4060</v>
      </c>
      <c r="V37" s="20">
        <v>0</v>
      </c>
      <c r="W37" s="20">
        <v>7408</v>
      </c>
      <c r="X37" s="20">
        <v>0</v>
      </c>
      <c r="Y37" s="20">
        <v>2</v>
      </c>
    </row>
    <row r="38" spans="1:25">
      <c r="A38" s="18" t="s">
        <v>7913</v>
      </c>
      <c r="B38" s="19">
        <v>0</v>
      </c>
      <c r="C38" s="19">
        <v>4</v>
      </c>
      <c r="D38" s="20">
        <v>1989</v>
      </c>
      <c r="E38" s="19">
        <v>4</v>
      </c>
      <c r="F38" s="19">
        <v>0</v>
      </c>
      <c r="G38" s="19">
        <v>1</v>
      </c>
      <c r="H38" s="19">
        <v>0</v>
      </c>
      <c r="I38" s="19">
        <v>0</v>
      </c>
      <c r="J38" s="19">
        <v>0</v>
      </c>
      <c r="K38" s="19">
        <v>1</v>
      </c>
      <c r="L38" s="22">
        <v>0</v>
      </c>
      <c r="M38" s="22">
        <v>0.25</v>
      </c>
      <c r="N38" s="22">
        <v>0.25</v>
      </c>
      <c r="O38" s="19">
        <v>3</v>
      </c>
      <c r="Q38" s="19">
        <v>0</v>
      </c>
      <c r="R38" s="19">
        <v>0</v>
      </c>
      <c r="S38" s="19">
        <v>0</v>
      </c>
      <c r="T38" s="19">
        <v>1</v>
      </c>
      <c r="U38" s="20">
        <v>1989</v>
      </c>
      <c r="V38" s="20">
        <v>0</v>
      </c>
      <c r="W38" s="20">
        <v>3704</v>
      </c>
      <c r="X38" s="20">
        <v>0</v>
      </c>
      <c r="Y38" s="20">
        <v>1</v>
      </c>
    </row>
    <row r="39" spans="1:25">
      <c r="A39" s="18" t="s">
        <v>7914</v>
      </c>
      <c r="B39" s="19">
        <v>0</v>
      </c>
      <c r="C39" s="19">
        <v>2</v>
      </c>
      <c r="D39" s="20">
        <v>0</v>
      </c>
      <c r="E39" s="19">
        <v>2</v>
      </c>
      <c r="F39" s="19">
        <v>0</v>
      </c>
      <c r="G39" s="19">
        <v>0</v>
      </c>
      <c r="H39" s="19">
        <v>0</v>
      </c>
      <c r="I39" s="19">
        <v>0</v>
      </c>
      <c r="J39" s="19">
        <v>0</v>
      </c>
      <c r="K39" s="19">
        <v>0</v>
      </c>
      <c r="L39" s="22">
        <v>0</v>
      </c>
      <c r="M39" s="22">
        <v>0</v>
      </c>
      <c r="N39" s="22">
        <v>0</v>
      </c>
      <c r="O39" s="19">
        <v>2</v>
      </c>
      <c r="Q39" s="19">
        <v>0</v>
      </c>
      <c r="R39" s="19">
        <v>0</v>
      </c>
      <c r="S39" s="19">
        <v>0</v>
      </c>
      <c r="T39" s="19">
        <v>0</v>
      </c>
      <c r="U39" s="20">
        <v>0</v>
      </c>
      <c r="V39" s="20">
        <v>0</v>
      </c>
      <c r="W39" s="20">
        <v>1852</v>
      </c>
      <c r="X39" s="20">
        <v>0</v>
      </c>
      <c r="Y39" s="20">
        <v>0</v>
      </c>
    </row>
    <row r="40" spans="1:25">
      <c r="A40" s="18" t="s">
        <v>7915</v>
      </c>
      <c r="B40" s="19">
        <v>0</v>
      </c>
      <c r="C40" s="19">
        <v>2</v>
      </c>
      <c r="D40" s="20">
        <v>0</v>
      </c>
      <c r="E40" s="19">
        <v>2</v>
      </c>
      <c r="F40" s="19">
        <v>1</v>
      </c>
      <c r="G40" s="19">
        <v>0</v>
      </c>
      <c r="H40" s="19">
        <v>1</v>
      </c>
      <c r="I40" s="19">
        <v>0</v>
      </c>
      <c r="J40" s="19">
        <v>2</v>
      </c>
      <c r="K40" s="19">
        <v>0</v>
      </c>
      <c r="L40" s="22">
        <v>1</v>
      </c>
      <c r="M40" s="22">
        <v>0</v>
      </c>
      <c r="N40" s="22">
        <v>-1</v>
      </c>
      <c r="O40" s="19">
        <v>2</v>
      </c>
      <c r="Q40" s="19">
        <v>0</v>
      </c>
      <c r="R40" s="19">
        <v>0</v>
      </c>
      <c r="S40" s="19">
        <v>0</v>
      </c>
      <c r="T40" s="19">
        <v>0</v>
      </c>
      <c r="U40" s="20">
        <v>0</v>
      </c>
      <c r="V40" s="20">
        <v>0</v>
      </c>
      <c r="W40" s="20">
        <v>1852</v>
      </c>
      <c r="X40" s="20">
        <v>0</v>
      </c>
      <c r="Y40" s="20">
        <v>0</v>
      </c>
    </row>
    <row r="41" spans="1:25">
      <c r="A41" s="18" t="s">
        <v>7916</v>
      </c>
      <c r="B41" s="19">
        <v>0</v>
      </c>
      <c r="C41" s="19">
        <v>1</v>
      </c>
      <c r="D41" s="20">
        <v>0</v>
      </c>
      <c r="E41" s="19">
        <v>1</v>
      </c>
      <c r="F41" s="19">
        <v>0</v>
      </c>
      <c r="G41" s="19">
        <v>0</v>
      </c>
      <c r="H41" s="19">
        <v>0</v>
      </c>
      <c r="I41" s="19">
        <v>0</v>
      </c>
      <c r="J41" s="19">
        <v>0</v>
      </c>
      <c r="K41" s="19">
        <v>0</v>
      </c>
      <c r="L41" s="22">
        <v>0</v>
      </c>
      <c r="M41" s="22">
        <v>0</v>
      </c>
      <c r="N41" s="22">
        <v>0</v>
      </c>
      <c r="O41" s="19">
        <v>1</v>
      </c>
      <c r="Q41" s="19">
        <v>0</v>
      </c>
      <c r="R41" s="19">
        <v>0</v>
      </c>
      <c r="S41" s="19">
        <v>0</v>
      </c>
      <c r="T41" s="19">
        <v>0</v>
      </c>
      <c r="U41" s="20">
        <v>0</v>
      </c>
      <c r="V41" s="20">
        <v>0</v>
      </c>
      <c r="W41" s="20">
        <v>1073</v>
      </c>
      <c r="X41" s="20">
        <v>0</v>
      </c>
      <c r="Y41" s="20">
        <v>0</v>
      </c>
    </row>
    <row r="42" spans="1:25">
      <c r="A42" s="18" t="s">
        <v>7917</v>
      </c>
      <c r="B42" s="19">
        <v>0</v>
      </c>
      <c r="C42" s="19">
        <v>1</v>
      </c>
      <c r="D42" s="20">
        <v>0</v>
      </c>
      <c r="E42" s="19">
        <v>1</v>
      </c>
      <c r="F42" s="19">
        <v>0</v>
      </c>
      <c r="G42" s="19">
        <v>0</v>
      </c>
      <c r="H42" s="19">
        <v>0</v>
      </c>
      <c r="I42" s="19">
        <v>0</v>
      </c>
      <c r="J42" s="19">
        <v>0</v>
      </c>
      <c r="K42" s="19">
        <v>0</v>
      </c>
      <c r="L42" s="22">
        <v>0</v>
      </c>
      <c r="M42" s="22">
        <v>0</v>
      </c>
      <c r="N42" s="22">
        <v>0</v>
      </c>
      <c r="O42" s="19">
        <v>1</v>
      </c>
      <c r="Q42" s="19">
        <v>0</v>
      </c>
      <c r="R42" s="19">
        <v>0</v>
      </c>
      <c r="S42" s="19">
        <v>0</v>
      </c>
      <c r="T42" s="19">
        <v>0</v>
      </c>
      <c r="U42" s="20">
        <v>0</v>
      </c>
      <c r="V42" s="20">
        <v>0</v>
      </c>
      <c r="W42" s="20">
        <v>1073</v>
      </c>
      <c r="X42" s="20">
        <v>0</v>
      </c>
      <c r="Y42" s="20">
        <v>0</v>
      </c>
    </row>
    <row r="43" spans="1:25">
      <c r="A43" s="18" t="s">
        <v>7918</v>
      </c>
      <c r="B43" s="19">
        <v>0</v>
      </c>
      <c r="C43" s="19">
        <v>2</v>
      </c>
      <c r="D43" s="20">
        <v>0</v>
      </c>
      <c r="E43" s="19">
        <v>2</v>
      </c>
      <c r="F43" s="19">
        <v>0</v>
      </c>
      <c r="G43" s="19">
        <v>0</v>
      </c>
      <c r="H43" s="19">
        <v>0</v>
      </c>
      <c r="I43" s="19">
        <v>0</v>
      </c>
      <c r="J43" s="19">
        <v>0</v>
      </c>
      <c r="K43" s="19">
        <v>0</v>
      </c>
      <c r="L43" s="22">
        <v>0</v>
      </c>
      <c r="M43" s="22">
        <v>0</v>
      </c>
      <c r="N43" s="22">
        <v>0</v>
      </c>
      <c r="O43" s="19">
        <v>2</v>
      </c>
      <c r="Q43" s="19">
        <v>0</v>
      </c>
      <c r="R43" s="19">
        <v>0</v>
      </c>
      <c r="S43" s="19">
        <v>0</v>
      </c>
      <c r="T43" s="19">
        <v>0</v>
      </c>
      <c r="U43" s="20">
        <v>0</v>
      </c>
      <c r="V43" s="20">
        <v>0</v>
      </c>
      <c r="W43" s="20">
        <v>1870</v>
      </c>
      <c r="X43" s="20">
        <v>0</v>
      </c>
      <c r="Y43" s="20">
        <v>0</v>
      </c>
    </row>
    <row r="44" spans="1:25">
      <c r="A44" s="18" t="s">
        <v>7919</v>
      </c>
      <c r="B44" s="19">
        <v>0</v>
      </c>
      <c r="C44" s="19">
        <v>6</v>
      </c>
      <c r="D44" s="20">
        <v>1900</v>
      </c>
      <c r="E44" s="19">
        <v>6</v>
      </c>
      <c r="F44" s="19">
        <v>0</v>
      </c>
      <c r="G44" s="19">
        <v>2</v>
      </c>
      <c r="H44" s="19">
        <v>0</v>
      </c>
      <c r="I44" s="19">
        <v>0</v>
      </c>
      <c r="J44" s="19">
        <v>0</v>
      </c>
      <c r="K44" s="19">
        <v>2</v>
      </c>
      <c r="L44" s="22">
        <v>0</v>
      </c>
      <c r="M44" s="22">
        <v>0.33333333333333331</v>
      </c>
      <c r="N44" s="22">
        <v>0.33333333333333331</v>
      </c>
      <c r="O44" s="19">
        <v>4</v>
      </c>
      <c r="Q44" s="19">
        <v>0</v>
      </c>
      <c r="R44" s="19">
        <v>0</v>
      </c>
      <c r="S44" s="19">
        <v>0</v>
      </c>
      <c r="T44" s="19">
        <v>2</v>
      </c>
      <c r="U44" s="20">
        <v>3800</v>
      </c>
      <c r="V44" s="20">
        <v>0</v>
      </c>
      <c r="W44" s="20">
        <v>5610</v>
      </c>
      <c r="X44" s="20">
        <v>0</v>
      </c>
      <c r="Y44" s="20">
        <v>2</v>
      </c>
    </row>
    <row r="45" spans="1:25">
      <c r="A45" s="18" t="s">
        <v>7920</v>
      </c>
      <c r="B45" s="19">
        <v>0</v>
      </c>
      <c r="C45" s="19">
        <v>2</v>
      </c>
      <c r="D45" s="20">
        <v>0</v>
      </c>
      <c r="E45" s="19">
        <v>2</v>
      </c>
      <c r="F45" s="19">
        <v>0</v>
      </c>
      <c r="G45" s="19">
        <v>0</v>
      </c>
      <c r="H45" s="19">
        <v>0</v>
      </c>
      <c r="I45" s="19">
        <v>0</v>
      </c>
      <c r="J45" s="19">
        <v>0</v>
      </c>
      <c r="K45" s="19">
        <v>0</v>
      </c>
      <c r="L45" s="22">
        <v>0</v>
      </c>
      <c r="M45" s="22">
        <v>0</v>
      </c>
      <c r="N45" s="22">
        <v>0</v>
      </c>
      <c r="O45" s="19">
        <v>2</v>
      </c>
      <c r="Q45" s="19">
        <v>0</v>
      </c>
      <c r="R45" s="19">
        <v>0</v>
      </c>
      <c r="S45" s="19">
        <v>0</v>
      </c>
      <c r="T45" s="19">
        <v>0</v>
      </c>
      <c r="U45" s="20">
        <v>0</v>
      </c>
      <c r="V45" s="20">
        <v>0</v>
      </c>
      <c r="W45" s="20">
        <v>1870</v>
      </c>
      <c r="X45" s="20">
        <v>0</v>
      </c>
      <c r="Y45" s="20">
        <v>0</v>
      </c>
    </row>
    <row r="46" spans="1:25">
      <c r="A46" s="18" t="s">
        <v>7921</v>
      </c>
      <c r="B46" s="19">
        <v>0</v>
      </c>
      <c r="C46" s="19">
        <v>2</v>
      </c>
      <c r="D46" s="20">
        <v>2178</v>
      </c>
      <c r="E46" s="19">
        <v>2</v>
      </c>
      <c r="F46" s="19">
        <v>0</v>
      </c>
      <c r="G46" s="19">
        <v>1</v>
      </c>
      <c r="H46" s="19">
        <v>0</v>
      </c>
      <c r="I46" s="19">
        <v>0</v>
      </c>
      <c r="J46" s="19">
        <v>0</v>
      </c>
      <c r="K46" s="19">
        <v>1</v>
      </c>
      <c r="L46" s="22">
        <v>0</v>
      </c>
      <c r="M46" s="22">
        <v>0.5</v>
      </c>
      <c r="N46" s="22">
        <v>0.5</v>
      </c>
      <c r="O46" s="19">
        <v>1</v>
      </c>
      <c r="Q46" s="19">
        <v>0</v>
      </c>
      <c r="R46" s="19">
        <v>0</v>
      </c>
      <c r="S46" s="19">
        <v>0</v>
      </c>
      <c r="T46" s="19">
        <v>1</v>
      </c>
      <c r="U46" s="20">
        <v>2178</v>
      </c>
      <c r="V46" s="20">
        <v>0</v>
      </c>
      <c r="W46" s="20">
        <v>2164</v>
      </c>
      <c r="X46" s="20">
        <v>0</v>
      </c>
      <c r="Y46" s="20">
        <v>1</v>
      </c>
    </row>
    <row r="47" spans="1:25">
      <c r="A47" s="18" t="s">
        <v>7922</v>
      </c>
      <c r="B47" s="19">
        <v>0</v>
      </c>
      <c r="C47" s="19">
        <v>1</v>
      </c>
      <c r="D47" s="20">
        <v>0</v>
      </c>
      <c r="E47" s="19">
        <v>0</v>
      </c>
      <c r="F47" s="19">
        <v>0</v>
      </c>
      <c r="G47" s="19">
        <v>0</v>
      </c>
      <c r="H47" s="19">
        <v>0</v>
      </c>
      <c r="I47" s="19">
        <v>0</v>
      </c>
      <c r="J47" s="19">
        <v>0</v>
      </c>
      <c r="K47" s="19">
        <v>0</v>
      </c>
      <c r="L47" s="22">
        <v>0</v>
      </c>
      <c r="M47" s="22">
        <v>0</v>
      </c>
      <c r="N47" s="22">
        <v>0</v>
      </c>
      <c r="O47" s="19">
        <v>1</v>
      </c>
      <c r="Q47" s="19">
        <v>0</v>
      </c>
      <c r="R47" s="19">
        <v>0</v>
      </c>
      <c r="S47" s="19">
        <v>0</v>
      </c>
      <c r="T47" s="19">
        <v>0</v>
      </c>
      <c r="U47" s="20">
        <v>0</v>
      </c>
      <c r="V47" s="20">
        <v>0</v>
      </c>
      <c r="W47" s="20">
        <v>949</v>
      </c>
      <c r="X47" s="20">
        <v>0</v>
      </c>
      <c r="Y47" s="20">
        <v>0</v>
      </c>
    </row>
    <row r="48" spans="1:25">
      <c r="A48" s="18" t="s">
        <v>7923</v>
      </c>
      <c r="B48" s="19">
        <v>0</v>
      </c>
      <c r="C48" s="19">
        <v>1</v>
      </c>
      <c r="D48" s="20">
        <v>0</v>
      </c>
      <c r="E48" s="19">
        <v>1</v>
      </c>
      <c r="F48" s="19">
        <v>0</v>
      </c>
      <c r="G48" s="19">
        <v>0</v>
      </c>
      <c r="H48" s="19">
        <v>0</v>
      </c>
      <c r="I48" s="19">
        <v>0</v>
      </c>
      <c r="J48" s="19">
        <v>0</v>
      </c>
      <c r="K48" s="19">
        <v>0</v>
      </c>
      <c r="L48" s="22">
        <v>0</v>
      </c>
      <c r="M48" s="22">
        <v>0</v>
      </c>
      <c r="N48" s="22">
        <v>0</v>
      </c>
      <c r="O48" s="19">
        <v>1</v>
      </c>
      <c r="Q48" s="19">
        <v>0</v>
      </c>
      <c r="R48" s="19">
        <v>0</v>
      </c>
      <c r="S48" s="19">
        <v>0</v>
      </c>
      <c r="T48" s="19">
        <v>0</v>
      </c>
      <c r="U48" s="20">
        <v>0</v>
      </c>
      <c r="V48" s="20">
        <v>0</v>
      </c>
      <c r="W48" s="20">
        <v>949</v>
      </c>
      <c r="X48" s="20">
        <v>0</v>
      </c>
      <c r="Y48" s="20">
        <v>0</v>
      </c>
    </row>
    <row r="49" spans="1:25">
      <c r="A49" s="18" t="s">
        <v>7924</v>
      </c>
      <c r="B49" s="19">
        <v>0</v>
      </c>
      <c r="C49" s="19">
        <v>2</v>
      </c>
      <c r="D49" s="20">
        <v>1999</v>
      </c>
      <c r="E49" s="19">
        <v>2</v>
      </c>
      <c r="F49" s="19">
        <v>0</v>
      </c>
      <c r="G49" s="19">
        <v>2</v>
      </c>
      <c r="H49" s="19">
        <v>0</v>
      </c>
      <c r="I49" s="19">
        <v>0</v>
      </c>
      <c r="J49" s="19">
        <v>0</v>
      </c>
      <c r="K49" s="19">
        <v>2</v>
      </c>
      <c r="L49" s="22">
        <v>0</v>
      </c>
      <c r="M49" s="22">
        <v>1</v>
      </c>
      <c r="N49" s="22">
        <v>1</v>
      </c>
      <c r="O49" s="19">
        <v>0</v>
      </c>
      <c r="Q49" s="19">
        <v>0</v>
      </c>
      <c r="R49" s="19">
        <v>0</v>
      </c>
      <c r="S49" s="19">
        <v>0</v>
      </c>
      <c r="T49" s="19">
        <v>2</v>
      </c>
      <c r="U49" s="20">
        <v>3998</v>
      </c>
      <c r="V49" s="20">
        <v>0</v>
      </c>
      <c r="W49" s="20">
        <v>1916</v>
      </c>
      <c r="X49" s="20">
        <v>0</v>
      </c>
      <c r="Y49" s="20">
        <v>2</v>
      </c>
    </row>
    <row r="50" spans="1:25">
      <c r="A50" s="18" t="s">
        <v>7925</v>
      </c>
      <c r="B50" s="19">
        <v>0</v>
      </c>
      <c r="C50" s="19">
        <v>1</v>
      </c>
      <c r="D50" s="20">
        <v>0</v>
      </c>
      <c r="E50" s="19">
        <v>1</v>
      </c>
      <c r="F50" s="19">
        <v>1</v>
      </c>
      <c r="G50" s="19">
        <v>0</v>
      </c>
      <c r="H50" s="19">
        <v>0</v>
      </c>
      <c r="I50" s="19">
        <v>0</v>
      </c>
      <c r="J50" s="19">
        <v>1</v>
      </c>
      <c r="K50" s="19">
        <v>0</v>
      </c>
      <c r="L50" s="22">
        <v>1</v>
      </c>
      <c r="M50" s="22">
        <v>0</v>
      </c>
      <c r="N50" s="22">
        <v>-1</v>
      </c>
      <c r="O50" s="19">
        <v>1</v>
      </c>
      <c r="Q50" s="19">
        <v>0</v>
      </c>
      <c r="R50" s="19">
        <v>0</v>
      </c>
      <c r="S50" s="19">
        <v>0</v>
      </c>
      <c r="T50" s="19">
        <v>0</v>
      </c>
      <c r="U50" s="20">
        <v>0</v>
      </c>
      <c r="V50" s="20">
        <v>0</v>
      </c>
      <c r="W50" s="20">
        <v>1129</v>
      </c>
      <c r="X50" s="20">
        <v>0</v>
      </c>
      <c r="Y50" s="20">
        <v>0</v>
      </c>
    </row>
    <row r="51" spans="1:25">
      <c r="A51" s="18" t="s">
        <v>7926</v>
      </c>
      <c r="B51" s="19">
        <v>0</v>
      </c>
      <c r="C51" s="19">
        <v>1</v>
      </c>
      <c r="D51" s="20">
        <v>0</v>
      </c>
      <c r="E51" s="19">
        <v>1</v>
      </c>
      <c r="F51" s="19">
        <v>0</v>
      </c>
      <c r="G51" s="19">
        <v>0</v>
      </c>
      <c r="H51" s="19">
        <v>0</v>
      </c>
      <c r="I51" s="19">
        <v>0</v>
      </c>
      <c r="J51" s="19">
        <v>0</v>
      </c>
      <c r="K51" s="19">
        <v>0</v>
      </c>
      <c r="L51" s="22">
        <v>0</v>
      </c>
      <c r="M51" s="22">
        <v>0</v>
      </c>
      <c r="N51" s="22">
        <v>0</v>
      </c>
      <c r="O51" s="19">
        <v>1</v>
      </c>
      <c r="Q51" s="19">
        <v>0</v>
      </c>
      <c r="R51" s="19">
        <v>0</v>
      </c>
      <c r="S51" s="19">
        <v>0</v>
      </c>
      <c r="T51" s="19">
        <v>0</v>
      </c>
      <c r="U51" s="20">
        <v>0</v>
      </c>
      <c r="V51" s="20">
        <v>0</v>
      </c>
      <c r="W51" s="20">
        <v>759</v>
      </c>
      <c r="X51" s="20">
        <v>0</v>
      </c>
      <c r="Y51" s="20">
        <v>0</v>
      </c>
    </row>
    <row r="52" spans="1:25">
      <c r="A52" s="18" t="s">
        <v>7927</v>
      </c>
      <c r="B52" s="19">
        <v>0</v>
      </c>
      <c r="C52" s="19">
        <v>1</v>
      </c>
      <c r="D52" s="20">
        <v>0</v>
      </c>
      <c r="E52" s="19">
        <v>1</v>
      </c>
      <c r="F52" s="19">
        <v>0</v>
      </c>
      <c r="G52" s="19">
        <v>0</v>
      </c>
      <c r="H52" s="19">
        <v>0</v>
      </c>
      <c r="I52" s="19">
        <v>0</v>
      </c>
      <c r="J52" s="19">
        <v>0</v>
      </c>
      <c r="K52" s="19">
        <v>0</v>
      </c>
      <c r="L52" s="22">
        <v>0</v>
      </c>
      <c r="M52" s="22">
        <v>0</v>
      </c>
      <c r="N52" s="22">
        <v>0</v>
      </c>
      <c r="O52" s="19">
        <v>1</v>
      </c>
      <c r="Q52" s="19">
        <v>0</v>
      </c>
      <c r="R52" s="19">
        <v>0</v>
      </c>
      <c r="S52" s="19">
        <v>0</v>
      </c>
      <c r="T52" s="19">
        <v>0</v>
      </c>
      <c r="U52" s="20">
        <v>0</v>
      </c>
      <c r="V52" s="20">
        <v>0</v>
      </c>
      <c r="W52" s="20">
        <v>759</v>
      </c>
      <c r="X52" s="20">
        <v>0</v>
      </c>
      <c r="Y52" s="20">
        <v>0</v>
      </c>
    </row>
    <row r="53" spans="1:25">
      <c r="A53" s="18" t="s">
        <v>7928</v>
      </c>
      <c r="B53" s="19">
        <v>0</v>
      </c>
      <c r="C53" s="19">
        <v>4</v>
      </c>
      <c r="D53" s="20">
        <v>0</v>
      </c>
      <c r="E53" s="19">
        <v>4</v>
      </c>
      <c r="F53" s="19">
        <v>0</v>
      </c>
      <c r="G53" s="19">
        <v>0</v>
      </c>
      <c r="H53" s="19">
        <v>0</v>
      </c>
      <c r="I53" s="19">
        <v>0</v>
      </c>
      <c r="J53" s="19">
        <v>0</v>
      </c>
      <c r="K53" s="19">
        <v>0</v>
      </c>
      <c r="L53" s="22">
        <v>0</v>
      </c>
      <c r="M53" s="22">
        <v>0</v>
      </c>
      <c r="N53" s="22">
        <v>0</v>
      </c>
      <c r="O53" s="19">
        <v>4</v>
      </c>
      <c r="Q53" s="19">
        <v>0</v>
      </c>
      <c r="R53" s="19">
        <v>0</v>
      </c>
      <c r="S53" s="19">
        <v>0</v>
      </c>
      <c r="T53" s="19">
        <v>0</v>
      </c>
      <c r="U53" s="20">
        <v>0</v>
      </c>
      <c r="V53" s="20">
        <v>0</v>
      </c>
      <c r="W53" s="20">
        <v>3036</v>
      </c>
      <c r="X53" s="20">
        <v>0</v>
      </c>
      <c r="Y53" s="20">
        <v>0</v>
      </c>
    </row>
    <row r="54" spans="1:25">
      <c r="A54" s="18" t="s">
        <v>7929</v>
      </c>
      <c r="B54" s="19">
        <v>0</v>
      </c>
      <c r="C54" s="19">
        <v>2</v>
      </c>
      <c r="D54" s="20">
        <v>0</v>
      </c>
      <c r="E54" s="19">
        <v>2</v>
      </c>
      <c r="F54" s="19">
        <v>0</v>
      </c>
      <c r="G54" s="19">
        <v>0</v>
      </c>
      <c r="H54" s="19">
        <v>0</v>
      </c>
      <c r="I54" s="19">
        <v>0</v>
      </c>
      <c r="J54" s="19">
        <v>0</v>
      </c>
      <c r="K54" s="19">
        <v>0</v>
      </c>
      <c r="L54" s="22">
        <v>0</v>
      </c>
      <c r="M54" s="22">
        <v>0</v>
      </c>
      <c r="N54" s="22">
        <v>0</v>
      </c>
      <c r="O54" s="19">
        <v>2</v>
      </c>
      <c r="Q54" s="19">
        <v>0</v>
      </c>
      <c r="R54" s="19">
        <v>0</v>
      </c>
      <c r="S54" s="19">
        <v>0</v>
      </c>
      <c r="T54" s="19">
        <v>0</v>
      </c>
      <c r="U54" s="20">
        <v>0</v>
      </c>
      <c r="V54" s="20">
        <v>0</v>
      </c>
      <c r="W54" s="20">
        <v>1518</v>
      </c>
      <c r="X54" s="20">
        <v>0</v>
      </c>
      <c r="Y54" s="20">
        <v>0</v>
      </c>
    </row>
    <row r="55" spans="1:25">
      <c r="A55" s="18" t="s">
        <v>7930</v>
      </c>
      <c r="B55" s="19">
        <v>0</v>
      </c>
      <c r="C55" s="19">
        <v>1</v>
      </c>
      <c r="D55" s="20">
        <v>0</v>
      </c>
      <c r="E55" s="19">
        <v>1</v>
      </c>
      <c r="F55" s="19">
        <v>0</v>
      </c>
      <c r="G55" s="19">
        <v>0</v>
      </c>
      <c r="H55" s="19">
        <v>0</v>
      </c>
      <c r="I55" s="19">
        <v>0</v>
      </c>
      <c r="J55" s="19">
        <v>0</v>
      </c>
      <c r="K55" s="19">
        <v>0</v>
      </c>
      <c r="L55" s="22">
        <v>0</v>
      </c>
      <c r="M55" s="22">
        <v>0</v>
      </c>
      <c r="N55" s="22">
        <v>0</v>
      </c>
      <c r="O55" s="19">
        <v>1</v>
      </c>
      <c r="Q55" s="19">
        <v>0</v>
      </c>
      <c r="R55" s="19">
        <v>0</v>
      </c>
      <c r="S55" s="19">
        <v>0</v>
      </c>
      <c r="T55" s="19">
        <v>0</v>
      </c>
      <c r="U55" s="20">
        <v>0</v>
      </c>
      <c r="V55" s="20">
        <v>0</v>
      </c>
      <c r="W55" s="20">
        <v>887</v>
      </c>
      <c r="X55" s="20">
        <v>0</v>
      </c>
      <c r="Y55" s="20">
        <v>0</v>
      </c>
    </row>
    <row r="56" spans="1:25">
      <c r="A56" s="18" t="s">
        <v>7931</v>
      </c>
      <c r="B56" s="19">
        <v>0</v>
      </c>
      <c r="C56" s="19">
        <v>2</v>
      </c>
      <c r="D56" s="20">
        <v>0</v>
      </c>
      <c r="E56" s="19">
        <v>2</v>
      </c>
      <c r="F56" s="19">
        <v>2</v>
      </c>
      <c r="G56" s="19">
        <v>0</v>
      </c>
      <c r="H56" s="19">
        <v>0</v>
      </c>
      <c r="I56" s="19">
        <v>0</v>
      </c>
      <c r="J56" s="19">
        <v>2</v>
      </c>
      <c r="K56" s="19">
        <v>0</v>
      </c>
      <c r="L56" s="22">
        <v>1</v>
      </c>
      <c r="M56" s="22">
        <v>0</v>
      </c>
      <c r="N56" s="22">
        <v>-1</v>
      </c>
      <c r="O56" s="19">
        <v>2</v>
      </c>
      <c r="Q56" s="19">
        <v>0</v>
      </c>
      <c r="R56" s="19">
        <v>0</v>
      </c>
      <c r="S56" s="19">
        <v>0</v>
      </c>
      <c r="T56" s="19">
        <v>0</v>
      </c>
      <c r="U56" s="20">
        <v>0</v>
      </c>
      <c r="V56" s="20">
        <v>0</v>
      </c>
      <c r="W56" s="20">
        <v>1774</v>
      </c>
      <c r="X56" s="20">
        <v>0</v>
      </c>
      <c r="Y56" s="20">
        <v>0</v>
      </c>
    </row>
    <row r="57" spans="1:25">
      <c r="A57" s="18" t="s">
        <v>7932</v>
      </c>
      <c r="B57" s="19">
        <v>0</v>
      </c>
      <c r="C57" s="19">
        <v>1</v>
      </c>
      <c r="D57" s="20">
        <v>0</v>
      </c>
      <c r="E57" s="19">
        <v>1</v>
      </c>
      <c r="F57" s="19">
        <v>0</v>
      </c>
      <c r="G57" s="19">
        <v>0</v>
      </c>
      <c r="H57" s="19">
        <v>0</v>
      </c>
      <c r="I57" s="19">
        <v>0</v>
      </c>
      <c r="J57" s="19">
        <v>0</v>
      </c>
      <c r="K57" s="19">
        <v>0</v>
      </c>
      <c r="L57" s="22">
        <v>0</v>
      </c>
      <c r="M57" s="22">
        <v>0</v>
      </c>
      <c r="N57" s="22">
        <v>0</v>
      </c>
      <c r="O57" s="19">
        <v>1</v>
      </c>
      <c r="Q57" s="19">
        <v>0</v>
      </c>
      <c r="R57" s="19">
        <v>0</v>
      </c>
      <c r="S57" s="19">
        <v>0</v>
      </c>
      <c r="T57" s="19">
        <v>0</v>
      </c>
      <c r="U57" s="20">
        <v>0</v>
      </c>
      <c r="V57" s="20">
        <v>0</v>
      </c>
      <c r="W57" s="20">
        <v>887</v>
      </c>
      <c r="X57" s="20">
        <v>0</v>
      </c>
      <c r="Y57" s="20">
        <v>0</v>
      </c>
    </row>
    <row r="58" spans="1:25">
      <c r="A58" s="18" t="s">
        <v>7933</v>
      </c>
      <c r="B58" s="19">
        <v>0</v>
      </c>
      <c r="C58" s="19">
        <v>1</v>
      </c>
      <c r="D58" s="20">
        <v>0</v>
      </c>
      <c r="E58" s="19">
        <v>1</v>
      </c>
      <c r="F58" s="19">
        <v>0</v>
      </c>
      <c r="G58" s="19">
        <v>0</v>
      </c>
      <c r="H58" s="19">
        <v>0</v>
      </c>
      <c r="I58" s="19">
        <v>0</v>
      </c>
      <c r="J58" s="19">
        <v>0</v>
      </c>
      <c r="K58" s="19">
        <v>0</v>
      </c>
      <c r="L58" s="22">
        <v>0</v>
      </c>
      <c r="M58" s="22">
        <v>0</v>
      </c>
      <c r="N58" s="22">
        <v>0</v>
      </c>
      <c r="O58" s="19">
        <v>1</v>
      </c>
      <c r="Q58" s="19">
        <v>0</v>
      </c>
      <c r="R58" s="19">
        <v>0</v>
      </c>
      <c r="S58" s="19">
        <v>0</v>
      </c>
      <c r="T58" s="19">
        <v>0</v>
      </c>
      <c r="U58" s="20">
        <v>0</v>
      </c>
      <c r="V58" s="20">
        <v>0</v>
      </c>
      <c r="W58" s="20">
        <v>1137</v>
      </c>
      <c r="X58" s="20">
        <v>0</v>
      </c>
      <c r="Y58" s="20">
        <v>0</v>
      </c>
    </row>
    <row r="59" spans="1:25">
      <c r="A59" s="18" t="s">
        <v>7934</v>
      </c>
      <c r="B59" s="19">
        <v>0</v>
      </c>
      <c r="C59" s="19">
        <v>4</v>
      </c>
      <c r="D59" s="20">
        <v>0</v>
      </c>
      <c r="E59" s="19">
        <v>4</v>
      </c>
      <c r="F59" s="19">
        <v>0</v>
      </c>
      <c r="G59" s="19">
        <v>0</v>
      </c>
      <c r="H59" s="19">
        <v>0</v>
      </c>
      <c r="I59" s="19">
        <v>0</v>
      </c>
      <c r="J59" s="19">
        <v>0</v>
      </c>
      <c r="K59" s="19">
        <v>0</v>
      </c>
      <c r="L59" s="22">
        <v>0</v>
      </c>
      <c r="M59" s="22">
        <v>0</v>
      </c>
      <c r="N59" s="22">
        <v>0</v>
      </c>
      <c r="O59" s="19">
        <v>4</v>
      </c>
      <c r="Q59" s="19">
        <v>0</v>
      </c>
      <c r="R59" s="19">
        <v>0</v>
      </c>
      <c r="S59" s="19">
        <v>0</v>
      </c>
      <c r="T59" s="19">
        <v>0</v>
      </c>
      <c r="U59" s="20">
        <v>0</v>
      </c>
      <c r="V59" s="20">
        <v>0</v>
      </c>
      <c r="W59" s="20">
        <v>4264</v>
      </c>
      <c r="X59" s="20">
        <v>0</v>
      </c>
      <c r="Y59" s="20">
        <v>0</v>
      </c>
    </row>
    <row r="60" spans="1:25">
      <c r="A60" s="18" t="s">
        <v>7935</v>
      </c>
      <c r="B60" s="19">
        <v>0</v>
      </c>
      <c r="C60" s="19">
        <v>2</v>
      </c>
      <c r="D60" s="20">
        <v>0</v>
      </c>
      <c r="E60" s="19">
        <v>2</v>
      </c>
      <c r="F60" s="19">
        <v>0</v>
      </c>
      <c r="G60" s="19">
        <v>0</v>
      </c>
      <c r="H60" s="19">
        <v>0</v>
      </c>
      <c r="I60" s="19">
        <v>0</v>
      </c>
      <c r="J60" s="19">
        <v>0</v>
      </c>
      <c r="K60" s="19">
        <v>0</v>
      </c>
      <c r="L60" s="22">
        <v>0</v>
      </c>
      <c r="M60" s="22">
        <v>0</v>
      </c>
      <c r="N60" s="22">
        <v>0</v>
      </c>
      <c r="O60" s="19">
        <v>2</v>
      </c>
      <c r="Q60" s="19">
        <v>0</v>
      </c>
      <c r="R60" s="19">
        <v>0</v>
      </c>
      <c r="S60" s="19">
        <v>0</v>
      </c>
      <c r="T60" s="19">
        <v>0</v>
      </c>
      <c r="U60" s="20">
        <v>0</v>
      </c>
      <c r="V60" s="20">
        <v>0</v>
      </c>
      <c r="W60" s="20">
        <v>2132</v>
      </c>
      <c r="X60" s="20">
        <v>0</v>
      </c>
      <c r="Y60" s="20">
        <v>0</v>
      </c>
    </row>
    <row r="61" spans="1:25">
      <c r="A61" s="18" t="s">
        <v>7936</v>
      </c>
      <c r="B61" s="19">
        <v>0</v>
      </c>
      <c r="C61" s="19">
        <v>9</v>
      </c>
      <c r="D61" s="20">
        <v>2366</v>
      </c>
      <c r="E61" s="19">
        <v>8</v>
      </c>
      <c r="F61" s="19">
        <v>1</v>
      </c>
      <c r="G61" s="19">
        <v>1</v>
      </c>
      <c r="H61" s="19">
        <v>0</v>
      </c>
      <c r="I61" s="19">
        <v>0</v>
      </c>
      <c r="J61" s="19">
        <v>1</v>
      </c>
      <c r="K61" s="19">
        <v>1</v>
      </c>
      <c r="L61" s="22">
        <v>0.1111111111111111</v>
      </c>
      <c r="M61" s="22">
        <v>0.1111111111111111</v>
      </c>
      <c r="N61" s="22">
        <v>0</v>
      </c>
      <c r="O61" s="19">
        <v>8</v>
      </c>
      <c r="Q61" s="19">
        <v>0</v>
      </c>
      <c r="R61" s="19">
        <v>0</v>
      </c>
      <c r="S61" s="19">
        <v>0</v>
      </c>
      <c r="T61" s="19">
        <v>1</v>
      </c>
      <c r="U61" s="20">
        <v>2366</v>
      </c>
      <c r="V61" s="20">
        <v>0</v>
      </c>
      <c r="W61" s="20">
        <v>9594</v>
      </c>
      <c r="X61" s="20">
        <v>0</v>
      </c>
      <c r="Y61" s="20">
        <v>1</v>
      </c>
    </row>
    <row r="62" spans="1:25">
      <c r="A62" s="18" t="s">
        <v>7937</v>
      </c>
      <c r="B62" s="19">
        <v>0</v>
      </c>
      <c r="C62" s="19">
        <v>8</v>
      </c>
      <c r="D62" s="20">
        <v>0</v>
      </c>
      <c r="E62" s="19">
        <v>8</v>
      </c>
      <c r="F62" s="19">
        <v>0</v>
      </c>
      <c r="G62" s="19">
        <v>0</v>
      </c>
      <c r="H62" s="19">
        <v>0</v>
      </c>
      <c r="I62" s="19">
        <v>0</v>
      </c>
      <c r="J62" s="19">
        <v>0</v>
      </c>
      <c r="K62" s="19">
        <v>0</v>
      </c>
      <c r="L62" s="22">
        <v>0</v>
      </c>
      <c r="M62" s="22">
        <v>0</v>
      </c>
      <c r="N62" s="22">
        <v>0</v>
      </c>
      <c r="O62" s="19">
        <v>8</v>
      </c>
      <c r="Q62" s="19">
        <v>0</v>
      </c>
      <c r="R62" s="19">
        <v>0</v>
      </c>
      <c r="S62" s="19">
        <v>0</v>
      </c>
      <c r="T62" s="19">
        <v>0</v>
      </c>
      <c r="U62" s="20">
        <v>0</v>
      </c>
      <c r="V62" s="20">
        <v>0</v>
      </c>
      <c r="W62" s="20">
        <v>8528</v>
      </c>
      <c r="X62" s="20">
        <v>0</v>
      </c>
      <c r="Y62" s="20">
        <v>0</v>
      </c>
    </row>
    <row r="63" spans="1:25">
      <c r="A63" s="18" t="s">
        <v>7938</v>
      </c>
      <c r="B63" s="19">
        <v>0</v>
      </c>
      <c r="C63" s="19">
        <v>4</v>
      </c>
      <c r="D63" s="20">
        <v>0</v>
      </c>
      <c r="E63" s="19">
        <v>4</v>
      </c>
      <c r="F63" s="19">
        <v>0</v>
      </c>
      <c r="G63" s="19">
        <v>0</v>
      </c>
      <c r="H63" s="19">
        <v>0</v>
      </c>
      <c r="I63" s="19">
        <v>0</v>
      </c>
      <c r="J63" s="19">
        <v>0</v>
      </c>
      <c r="K63" s="19">
        <v>0</v>
      </c>
      <c r="L63" s="22">
        <v>0</v>
      </c>
      <c r="M63" s="22">
        <v>0</v>
      </c>
      <c r="N63" s="22">
        <v>0</v>
      </c>
      <c r="O63" s="19">
        <v>4</v>
      </c>
      <c r="Q63" s="19">
        <v>0</v>
      </c>
      <c r="R63" s="19">
        <v>0</v>
      </c>
      <c r="S63" s="19">
        <v>0</v>
      </c>
      <c r="T63" s="19">
        <v>0</v>
      </c>
      <c r="U63" s="20">
        <v>0</v>
      </c>
      <c r="V63" s="20">
        <v>0</v>
      </c>
      <c r="W63" s="20">
        <v>4264</v>
      </c>
      <c r="X63" s="20">
        <v>0</v>
      </c>
      <c r="Y63" s="20">
        <v>0</v>
      </c>
    </row>
    <row r="64" spans="1:25">
      <c r="A64" s="18" t="s">
        <v>7939</v>
      </c>
      <c r="B64" s="19">
        <v>0</v>
      </c>
      <c r="C64" s="19">
        <v>19</v>
      </c>
      <c r="D64" s="20">
        <v>0</v>
      </c>
      <c r="E64" s="19">
        <v>19</v>
      </c>
      <c r="F64" s="19">
        <v>1</v>
      </c>
      <c r="G64" s="19">
        <v>0</v>
      </c>
      <c r="H64" s="19">
        <v>0</v>
      </c>
      <c r="I64" s="19">
        <v>0</v>
      </c>
      <c r="J64" s="19">
        <v>1</v>
      </c>
      <c r="K64" s="19">
        <v>0</v>
      </c>
      <c r="L64" s="22">
        <v>5.2631578947368418E-2</v>
      </c>
      <c r="M64" s="22">
        <v>0</v>
      </c>
      <c r="N64" s="22">
        <v>-5.2631578947368418E-2</v>
      </c>
      <c r="O64" s="19">
        <v>19</v>
      </c>
      <c r="Q64" s="19">
        <v>0</v>
      </c>
      <c r="R64" s="19">
        <v>0</v>
      </c>
      <c r="S64" s="19">
        <v>0</v>
      </c>
      <c r="T64" s="19">
        <v>0</v>
      </c>
      <c r="U64" s="20">
        <v>0</v>
      </c>
      <c r="V64" s="20">
        <v>0</v>
      </c>
      <c r="W64" s="20">
        <v>20254</v>
      </c>
      <c r="X64" s="20">
        <v>0</v>
      </c>
      <c r="Y64" s="20">
        <v>0</v>
      </c>
    </row>
    <row r="65" spans="1:25">
      <c r="A65" s="18" t="s">
        <v>7940</v>
      </c>
      <c r="B65" s="19">
        <v>0</v>
      </c>
      <c r="C65" s="19">
        <v>3</v>
      </c>
      <c r="D65" s="20">
        <v>0</v>
      </c>
      <c r="E65" s="19">
        <v>2</v>
      </c>
      <c r="F65" s="19">
        <v>0</v>
      </c>
      <c r="G65" s="19">
        <v>0</v>
      </c>
      <c r="H65" s="19">
        <v>0</v>
      </c>
      <c r="I65" s="19">
        <v>0</v>
      </c>
      <c r="J65" s="19">
        <v>0</v>
      </c>
      <c r="K65" s="19">
        <v>0</v>
      </c>
      <c r="L65" s="22">
        <v>0</v>
      </c>
      <c r="M65" s="22">
        <v>0</v>
      </c>
      <c r="N65" s="22">
        <v>0</v>
      </c>
      <c r="O65" s="19">
        <v>3</v>
      </c>
      <c r="Q65" s="19">
        <v>0</v>
      </c>
      <c r="R65" s="19">
        <v>0</v>
      </c>
      <c r="S65" s="19">
        <v>0</v>
      </c>
      <c r="T65" s="19">
        <v>0</v>
      </c>
      <c r="U65" s="20">
        <v>0</v>
      </c>
      <c r="V65" s="20">
        <v>0</v>
      </c>
      <c r="W65" s="20">
        <v>3198</v>
      </c>
      <c r="X65" s="20">
        <v>0</v>
      </c>
      <c r="Y65" s="20">
        <v>0</v>
      </c>
    </row>
    <row r="66" spans="1:25">
      <c r="A66" s="18" t="s">
        <v>7941</v>
      </c>
      <c r="B66" s="19">
        <v>0</v>
      </c>
      <c r="C66" s="19">
        <v>4</v>
      </c>
      <c r="D66" s="20">
        <v>0</v>
      </c>
      <c r="E66" s="19">
        <v>4</v>
      </c>
      <c r="F66" s="19">
        <v>0</v>
      </c>
      <c r="G66" s="19">
        <v>0</v>
      </c>
      <c r="H66" s="19">
        <v>0</v>
      </c>
      <c r="I66" s="19">
        <v>0</v>
      </c>
      <c r="J66" s="19">
        <v>0</v>
      </c>
      <c r="K66" s="19">
        <v>0</v>
      </c>
      <c r="L66" s="22">
        <v>0</v>
      </c>
      <c r="M66" s="22">
        <v>0</v>
      </c>
      <c r="N66" s="22">
        <v>0</v>
      </c>
      <c r="O66" s="19">
        <v>4</v>
      </c>
      <c r="Q66" s="19">
        <v>0</v>
      </c>
      <c r="R66" s="19">
        <v>0</v>
      </c>
      <c r="S66" s="19">
        <v>0</v>
      </c>
      <c r="T66" s="19">
        <v>0</v>
      </c>
      <c r="U66" s="20">
        <v>0</v>
      </c>
      <c r="V66" s="20">
        <v>0</v>
      </c>
      <c r="W66" s="20">
        <v>4824</v>
      </c>
      <c r="X66" s="20">
        <v>0</v>
      </c>
      <c r="Y66" s="20">
        <v>0</v>
      </c>
    </row>
    <row r="67" spans="1:25">
      <c r="A67" s="18" t="s">
        <v>7942</v>
      </c>
      <c r="B67" s="19">
        <v>0</v>
      </c>
      <c r="C67" s="19">
        <v>1</v>
      </c>
      <c r="D67" s="20">
        <v>0</v>
      </c>
      <c r="E67" s="19">
        <v>0</v>
      </c>
      <c r="F67" s="19">
        <v>0</v>
      </c>
      <c r="G67" s="19">
        <v>0</v>
      </c>
      <c r="H67" s="19">
        <v>0</v>
      </c>
      <c r="I67" s="19">
        <v>0</v>
      </c>
      <c r="J67" s="19">
        <v>0</v>
      </c>
      <c r="K67" s="19">
        <v>0</v>
      </c>
      <c r="L67" s="22">
        <v>0</v>
      </c>
      <c r="M67" s="22">
        <v>0</v>
      </c>
      <c r="N67" s="22">
        <v>0</v>
      </c>
      <c r="O67" s="19">
        <v>1</v>
      </c>
      <c r="Q67" s="19">
        <v>0</v>
      </c>
      <c r="R67" s="19">
        <v>0</v>
      </c>
      <c r="S67" s="19">
        <v>0</v>
      </c>
      <c r="T67" s="19">
        <v>0</v>
      </c>
      <c r="U67" s="20">
        <v>0</v>
      </c>
      <c r="V67" s="20">
        <v>0</v>
      </c>
      <c r="W67" s="20">
        <v>1206</v>
      </c>
      <c r="X67" s="20">
        <v>0</v>
      </c>
      <c r="Y67" s="20">
        <v>0</v>
      </c>
    </row>
    <row r="68" spans="1:25">
      <c r="A68" s="18" t="s">
        <v>7943</v>
      </c>
      <c r="B68" s="19">
        <v>0</v>
      </c>
      <c r="C68" s="19">
        <v>6</v>
      </c>
      <c r="D68" s="20">
        <v>2530</v>
      </c>
      <c r="E68" s="19">
        <v>4</v>
      </c>
      <c r="F68" s="19">
        <v>1</v>
      </c>
      <c r="G68" s="19">
        <v>1</v>
      </c>
      <c r="H68" s="19">
        <v>0</v>
      </c>
      <c r="I68" s="19">
        <v>0</v>
      </c>
      <c r="J68" s="19">
        <v>1</v>
      </c>
      <c r="K68" s="19">
        <v>1</v>
      </c>
      <c r="L68" s="22">
        <v>0.16666666666666666</v>
      </c>
      <c r="M68" s="22">
        <v>0.16666666666666666</v>
      </c>
      <c r="N68" s="22">
        <v>0</v>
      </c>
      <c r="O68" s="19">
        <v>5</v>
      </c>
      <c r="Q68" s="19">
        <v>0</v>
      </c>
      <c r="R68" s="19">
        <v>0</v>
      </c>
      <c r="S68" s="19">
        <v>0</v>
      </c>
      <c r="T68" s="19">
        <v>1</v>
      </c>
      <c r="U68" s="20">
        <v>2530</v>
      </c>
      <c r="V68" s="20">
        <v>0</v>
      </c>
      <c r="W68" s="20">
        <v>7236</v>
      </c>
      <c r="X68" s="20">
        <v>0</v>
      </c>
      <c r="Y68" s="20">
        <v>1</v>
      </c>
    </row>
    <row r="69" spans="1:25">
      <c r="A69" s="18" t="s">
        <v>7944</v>
      </c>
      <c r="B69" s="19">
        <v>0</v>
      </c>
      <c r="C69" s="19">
        <v>1</v>
      </c>
      <c r="D69" s="20">
        <v>0</v>
      </c>
      <c r="E69" s="19">
        <v>1</v>
      </c>
      <c r="F69" s="19">
        <v>0</v>
      </c>
      <c r="G69" s="19">
        <v>0</v>
      </c>
      <c r="H69" s="19">
        <v>0</v>
      </c>
      <c r="I69" s="19">
        <v>0</v>
      </c>
      <c r="J69" s="19">
        <v>0</v>
      </c>
      <c r="K69" s="19">
        <v>0</v>
      </c>
      <c r="L69" s="22">
        <v>0</v>
      </c>
      <c r="M69" s="22">
        <v>0</v>
      </c>
      <c r="N69" s="22">
        <v>0</v>
      </c>
      <c r="O69" s="19">
        <v>1</v>
      </c>
      <c r="Q69" s="19">
        <v>0</v>
      </c>
      <c r="R69" s="19">
        <v>0</v>
      </c>
      <c r="S69" s="19">
        <v>0</v>
      </c>
      <c r="T69" s="19">
        <v>0</v>
      </c>
      <c r="U69" s="20">
        <v>0</v>
      </c>
      <c r="V69" s="20">
        <v>0</v>
      </c>
      <c r="W69" s="20">
        <v>1193</v>
      </c>
      <c r="X69" s="20">
        <v>0</v>
      </c>
      <c r="Y69" s="20">
        <v>0</v>
      </c>
    </row>
    <row r="70" spans="1:25">
      <c r="A70" s="18" t="s">
        <v>7945</v>
      </c>
      <c r="B70" s="19">
        <v>0</v>
      </c>
      <c r="C70" s="19">
        <v>4</v>
      </c>
      <c r="D70" s="20">
        <v>2733</v>
      </c>
      <c r="E70" s="19">
        <v>3</v>
      </c>
      <c r="F70" s="19">
        <v>1</v>
      </c>
      <c r="G70" s="19">
        <v>1</v>
      </c>
      <c r="H70" s="19">
        <v>0</v>
      </c>
      <c r="I70" s="19">
        <v>0</v>
      </c>
      <c r="J70" s="19">
        <v>1</v>
      </c>
      <c r="K70" s="19">
        <v>1</v>
      </c>
      <c r="L70" s="22">
        <v>0.25</v>
      </c>
      <c r="M70" s="22">
        <v>0.25</v>
      </c>
      <c r="N70" s="22">
        <v>0</v>
      </c>
      <c r="O70" s="19">
        <v>3</v>
      </c>
      <c r="Q70" s="19">
        <v>0</v>
      </c>
      <c r="R70" s="19">
        <v>0</v>
      </c>
      <c r="S70" s="19">
        <v>0</v>
      </c>
      <c r="T70" s="19">
        <v>1</v>
      </c>
      <c r="U70" s="20">
        <v>2733</v>
      </c>
      <c r="V70" s="20">
        <v>0</v>
      </c>
      <c r="W70" s="20">
        <v>4772</v>
      </c>
      <c r="X70" s="20">
        <v>0</v>
      </c>
      <c r="Y70" s="20">
        <v>1</v>
      </c>
    </row>
    <row r="71" spans="1:25">
      <c r="A71" s="18" t="s">
        <v>7946</v>
      </c>
      <c r="B71" s="19">
        <v>0</v>
      </c>
      <c r="C71" s="19">
        <v>1</v>
      </c>
      <c r="D71" s="20">
        <v>0</v>
      </c>
      <c r="E71" s="19">
        <v>1</v>
      </c>
      <c r="F71" s="19">
        <v>0</v>
      </c>
      <c r="G71" s="19">
        <v>0</v>
      </c>
      <c r="H71" s="19">
        <v>0</v>
      </c>
      <c r="I71" s="19">
        <v>0</v>
      </c>
      <c r="J71" s="19">
        <v>0</v>
      </c>
      <c r="K71" s="19">
        <v>0</v>
      </c>
      <c r="L71" s="22">
        <v>0</v>
      </c>
      <c r="M71" s="22">
        <v>0</v>
      </c>
      <c r="N71" s="22">
        <v>0</v>
      </c>
      <c r="O71" s="19">
        <v>1</v>
      </c>
      <c r="Q71" s="19">
        <v>0</v>
      </c>
      <c r="R71" s="19">
        <v>0</v>
      </c>
      <c r="S71" s="19">
        <v>0</v>
      </c>
      <c r="T71" s="19">
        <v>0</v>
      </c>
      <c r="U71" s="20">
        <v>0</v>
      </c>
      <c r="V71" s="20">
        <v>0</v>
      </c>
      <c r="W71" s="20">
        <v>1066</v>
      </c>
      <c r="X71" s="20">
        <v>0</v>
      </c>
      <c r="Y71" s="20">
        <v>0</v>
      </c>
    </row>
    <row r="72" spans="1:25">
      <c r="A72" s="18" t="s">
        <v>7947</v>
      </c>
      <c r="B72" s="19">
        <v>0</v>
      </c>
      <c r="C72" s="19">
        <v>3</v>
      </c>
      <c r="D72" s="20">
        <v>0</v>
      </c>
      <c r="E72" s="19">
        <v>3</v>
      </c>
      <c r="F72" s="19">
        <v>1</v>
      </c>
      <c r="G72" s="19">
        <v>0</v>
      </c>
      <c r="H72" s="19">
        <v>0</v>
      </c>
      <c r="I72" s="19">
        <v>0</v>
      </c>
      <c r="J72" s="19">
        <v>1</v>
      </c>
      <c r="K72" s="19">
        <v>0</v>
      </c>
      <c r="L72" s="22">
        <v>0.33333333333333331</v>
      </c>
      <c r="M72" s="22">
        <v>0</v>
      </c>
      <c r="N72" s="22">
        <v>-0.33333333333333331</v>
      </c>
      <c r="O72" s="19">
        <v>3</v>
      </c>
      <c r="Q72" s="19">
        <v>0</v>
      </c>
      <c r="R72" s="19">
        <v>0</v>
      </c>
      <c r="S72" s="19">
        <v>0</v>
      </c>
      <c r="T72" s="19">
        <v>0</v>
      </c>
      <c r="U72" s="20">
        <v>0</v>
      </c>
      <c r="V72" s="20">
        <v>0</v>
      </c>
      <c r="W72" s="20">
        <v>3198</v>
      </c>
      <c r="X72" s="20">
        <v>0</v>
      </c>
      <c r="Y72" s="20">
        <v>0</v>
      </c>
    </row>
    <row r="73" spans="1:25">
      <c r="A73" s="18" t="s">
        <v>7948</v>
      </c>
      <c r="B73" s="19">
        <v>0</v>
      </c>
      <c r="C73" s="19">
        <v>2</v>
      </c>
      <c r="D73" s="20">
        <v>2285</v>
      </c>
      <c r="E73" s="19">
        <v>2</v>
      </c>
      <c r="F73" s="19">
        <v>0</v>
      </c>
      <c r="G73" s="19">
        <v>0</v>
      </c>
      <c r="H73" s="19">
        <v>2</v>
      </c>
      <c r="I73" s="19">
        <v>1</v>
      </c>
      <c r="J73" s="19">
        <v>2</v>
      </c>
      <c r="K73" s="19">
        <v>1</v>
      </c>
      <c r="L73" s="22">
        <v>1</v>
      </c>
      <c r="M73" s="22">
        <v>0.5</v>
      </c>
      <c r="N73" s="22">
        <v>-0.5</v>
      </c>
      <c r="O73" s="19">
        <v>1</v>
      </c>
      <c r="Q73" s="19">
        <v>0</v>
      </c>
      <c r="R73" s="19">
        <v>0</v>
      </c>
      <c r="S73" s="19">
        <v>0</v>
      </c>
      <c r="T73" s="19">
        <v>1</v>
      </c>
      <c r="U73" s="20">
        <v>2285</v>
      </c>
      <c r="V73" s="20">
        <v>0</v>
      </c>
      <c r="W73" s="20">
        <v>2300</v>
      </c>
      <c r="X73" s="20">
        <v>1</v>
      </c>
      <c r="Y73" s="20">
        <v>1</v>
      </c>
    </row>
    <row r="74" spans="1:25">
      <c r="A74" s="18" t="s">
        <v>7949</v>
      </c>
      <c r="B74" s="19">
        <v>0</v>
      </c>
      <c r="C74" s="19">
        <v>2</v>
      </c>
      <c r="D74" s="20">
        <v>0</v>
      </c>
      <c r="E74" s="19">
        <v>2</v>
      </c>
      <c r="F74" s="19">
        <v>0</v>
      </c>
      <c r="G74" s="19">
        <v>0</v>
      </c>
      <c r="H74" s="19">
        <v>0</v>
      </c>
      <c r="I74" s="19">
        <v>0</v>
      </c>
      <c r="J74" s="19">
        <v>0</v>
      </c>
      <c r="K74" s="19">
        <v>0</v>
      </c>
      <c r="L74" s="22">
        <v>0</v>
      </c>
      <c r="M74" s="22">
        <v>0</v>
      </c>
      <c r="N74" s="22">
        <v>0</v>
      </c>
      <c r="O74" s="19">
        <v>2</v>
      </c>
      <c r="Q74" s="19">
        <v>0</v>
      </c>
      <c r="R74" s="19">
        <v>0</v>
      </c>
      <c r="S74" s="19">
        <v>0</v>
      </c>
      <c r="T74" s="19">
        <v>0</v>
      </c>
      <c r="U74" s="20">
        <v>0</v>
      </c>
      <c r="V74" s="20">
        <v>0</v>
      </c>
      <c r="W74" s="20">
        <v>2300</v>
      </c>
      <c r="X74" s="20">
        <v>0</v>
      </c>
      <c r="Y74" s="20">
        <v>0</v>
      </c>
    </row>
    <row r="75" spans="1:25">
      <c r="A75" s="18" t="s">
        <v>7950</v>
      </c>
      <c r="B75" s="19">
        <v>0</v>
      </c>
      <c r="C75" s="19">
        <v>4</v>
      </c>
      <c r="D75" s="20">
        <v>0</v>
      </c>
      <c r="E75" s="19">
        <v>4</v>
      </c>
      <c r="F75" s="19">
        <v>0</v>
      </c>
      <c r="G75" s="19">
        <v>0</v>
      </c>
      <c r="H75" s="19">
        <v>0</v>
      </c>
      <c r="I75" s="19">
        <v>0</v>
      </c>
      <c r="J75" s="19">
        <v>0</v>
      </c>
      <c r="K75" s="19">
        <v>0</v>
      </c>
      <c r="L75" s="22">
        <v>0</v>
      </c>
      <c r="M75" s="22">
        <v>0</v>
      </c>
      <c r="N75" s="22">
        <v>0</v>
      </c>
      <c r="O75" s="19">
        <v>4</v>
      </c>
      <c r="Q75" s="19">
        <v>0</v>
      </c>
      <c r="R75" s="19">
        <v>0</v>
      </c>
      <c r="S75" s="19">
        <v>0</v>
      </c>
      <c r="T75" s="19">
        <v>0</v>
      </c>
      <c r="U75" s="20">
        <v>0</v>
      </c>
      <c r="V75" s="20">
        <v>0</v>
      </c>
      <c r="W75" s="20">
        <v>4600</v>
      </c>
      <c r="X75" s="20">
        <v>0</v>
      </c>
      <c r="Y75" s="20">
        <v>0</v>
      </c>
    </row>
    <row r="76" spans="1:25">
      <c r="A76" s="18" t="s">
        <v>7951</v>
      </c>
      <c r="B76" s="19">
        <v>0</v>
      </c>
      <c r="C76" s="19">
        <v>4</v>
      </c>
      <c r="D76" s="20">
        <v>0</v>
      </c>
      <c r="E76" s="19">
        <v>4</v>
      </c>
      <c r="F76" s="19">
        <v>1</v>
      </c>
      <c r="G76" s="19">
        <v>0</v>
      </c>
      <c r="H76" s="19">
        <v>0</v>
      </c>
      <c r="I76" s="19">
        <v>0</v>
      </c>
      <c r="J76" s="19">
        <v>1</v>
      </c>
      <c r="K76" s="19">
        <v>0</v>
      </c>
      <c r="L76" s="22">
        <v>0.25</v>
      </c>
      <c r="M76" s="22">
        <v>0</v>
      </c>
      <c r="N76" s="22">
        <v>-0.25</v>
      </c>
      <c r="O76" s="19">
        <v>4</v>
      </c>
      <c r="Q76" s="19">
        <v>0</v>
      </c>
      <c r="R76" s="19">
        <v>0</v>
      </c>
      <c r="S76" s="19">
        <v>0</v>
      </c>
      <c r="T76" s="19">
        <v>0</v>
      </c>
      <c r="U76" s="20">
        <v>0</v>
      </c>
      <c r="V76" s="20">
        <v>0</v>
      </c>
      <c r="W76" s="20">
        <v>4600</v>
      </c>
      <c r="X76" s="20">
        <v>0</v>
      </c>
      <c r="Y76" s="20">
        <v>0</v>
      </c>
    </row>
    <row r="77" spans="1:25">
      <c r="A77" s="18" t="s">
        <v>7952</v>
      </c>
      <c r="B77" s="19">
        <v>0</v>
      </c>
      <c r="C77" s="19">
        <v>2</v>
      </c>
      <c r="D77" s="20">
        <v>0</v>
      </c>
      <c r="E77" s="19">
        <v>1</v>
      </c>
      <c r="F77" s="19">
        <v>0</v>
      </c>
      <c r="G77" s="19">
        <v>0</v>
      </c>
      <c r="H77" s="19">
        <v>0</v>
      </c>
      <c r="I77" s="19">
        <v>0</v>
      </c>
      <c r="J77" s="19">
        <v>0</v>
      </c>
      <c r="K77" s="19">
        <v>0</v>
      </c>
      <c r="L77" s="22">
        <v>0</v>
      </c>
      <c r="M77" s="22">
        <v>0</v>
      </c>
      <c r="N77" s="22">
        <v>0</v>
      </c>
      <c r="O77" s="19">
        <v>2</v>
      </c>
      <c r="Q77" s="19">
        <v>0</v>
      </c>
      <c r="R77" s="19">
        <v>0</v>
      </c>
      <c r="S77" s="19">
        <v>0</v>
      </c>
      <c r="T77" s="19">
        <v>0</v>
      </c>
      <c r="U77" s="20">
        <v>0</v>
      </c>
      <c r="V77" s="20">
        <v>0</v>
      </c>
      <c r="W77" s="20">
        <v>2768</v>
      </c>
      <c r="X77" s="20">
        <v>0</v>
      </c>
      <c r="Y77" s="20">
        <v>0</v>
      </c>
    </row>
    <row r="78" spans="1:25">
      <c r="A78" s="18" t="s">
        <v>7953</v>
      </c>
      <c r="B78" s="19">
        <v>0</v>
      </c>
      <c r="C78" s="19">
        <v>1</v>
      </c>
      <c r="D78" s="20">
        <v>0</v>
      </c>
      <c r="E78" s="19">
        <v>0</v>
      </c>
      <c r="F78" s="19">
        <v>0</v>
      </c>
      <c r="G78" s="19">
        <v>0</v>
      </c>
      <c r="H78" s="19">
        <v>0</v>
      </c>
      <c r="I78" s="19">
        <v>0</v>
      </c>
      <c r="J78" s="19">
        <v>0</v>
      </c>
      <c r="K78" s="19">
        <v>0</v>
      </c>
      <c r="L78" s="22">
        <v>0</v>
      </c>
      <c r="M78" s="22">
        <v>0</v>
      </c>
      <c r="N78" s="22">
        <v>0</v>
      </c>
      <c r="O78" s="19">
        <v>1</v>
      </c>
      <c r="Q78" s="19">
        <v>0</v>
      </c>
      <c r="R78" s="19">
        <v>0</v>
      </c>
      <c r="S78" s="19">
        <v>0</v>
      </c>
      <c r="T78" s="19">
        <v>0</v>
      </c>
      <c r="U78" s="20">
        <v>0</v>
      </c>
      <c r="V78" s="20">
        <v>0</v>
      </c>
      <c r="W78" s="20">
        <v>1384</v>
      </c>
      <c r="X78" s="20">
        <v>0</v>
      </c>
      <c r="Y78" s="20">
        <v>0</v>
      </c>
    </row>
    <row r="79" spans="1:25">
      <c r="A79" s="18" t="s">
        <v>7954</v>
      </c>
      <c r="B79" s="19">
        <v>0</v>
      </c>
      <c r="C79" s="19">
        <v>2</v>
      </c>
      <c r="D79" s="20">
        <v>0</v>
      </c>
      <c r="E79" s="19">
        <v>2</v>
      </c>
      <c r="F79" s="19">
        <v>0</v>
      </c>
      <c r="G79" s="19">
        <v>0</v>
      </c>
      <c r="H79" s="19">
        <v>0</v>
      </c>
      <c r="I79" s="19">
        <v>0</v>
      </c>
      <c r="J79" s="19">
        <v>0</v>
      </c>
      <c r="K79" s="19">
        <v>0</v>
      </c>
      <c r="L79" s="22">
        <v>0</v>
      </c>
      <c r="M79" s="22">
        <v>0</v>
      </c>
      <c r="N79" s="22">
        <v>0</v>
      </c>
      <c r="O79" s="19">
        <v>2</v>
      </c>
      <c r="Q79" s="19">
        <v>0</v>
      </c>
      <c r="R79" s="19">
        <v>0</v>
      </c>
      <c r="S79" s="19">
        <v>0</v>
      </c>
      <c r="T79" s="19">
        <v>0</v>
      </c>
      <c r="U79" s="20">
        <v>0</v>
      </c>
      <c r="V79" s="20">
        <v>0</v>
      </c>
      <c r="W79" s="20">
        <v>2354</v>
      </c>
      <c r="X79" s="20">
        <v>0</v>
      </c>
      <c r="Y79" s="20">
        <v>0</v>
      </c>
    </row>
    <row r="80" spans="1:25">
      <c r="A80" s="18" t="s">
        <v>7955</v>
      </c>
      <c r="B80" s="19">
        <v>0</v>
      </c>
      <c r="C80" s="19">
        <v>1</v>
      </c>
      <c r="D80" s="20">
        <v>0</v>
      </c>
      <c r="E80" s="19">
        <v>1</v>
      </c>
      <c r="F80" s="19">
        <v>0</v>
      </c>
      <c r="G80" s="19">
        <v>0</v>
      </c>
      <c r="H80" s="19">
        <v>0</v>
      </c>
      <c r="I80" s="19">
        <v>0</v>
      </c>
      <c r="J80" s="19">
        <v>0</v>
      </c>
      <c r="K80" s="19">
        <v>0</v>
      </c>
      <c r="L80" s="22">
        <v>0</v>
      </c>
      <c r="M80" s="22">
        <v>0</v>
      </c>
      <c r="N80" s="22">
        <v>0</v>
      </c>
      <c r="O80" s="19">
        <v>1</v>
      </c>
      <c r="Q80" s="19">
        <v>0</v>
      </c>
      <c r="R80" s="19">
        <v>0</v>
      </c>
      <c r="S80" s="19">
        <v>0</v>
      </c>
      <c r="T80" s="19">
        <v>0</v>
      </c>
      <c r="U80" s="20">
        <v>0</v>
      </c>
      <c r="V80" s="20">
        <v>0</v>
      </c>
      <c r="W80" s="20">
        <v>1177</v>
      </c>
      <c r="X80" s="20">
        <v>0</v>
      </c>
      <c r="Y80" s="20">
        <v>0</v>
      </c>
    </row>
    <row r="81" spans="1:25">
      <c r="A81" s="18" t="s">
        <v>7956</v>
      </c>
      <c r="B81" s="19">
        <v>0</v>
      </c>
      <c r="C81" s="19">
        <v>4</v>
      </c>
      <c r="D81" s="20">
        <v>0</v>
      </c>
      <c r="E81" s="19">
        <v>4</v>
      </c>
      <c r="F81" s="19">
        <v>1</v>
      </c>
      <c r="G81" s="19">
        <v>0</v>
      </c>
      <c r="H81" s="19">
        <v>0</v>
      </c>
      <c r="I81" s="19">
        <v>0</v>
      </c>
      <c r="J81" s="19">
        <v>1</v>
      </c>
      <c r="K81" s="19">
        <v>0</v>
      </c>
      <c r="L81" s="22">
        <v>0.25</v>
      </c>
      <c r="M81" s="22">
        <v>0</v>
      </c>
      <c r="N81" s="22">
        <v>-0.25</v>
      </c>
      <c r="O81" s="19">
        <v>4</v>
      </c>
      <c r="Q81" s="19">
        <v>0</v>
      </c>
      <c r="R81" s="19">
        <v>0</v>
      </c>
      <c r="S81" s="19">
        <v>0</v>
      </c>
      <c r="T81" s="19">
        <v>0</v>
      </c>
      <c r="U81" s="20">
        <v>0</v>
      </c>
      <c r="V81" s="20">
        <v>0</v>
      </c>
      <c r="W81" s="20">
        <v>4708</v>
      </c>
      <c r="X81" s="20">
        <v>0</v>
      </c>
      <c r="Y81" s="20">
        <v>0</v>
      </c>
    </row>
    <row r="82" spans="1:25">
      <c r="A82" s="18" t="s">
        <v>7957</v>
      </c>
      <c r="B82" s="19">
        <v>0</v>
      </c>
      <c r="C82" s="19">
        <v>2</v>
      </c>
      <c r="D82" s="20">
        <v>2415</v>
      </c>
      <c r="E82" s="19">
        <v>2</v>
      </c>
      <c r="F82" s="19">
        <v>1</v>
      </c>
      <c r="G82" s="19">
        <v>1</v>
      </c>
      <c r="H82" s="19">
        <v>0</v>
      </c>
      <c r="I82" s="19">
        <v>0</v>
      </c>
      <c r="J82" s="19">
        <v>1</v>
      </c>
      <c r="K82" s="19">
        <v>1</v>
      </c>
      <c r="L82" s="22">
        <v>0.5</v>
      </c>
      <c r="M82" s="22">
        <v>0.5</v>
      </c>
      <c r="N82" s="22">
        <v>0</v>
      </c>
      <c r="O82" s="19">
        <v>1</v>
      </c>
      <c r="Q82" s="19">
        <v>0</v>
      </c>
      <c r="R82" s="19">
        <v>0</v>
      </c>
      <c r="S82" s="19">
        <v>0</v>
      </c>
      <c r="T82" s="19">
        <v>1</v>
      </c>
      <c r="U82" s="20">
        <v>2415</v>
      </c>
      <c r="V82" s="20">
        <v>0</v>
      </c>
      <c r="W82" s="20">
        <v>2354</v>
      </c>
      <c r="X82" s="20">
        <v>0</v>
      </c>
      <c r="Y82" s="20">
        <v>1</v>
      </c>
    </row>
    <row r="83" spans="1:25">
      <c r="A83" s="18" t="s">
        <v>7958</v>
      </c>
      <c r="B83" s="19">
        <v>0</v>
      </c>
      <c r="C83" s="19">
        <v>2</v>
      </c>
      <c r="D83" s="20">
        <v>0</v>
      </c>
      <c r="E83" s="19">
        <v>1</v>
      </c>
      <c r="F83" s="19">
        <v>0</v>
      </c>
      <c r="G83" s="19">
        <v>0</v>
      </c>
      <c r="H83" s="19">
        <v>0</v>
      </c>
      <c r="I83" s="19">
        <v>0</v>
      </c>
      <c r="J83" s="19">
        <v>0</v>
      </c>
      <c r="K83" s="19">
        <v>0</v>
      </c>
      <c r="L83" s="22">
        <v>0</v>
      </c>
      <c r="M83" s="22">
        <v>0</v>
      </c>
      <c r="N83" s="22">
        <v>0</v>
      </c>
      <c r="O83" s="19">
        <v>2</v>
      </c>
      <c r="Q83" s="19">
        <v>0</v>
      </c>
      <c r="R83" s="19">
        <v>0</v>
      </c>
      <c r="S83" s="19">
        <v>0</v>
      </c>
      <c r="T83" s="19">
        <v>0</v>
      </c>
      <c r="U83" s="20">
        <v>0</v>
      </c>
      <c r="V83" s="20">
        <v>0</v>
      </c>
      <c r="W83" s="20">
        <v>2822</v>
      </c>
      <c r="X83" s="20">
        <v>0</v>
      </c>
      <c r="Y83" s="20">
        <v>0</v>
      </c>
    </row>
    <row r="84" spans="1:25">
      <c r="A84" s="18" t="s">
        <v>7959</v>
      </c>
      <c r="B84" s="19">
        <v>0</v>
      </c>
      <c r="C84" s="19">
        <v>1</v>
      </c>
      <c r="D84" s="20">
        <v>0</v>
      </c>
      <c r="E84" s="19">
        <v>1</v>
      </c>
      <c r="F84" s="19">
        <v>0</v>
      </c>
      <c r="G84" s="19">
        <v>0</v>
      </c>
      <c r="H84" s="19">
        <v>0</v>
      </c>
      <c r="I84" s="19">
        <v>0</v>
      </c>
      <c r="J84" s="19">
        <v>0</v>
      </c>
      <c r="K84" s="19">
        <v>0</v>
      </c>
      <c r="L84" s="22">
        <v>0</v>
      </c>
      <c r="M84" s="22">
        <v>0</v>
      </c>
      <c r="N84" s="22">
        <v>0</v>
      </c>
      <c r="O84" s="19">
        <v>1</v>
      </c>
      <c r="Q84" s="19">
        <v>0</v>
      </c>
      <c r="R84" s="19">
        <v>0</v>
      </c>
      <c r="S84" s="19">
        <v>0</v>
      </c>
      <c r="T84" s="19">
        <v>0</v>
      </c>
      <c r="U84" s="20">
        <v>0</v>
      </c>
      <c r="V84" s="20">
        <v>0</v>
      </c>
      <c r="W84" s="20">
        <v>1411</v>
      </c>
      <c r="X84" s="20">
        <v>0</v>
      </c>
      <c r="Y84" s="20">
        <v>0</v>
      </c>
    </row>
    <row r="85" spans="1:25">
      <c r="A85" s="18" t="s">
        <v>7960</v>
      </c>
      <c r="B85" s="19">
        <v>0</v>
      </c>
      <c r="C85" s="19">
        <v>1</v>
      </c>
      <c r="D85" s="20">
        <v>0</v>
      </c>
      <c r="E85" s="19">
        <v>1</v>
      </c>
      <c r="F85" s="19">
        <v>0</v>
      </c>
      <c r="G85" s="19">
        <v>0</v>
      </c>
      <c r="H85" s="19">
        <v>0</v>
      </c>
      <c r="I85" s="19">
        <v>0</v>
      </c>
      <c r="J85" s="19">
        <v>0</v>
      </c>
      <c r="K85" s="19">
        <v>0</v>
      </c>
      <c r="L85" s="22">
        <v>0</v>
      </c>
      <c r="M85" s="22">
        <v>0</v>
      </c>
      <c r="N85" s="22">
        <v>0</v>
      </c>
      <c r="O85" s="19">
        <v>1</v>
      </c>
      <c r="Q85" s="19">
        <v>0</v>
      </c>
      <c r="R85" s="19">
        <v>0</v>
      </c>
      <c r="S85" s="19">
        <v>0</v>
      </c>
      <c r="T85" s="19">
        <v>0</v>
      </c>
      <c r="U85" s="20">
        <v>0</v>
      </c>
      <c r="V85" s="20">
        <v>0</v>
      </c>
      <c r="W85" s="20">
        <v>1407</v>
      </c>
      <c r="X85" s="20">
        <v>0</v>
      </c>
      <c r="Y85" s="20">
        <v>0</v>
      </c>
    </row>
    <row r="86" spans="1:25">
      <c r="A86" s="18" t="s">
        <v>7961</v>
      </c>
      <c r="B86" s="19">
        <v>0</v>
      </c>
      <c r="C86" s="19">
        <v>4</v>
      </c>
      <c r="D86" s="20">
        <v>0</v>
      </c>
      <c r="E86" s="19">
        <v>4</v>
      </c>
      <c r="F86" s="19">
        <v>1</v>
      </c>
      <c r="G86" s="19">
        <v>0</v>
      </c>
      <c r="H86" s="19">
        <v>0</v>
      </c>
      <c r="I86" s="19">
        <v>0</v>
      </c>
      <c r="J86" s="19">
        <v>1</v>
      </c>
      <c r="K86" s="19">
        <v>0</v>
      </c>
      <c r="L86" s="22">
        <v>0.25</v>
      </c>
      <c r="M86" s="22">
        <v>0</v>
      </c>
      <c r="N86" s="22">
        <v>-0.25</v>
      </c>
      <c r="O86" s="19">
        <v>4</v>
      </c>
      <c r="Q86" s="19">
        <v>0</v>
      </c>
      <c r="R86" s="19">
        <v>0</v>
      </c>
      <c r="S86" s="19">
        <v>0</v>
      </c>
      <c r="T86" s="19">
        <v>0</v>
      </c>
      <c r="U86" s="20">
        <v>0</v>
      </c>
      <c r="V86" s="20">
        <v>0</v>
      </c>
      <c r="W86" s="20">
        <v>5004</v>
      </c>
      <c r="X86" s="20">
        <v>0</v>
      </c>
      <c r="Y86" s="20">
        <v>0</v>
      </c>
    </row>
    <row r="87" spans="1:25">
      <c r="A87" s="18" t="s">
        <v>7962</v>
      </c>
      <c r="B87" s="19">
        <v>0</v>
      </c>
      <c r="C87" s="19">
        <v>1</v>
      </c>
      <c r="D87" s="20">
        <v>0</v>
      </c>
      <c r="E87" s="19">
        <v>1</v>
      </c>
      <c r="F87" s="19">
        <v>0</v>
      </c>
      <c r="G87" s="19">
        <v>0</v>
      </c>
      <c r="H87" s="19">
        <v>0</v>
      </c>
      <c r="I87" s="19">
        <v>0</v>
      </c>
      <c r="J87" s="19">
        <v>0</v>
      </c>
      <c r="K87" s="19">
        <v>0</v>
      </c>
      <c r="L87" s="22">
        <v>0</v>
      </c>
      <c r="M87" s="22">
        <v>0</v>
      </c>
      <c r="N87" s="22">
        <v>0</v>
      </c>
      <c r="O87" s="19">
        <v>1</v>
      </c>
      <c r="Q87" s="19">
        <v>0</v>
      </c>
      <c r="R87" s="19">
        <v>0</v>
      </c>
      <c r="S87" s="19">
        <v>0</v>
      </c>
      <c r="T87" s="19">
        <v>0</v>
      </c>
      <c r="U87" s="20">
        <v>0</v>
      </c>
      <c r="V87" s="20">
        <v>0</v>
      </c>
      <c r="W87" s="20">
        <v>1251</v>
      </c>
      <c r="X87" s="20">
        <v>0</v>
      </c>
      <c r="Y87" s="20">
        <v>0</v>
      </c>
    </row>
    <row r="88" spans="1:25">
      <c r="A88" s="18" t="s">
        <v>7963</v>
      </c>
      <c r="B88" s="19">
        <v>0</v>
      </c>
      <c r="C88" s="19">
        <v>1</v>
      </c>
      <c r="D88" s="20">
        <v>0</v>
      </c>
      <c r="E88" s="19">
        <v>1</v>
      </c>
      <c r="F88" s="19">
        <v>1</v>
      </c>
      <c r="G88" s="19">
        <v>0</v>
      </c>
      <c r="H88" s="19">
        <v>0</v>
      </c>
      <c r="I88" s="19">
        <v>0</v>
      </c>
      <c r="J88" s="19">
        <v>1</v>
      </c>
      <c r="K88" s="19">
        <v>0</v>
      </c>
      <c r="L88" s="22">
        <v>1</v>
      </c>
      <c r="M88" s="22">
        <v>0</v>
      </c>
      <c r="N88" s="22">
        <v>-1</v>
      </c>
      <c r="O88" s="19">
        <v>1</v>
      </c>
      <c r="Q88" s="19">
        <v>0</v>
      </c>
      <c r="R88" s="19">
        <v>0</v>
      </c>
      <c r="S88" s="19">
        <v>0</v>
      </c>
      <c r="T88" s="19">
        <v>0</v>
      </c>
      <c r="U88" s="20">
        <v>0</v>
      </c>
      <c r="V88" s="20">
        <v>0</v>
      </c>
      <c r="W88" s="20">
        <v>1251</v>
      </c>
      <c r="X88" s="20">
        <v>0</v>
      </c>
      <c r="Y88" s="20">
        <v>0</v>
      </c>
    </row>
    <row r="89" spans="1:25">
      <c r="A89" s="18" t="s">
        <v>7964</v>
      </c>
      <c r="B89" s="19">
        <v>0</v>
      </c>
      <c r="C89" s="19">
        <v>4</v>
      </c>
      <c r="D89" s="20">
        <v>0</v>
      </c>
      <c r="E89" s="19">
        <v>4</v>
      </c>
      <c r="F89" s="19">
        <v>0</v>
      </c>
      <c r="G89" s="19">
        <v>0</v>
      </c>
      <c r="H89" s="19">
        <v>0</v>
      </c>
      <c r="I89" s="19">
        <v>0</v>
      </c>
      <c r="J89" s="19">
        <v>0</v>
      </c>
      <c r="K89" s="19">
        <v>0</v>
      </c>
      <c r="L89" s="22">
        <v>0</v>
      </c>
      <c r="M89" s="22">
        <v>0</v>
      </c>
      <c r="N89" s="22">
        <v>0</v>
      </c>
      <c r="O89" s="19">
        <v>4</v>
      </c>
      <c r="Q89" s="19">
        <v>0</v>
      </c>
      <c r="R89" s="19">
        <v>0</v>
      </c>
      <c r="S89" s="19">
        <v>0</v>
      </c>
      <c r="T89" s="19">
        <v>0</v>
      </c>
      <c r="U89" s="20">
        <v>0</v>
      </c>
      <c r="V89" s="20">
        <v>0</v>
      </c>
      <c r="W89" s="20">
        <v>5004</v>
      </c>
      <c r="X89" s="20">
        <v>0</v>
      </c>
      <c r="Y89" s="20">
        <v>0</v>
      </c>
    </row>
    <row r="90" spans="1:25">
      <c r="A90" s="18" t="s">
        <v>7965</v>
      </c>
      <c r="B90" s="19">
        <v>0</v>
      </c>
      <c r="C90" s="19">
        <v>2</v>
      </c>
      <c r="D90" s="20">
        <v>0</v>
      </c>
      <c r="E90" s="19">
        <v>2</v>
      </c>
      <c r="F90" s="19">
        <v>0</v>
      </c>
      <c r="G90" s="19">
        <v>0</v>
      </c>
      <c r="H90" s="19">
        <v>0</v>
      </c>
      <c r="I90" s="19">
        <v>0</v>
      </c>
      <c r="J90" s="19">
        <v>0</v>
      </c>
      <c r="K90" s="19">
        <v>0</v>
      </c>
      <c r="L90" s="22">
        <v>0</v>
      </c>
      <c r="M90" s="22">
        <v>0</v>
      </c>
      <c r="N90" s="22">
        <v>0</v>
      </c>
      <c r="O90" s="19">
        <v>2</v>
      </c>
      <c r="Q90" s="19">
        <v>0</v>
      </c>
      <c r="R90" s="19">
        <v>0</v>
      </c>
      <c r="S90" s="19">
        <v>0</v>
      </c>
      <c r="T90" s="19">
        <v>0</v>
      </c>
      <c r="U90" s="20">
        <v>0</v>
      </c>
      <c r="V90" s="20">
        <v>0</v>
      </c>
      <c r="W90" s="20">
        <v>2502</v>
      </c>
      <c r="X90" s="20">
        <v>0</v>
      </c>
      <c r="Y90" s="20">
        <v>0</v>
      </c>
    </row>
    <row r="91" spans="1:25">
      <c r="A91" s="18" t="s">
        <v>7966</v>
      </c>
      <c r="B91" s="19">
        <v>0</v>
      </c>
      <c r="C91" s="19">
        <v>4</v>
      </c>
      <c r="D91" s="20">
        <v>2519.5</v>
      </c>
      <c r="E91" s="19">
        <v>4</v>
      </c>
      <c r="F91" s="19">
        <v>0</v>
      </c>
      <c r="G91" s="19">
        <v>2</v>
      </c>
      <c r="H91" s="19">
        <v>0</v>
      </c>
      <c r="I91" s="19">
        <v>0</v>
      </c>
      <c r="J91" s="19">
        <v>0</v>
      </c>
      <c r="K91" s="19">
        <v>2</v>
      </c>
      <c r="L91" s="22">
        <v>0</v>
      </c>
      <c r="M91" s="22">
        <v>0.5</v>
      </c>
      <c r="N91" s="22">
        <v>0.5</v>
      </c>
      <c r="O91" s="19">
        <v>2</v>
      </c>
      <c r="Q91" s="19">
        <v>0</v>
      </c>
      <c r="R91" s="19">
        <v>0</v>
      </c>
      <c r="S91" s="19">
        <v>0</v>
      </c>
      <c r="T91" s="19">
        <v>2</v>
      </c>
      <c r="U91" s="20">
        <v>5039</v>
      </c>
      <c r="V91" s="20">
        <v>0</v>
      </c>
      <c r="W91" s="20">
        <v>5004</v>
      </c>
      <c r="X91" s="20">
        <v>0</v>
      </c>
      <c r="Y91" s="20">
        <v>2</v>
      </c>
    </row>
    <row r="92" spans="1:25">
      <c r="A92" s="18" t="s">
        <v>7967</v>
      </c>
      <c r="B92" s="19">
        <v>0</v>
      </c>
      <c r="C92" s="19">
        <v>2</v>
      </c>
      <c r="D92" s="20">
        <v>0</v>
      </c>
      <c r="E92" s="19">
        <v>2</v>
      </c>
      <c r="F92" s="19">
        <v>0</v>
      </c>
      <c r="G92" s="19">
        <v>0</v>
      </c>
      <c r="H92" s="19">
        <v>0</v>
      </c>
      <c r="I92" s="19">
        <v>0</v>
      </c>
      <c r="J92" s="19">
        <v>0</v>
      </c>
      <c r="K92" s="19">
        <v>0</v>
      </c>
      <c r="L92" s="22">
        <v>0</v>
      </c>
      <c r="M92" s="22">
        <v>0</v>
      </c>
      <c r="N92" s="22">
        <v>0</v>
      </c>
      <c r="O92" s="19">
        <v>2</v>
      </c>
      <c r="Q92" s="19">
        <v>0</v>
      </c>
      <c r="R92" s="19">
        <v>0</v>
      </c>
      <c r="S92" s="19">
        <v>0</v>
      </c>
      <c r="T92" s="19">
        <v>0</v>
      </c>
      <c r="U92" s="20">
        <v>0</v>
      </c>
      <c r="V92" s="20">
        <v>0</v>
      </c>
      <c r="W92" s="20">
        <v>2502</v>
      </c>
      <c r="X92" s="20">
        <v>0</v>
      </c>
      <c r="Y92" s="20">
        <v>0</v>
      </c>
    </row>
    <row r="93" spans="1:25">
      <c r="A93" s="18" t="s">
        <v>7968</v>
      </c>
      <c r="B93" s="19">
        <v>0</v>
      </c>
      <c r="C93" s="19">
        <v>1</v>
      </c>
      <c r="D93" s="20">
        <v>0</v>
      </c>
      <c r="E93" s="19">
        <v>1</v>
      </c>
      <c r="F93" s="19">
        <v>0</v>
      </c>
      <c r="G93" s="19">
        <v>0</v>
      </c>
      <c r="H93" s="19">
        <v>0</v>
      </c>
      <c r="I93" s="19">
        <v>0</v>
      </c>
      <c r="J93" s="19">
        <v>0</v>
      </c>
      <c r="K93" s="19">
        <v>0</v>
      </c>
      <c r="L93" s="22">
        <v>0</v>
      </c>
      <c r="M93" s="22">
        <v>0</v>
      </c>
      <c r="N93" s="22">
        <v>0</v>
      </c>
      <c r="O93" s="19">
        <v>1</v>
      </c>
      <c r="Q93" s="19">
        <v>0</v>
      </c>
      <c r="R93" s="19">
        <v>0</v>
      </c>
      <c r="S93" s="19">
        <v>0</v>
      </c>
      <c r="T93" s="19">
        <v>0</v>
      </c>
      <c r="U93" s="20">
        <v>0</v>
      </c>
      <c r="V93" s="20">
        <v>0</v>
      </c>
      <c r="W93" s="20">
        <v>1251</v>
      </c>
      <c r="X93" s="20">
        <v>0</v>
      </c>
      <c r="Y93" s="20">
        <v>0</v>
      </c>
    </row>
    <row r="94" spans="1:25">
      <c r="A94" s="18" t="s">
        <v>7969</v>
      </c>
      <c r="B94" s="19">
        <v>0</v>
      </c>
      <c r="C94" s="19">
        <v>2</v>
      </c>
      <c r="D94" s="20">
        <v>0</v>
      </c>
      <c r="E94" s="19">
        <v>2</v>
      </c>
      <c r="F94" s="19">
        <v>0</v>
      </c>
      <c r="G94" s="19">
        <v>0</v>
      </c>
      <c r="H94" s="19">
        <v>0</v>
      </c>
      <c r="I94" s="19">
        <v>0</v>
      </c>
      <c r="J94" s="19">
        <v>0</v>
      </c>
      <c r="K94" s="19">
        <v>0</v>
      </c>
      <c r="L94" s="22">
        <v>0</v>
      </c>
      <c r="M94" s="22">
        <v>0</v>
      </c>
      <c r="N94" s="22">
        <v>0</v>
      </c>
      <c r="O94" s="19">
        <v>2</v>
      </c>
      <c r="Q94" s="19">
        <v>0</v>
      </c>
      <c r="R94" s="19">
        <v>0</v>
      </c>
      <c r="S94" s="19">
        <v>0</v>
      </c>
      <c r="T94" s="19">
        <v>0</v>
      </c>
      <c r="U94" s="20">
        <v>0</v>
      </c>
      <c r="V94" s="20">
        <v>0</v>
      </c>
      <c r="W94" s="20">
        <v>2502</v>
      </c>
      <c r="X94" s="20">
        <v>0</v>
      </c>
      <c r="Y94" s="20">
        <v>0</v>
      </c>
    </row>
    <row r="95" spans="1:25">
      <c r="A95" s="18" t="s">
        <v>7970</v>
      </c>
      <c r="B95" s="19">
        <v>0</v>
      </c>
      <c r="C95" s="19">
        <v>4</v>
      </c>
      <c r="D95" s="20">
        <v>0</v>
      </c>
      <c r="E95" s="19">
        <v>4</v>
      </c>
      <c r="F95" s="19">
        <v>2</v>
      </c>
      <c r="G95" s="19">
        <v>0</v>
      </c>
      <c r="H95" s="19">
        <v>0</v>
      </c>
      <c r="I95" s="19">
        <v>0</v>
      </c>
      <c r="J95" s="19">
        <v>2</v>
      </c>
      <c r="K95" s="19">
        <v>0</v>
      </c>
      <c r="L95" s="22">
        <v>0.5</v>
      </c>
      <c r="M95" s="22">
        <v>0</v>
      </c>
      <c r="N95" s="22">
        <v>-0.5</v>
      </c>
      <c r="O95" s="19">
        <v>4</v>
      </c>
      <c r="Q95" s="19">
        <v>0</v>
      </c>
      <c r="R95" s="19">
        <v>0</v>
      </c>
      <c r="S95" s="19">
        <v>0</v>
      </c>
      <c r="T95" s="19">
        <v>0</v>
      </c>
      <c r="U95" s="20">
        <v>0</v>
      </c>
      <c r="V95" s="20">
        <v>0</v>
      </c>
      <c r="W95" s="20">
        <v>5348</v>
      </c>
      <c r="X95" s="20">
        <v>0</v>
      </c>
      <c r="Y95" s="20">
        <v>0</v>
      </c>
    </row>
    <row r="96" spans="1:25">
      <c r="A96" s="18" t="s">
        <v>7971</v>
      </c>
      <c r="B96" s="19">
        <v>0</v>
      </c>
      <c r="C96" s="19">
        <v>2</v>
      </c>
      <c r="D96" s="20">
        <v>2631</v>
      </c>
      <c r="E96" s="19">
        <v>2</v>
      </c>
      <c r="F96" s="19">
        <v>0</v>
      </c>
      <c r="G96" s="19">
        <v>1</v>
      </c>
      <c r="H96" s="19">
        <v>0</v>
      </c>
      <c r="I96" s="19">
        <v>0</v>
      </c>
      <c r="J96" s="19">
        <v>0</v>
      </c>
      <c r="K96" s="19">
        <v>1</v>
      </c>
      <c r="L96" s="22">
        <v>0</v>
      </c>
      <c r="M96" s="22">
        <v>0.5</v>
      </c>
      <c r="N96" s="22">
        <v>0.5</v>
      </c>
      <c r="O96" s="19">
        <v>1</v>
      </c>
      <c r="Q96" s="19">
        <v>0</v>
      </c>
      <c r="R96" s="19">
        <v>0</v>
      </c>
      <c r="S96" s="19">
        <v>0</v>
      </c>
      <c r="T96" s="19">
        <v>1</v>
      </c>
      <c r="U96" s="20">
        <v>2631</v>
      </c>
      <c r="V96" s="20">
        <v>0</v>
      </c>
      <c r="W96" s="20">
        <v>2674</v>
      </c>
      <c r="X96" s="20">
        <v>0</v>
      </c>
      <c r="Y96" s="20">
        <v>1</v>
      </c>
    </row>
    <row r="97" spans="1:25">
      <c r="A97" s="18" t="s">
        <v>7972</v>
      </c>
      <c r="B97" s="19">
        <v>0</v>
      </c>
      <c r="C97" s="19">
        <v>1</v>
      </c>
      <c r="D97" s="20">
        <v>0</v>
      </c>
      <c r="E97" s="19">
        <v>0</v>
      </c>
      <c r="F97" s="19">
        <v>0</v>
      </c>
      <c r="G97" s="19">
        <v>0</v>
      </c>
      <c r="H97" s="19">
        <v>0</v>
      </c>
      <c r="I97" s="19">
        <v>0</v>
      </c>
      <c r="J97" s="19">
        <v>0</v>
      </c>
      <c r="K97" s="19">
        <v>0</v>
      </c>
      <c r="L97" s="22">
        <v>0</v>
      </c>
      <c r="M97" s="22">
        <v>0</v>
      </c>
      <c r="N97" s="22">
        <v>0</v>
      </c>
      <c r="O97" s="19">
        <v>1</v>
      </c>
      <c r="Q97" s="19">
        <v>0</v>
      </c>
      <c r="R97" s="19">
        <v>0</v>
      </c>
      <c r="S97" s="19">
        <v>0</v>
      </c>
      <c r="T97" s="19">
        <v>0</v>
      </c>
      <c r="U97" s="20">
        <v>0</v>
      </c>
      <c r="V97" s="20">
        <v>0</v>
      </c>
      <c r="W97" s="20">
        <v>1307</v>
      </c>
      <c r="X97" s="20">
        <v>0</v>
      </c>
      <c r="Y97" s="20">
        <v>0</v>
      </c>
    </row>
    <row r="98" spans="1:25">
      <c r="A98" s="18" t="s">
        <v>7973</v>
      </c>
      <c r="B98" s="19">
        <v>0</v>
      </c>
      <c r="C98" s="19">
        <v>2</v>
      </c>
      <c r="D98" s="20">
        <v>0</v>
      </c>
      <c r="E98" s="19">
        <v>2</v>
      </c>
      <c r="F98" s="19">
        <v>0</v>
      </c>
      <c r="G98" s="19">
        <v>0</v>
      </c>
      <c r="H98" s="19">
        <v>0</v>
      </c>
      <c r="I98" s="19">
        <v>0</v>
      </c>
      <c r="J98" s="19">
        <v>0</v>
      </c>
      <c r="K98" s="19">
        <v>0</v>
      </c>
      <c r="L98" s="22">
        <v>0</v>
      </c>
      <c r="M98" s="22">
        <v>0</v>
      </c>
      <c r="N98" s="22">
        <v>0</v>
      </c>
      <c r="O98" s="19">
        <v>2</v>
      </c>
      <c r="Q98" s="19">
        <v>0</v>
      </c>
      <c r="R98" s="19">
        <v>0</v>
      </c>
      <c r="S98" s="19">
        <v>0</v>
      </c>
      <c r="T98" s="19">
        <v>0</v>
      </c>
      <c r="U98" s="20">
        <v>0</v>
      </c>
      <c r="V98" s="20">
        <v>0</v>
      </c>
      <c r="W98" s="20">
        <v>2614</v>
      </c>
      <c r="X98" s="20">
        <v>0</v>
      </c>
      <c r="Y98" s="20">
        <v>0</v>
      </c>
    </row>
    <row r="99" spans="1:25">
      <c r="A99" s="18" t="s">
        <v>7974</v>
      </c>
      <c r="B99" s="19">
        <v>0</v>
      </c>
      <c r="C99" s="19">
        <v>1</v>
      </c>
      <c r="D99" s="20">
        <v>0</v>
      </c>
      <c r="E99" s="19">
        <v>1</v>
      </c>
      <c r="F99" s="19">
        <v>1</v>
      </c>
      <c r="G99" s="19">
        <v>0</v>
      </c>
      <c r="H99" s="19">
        <v>0</v>
      </c>
      <c r="I99" s="19">
        <v>0</v>
      </c>
      <c r="J99" s="19">
        <v>1</v>
      </c>
      <c r="K99" s="19">
        <v>0</v>
      </c>
      <c r="L99" s="22">
        <v>1</v>
      </c>
      <c r="M99" s="22">
        <v>0</v>
      </c>
      <c r="N99" s="22">
        <v>-1</v>
      </c>
      <c r="O99" s="19">
        <v>1</v>
      </c>
      <c r="Q99" s="19">
        <v>0</v>
      </c>
      <c r="R99" s="19">
        <v>0</v>
      </c>
      <c r="S99" s="19">
        <v>0</v>
      </c>
      <c r="T99" s="19">
        <v>0</v>
      </c>
      <c r="U99" s="20">
        <v>0</v>
      </c>
      <c r="V99" s="20">
        <v>0</v>
      </c>
      <c r="W99" s="20">
        <v>1307</v>
      </c>
      <c r="X99" s="20">
        <v>0</v>
      </c>
      <c r="Y99" s="20">
        <v>0</v>
      </c>
    </row>
    <row r="100" spans="1:25">
      <c r="A100" s="18" t="s">
        <v>7975</v>
      </c>
      <c r="B100" s="19">
        <v>0</v>
      </c>
      <c r="C100" s="19">
        <v>1</v>
      </c>
      <c r="D100" s="20">
        <v>0</v>
      </c>
      <c r="E100" s="19">
        <v>1</v>
      </c>
      <c r="F100" s="19">
        <v>0</v>
      </c>
      <c r="G100" s="19">
        <v>0</v>
      </c>
      <c r="H100" s="19">
        <v>0</v>
      </c>
      <c r="I100" s="19">
        <v>0</v>
      </c>
      <c r="J100" s="19">
        <v>0</v>
      </c>
      <c r="K100" s="19">
        <v>0</v>
      </c>
      <c r="L100" s="22">
        <v>0</v>
      </c>
      <c r="M100" s="22">
        <v>0</v>
      </c>
      <c r="N100" s="22">
        <v>0</v>
      </c>
      <c r="O100" s="19">
        <v>1</v>
      </c>
      <c r="Q100" s="19">
        <v>0</v>
      </c>
      <c r="R100" s="19">
        <v>0</v>
      </c>
      <c r="S100" s="19">
        <v>0</v>
      </c>
      <c r="T100" s="19">
        <v>0</v>
      </c>
      <c r="U100" s="20">
        <v>0</v>
      </c>
      <c r="V100" s="20">
        <v>0</v>
      </c>
      <c r="W100" s="20">
        <v>1553</v>
      </c>
      <c r="X100" s="20">
        <v>0</v>
      </c>
      <c r="Y100" s="20">
        <v>0</v>
      </c>
    </row>
    <row r="101" spans="1:25">
      <c r="A101" s="18" t="s">
        <v>7976</v>
      </c>
      <c r="B101" s="19">
        <v>0</v>
      </c>
      <c r="C101" s="19">
        <v>1</v>
      </c>
      <c r="D101" s="20">
        <v>0</v>
      </c>
      <c r="E101" s="19">
        <v>1</v>
      </c>
      <c r="F101" s="19">
        <v>0</v>
      </c>
      <c r="G101" s="19">
        <v>0</v>
      </c>
      <c r="H101" s="19">
        <v>0</v>
      </c>
      <c r="I101" s="19">
        <v>0</v>
      </c>
      <c r="J101" s="19">
        <v>0</v>
      </c>
      <c r="K101" s="19">
        <v>0</v>
      </c>
      <c r="L101" s="22">
        <v>0</v>
      </c>
      <c r="M101" s="22">
        <v>0</v>
      </c>
      <c r="N101" s="22">
        <v>0</v>
      </c>
      <c r="O101" s="19">
        <v>1</v>
      </c>
      <c r="Q101" s="19">
        <v>0</v>
      </c>
      <c r="R101" s="19">
        <v>0</v>
      </c>
      <c r="S101" s="19">
        <v>0</v>
      </c>
      <c r="T101" s="19">
        <v>0</v>
      </c>
      <c r="U101" s="20">
        <v>0</v>
      </c>
      <c r="V101" s="20">
        <v>0</v>
      </c>
      <c r="W101" s="20">
        <v>1553</v>
      </c>
      <c r="X101" s="20">
        <v>0</v>
      </c>
      <c r="Y101" s="20">
        <v>0</v>
      </c>
    </row>
    <row r="102" spans="1:25">
      <c r="A102" s="18" t="s">
        <v>7977</v>
      </c>
      <c r="B102" s="19">
        <v>0</v>
      </c>
      <c r="C102" s="19">
        <v>1</v>
      </c>
      <c r="D102" s="20">
        <v>0</v>
      </c>
      <c r="E102" s="19">
        <v>1</v>
      </c>
      <c r="F102" s="19">
        <v>1</v>
      </c>
      <c r="G102" s="19">
        <v>0</v>
      </c>
      <c r="H102" s="19">
        <v>0</v>
      </c>
      <c r="I102" s="19">
        <v>0</v>
      </c>
      <c r="J102" s="19">
        <v>1</v>
      </c>
      <c r="K102" s="19">
        <v>0</v>
      </c>
      <c r="L102" s="22">
        <v>1</v>
      </c>
      <c r="M102" s="22">
        <v>0</v>
      </c>
      <c r="N102" s="22">
        <v>-1</v>
      </c>
      <c r="O102" s="19">
        <v>1</v>
      </c>
      <c r="Q102" s="19">
        <v>0</v>
      </c>
      <c r="R102" s="19">
        <v>0</v>
      </c>
      <c r="S102" s="19">
        <v>0</v>
      </c>
      <c r="T102" s="19">
        <v>0</v>
      </c>
      <c r="U102" s="20">
        <v>0</v>
      </c>
      <c r="V102" s="20">
        <v>0</v>
      </c>
      <c r="W102" s="20">
        <v>1611</v>
      </c>
      <c r="X102" s="20">
        <v>0</v>
      </c>
      <c r="Y102" s="20">
        <v>0</v>
      </c>
    </row>
    <row r="103" spans="1:25">
      <c r="A103" s="18" t="s">
        <v>7978</v>
      </c>
      <c r="B103" s="19">
        <v>0</v>
      </c>
      <c r="C103" s="19">
        <v>1</v>
      </c>
      <c r="D103" s="20">
        <v>0</v>
      </c>
      <c r="E103" s="19">
        <v>1</v>
      </c>
      <c r="F103" s="19">
        <v>0</v>
      </c>
      <c r="G103" s="19">
        <v>0</v>
      </c>
      <c r="H103" s="19">
        <v>0</v>
      </c>
      <c r="I103" s="19">
        <v>0</v>
      </c>
      <c r="J103" s="19">
        <v>0</v>
      </c>
      <c r="K103" s="19">
        <v>0</v>
      </c>
      <c r="L103" s="22">
        <v>0</v>
      </c>
      <c r="M103" s="22">
        <v>0</v>
      </c>
      <c r="N103" s="22">
        <v>0</v>
      </c>
      <c r="O103" s="19">
        <v>1</v>
      </c>
      <c r="Q103" s="19">
        <v>0</v>
      </c>
      <c r="R103" s="19">
        <v>0</v>
      </c>
      <c r="S103" s="19">
        <v>0</v>
      </c>
      <c r="T103" s="19">
        <v>0</v>
      </c>
      <c r="U103" s="20">
        <v>0</v>
      </c>
      <c r="V103" s="20">
        <v>0</v>
      </c>
      <c r="W103" s="20">
        <v>1611</v>
      </c>
      <c r="X103" s="20">
        <v>0</v>
      </c>
      <c r="Y103" s="20">
        <v>0</v>
      </c>
    </row>
    <row r="104" spans="1:25">
      <c r="A104" s="18" t="s">
        <v>7979</v>
      </c>
      <c r="B104" s="19">
        <v>0</v>
      </c>
      <c r="C104" s="19">
        <v>1</v>
      </c>
      <c r="D104" s="20">
        <v>0</v>
      </c>
      <c r="E104" s="19">
        <v>0</v>
      </c>
      <c r="F104" s="19">
        <v>0</v>
      </c>
      <c r="G104" s="19">
        <v>0</v>
      </c>
      <c r="H104" s="19">
        <v>0</v>
      </c>
      <c r="I104" s="19">
        <v>0</v>
      </c>
      <c r="J104" s="19">
        <v>0</v>
      </c>
      <c r="K104" s="19">
        <v>0</v>
      </c>
      <c r="L104" s="22">
        <v>0</v>
      </c>
      <c r="M104" s="22">
        <v>0</v>
      </c>
      <c r="N104" s="22">
        <v>0</v>
      </c>
      <c r="O104" s="19">
        <v>1</v>
      </c>
      <c r="Q104" s="19">
        <v>0</v>
      </c>
      <c r="R104" s="19">
        <v>0</v>
      </c>
      <c r="S104" s="19">
        <v>0</v>
      </c>
      <c r="T104" s="19">
        <v>0</v>
      </c>
      <c r="U104" s="20">
        <v>0</v>
      </c>
      <c r="V104" s="20">
        <v>0</v>
      </c>
      <c r="W104" s="20">
        <v>1535</v>
      </c>
      <c r="X104" s="20">
        <v>0</v>
      </c>
      <c r="Y104" s="20">
        <v>0</v>
      </c>
    </row>
    <row r="105" spans="1:25">
      <c r="A105" s="18" t="s">
        <v>7980</v>
      </c>
      <c r="B105" s="19">
        <v>0</v>
      </c>
      <c r="C105" s="19">
        <v>1</v>
      </c>
      <c r="D105" s="20">
        <v>0</v>
      </c>
      <c r="E105" s="19">
        <v>1</v>
      </c>
      <c r="F105" s="19">
        <v>0</v>
      </c>
      <c r="G105" s="19">
        <v>0</v>
      </c>
      <c r="H105" s="19">
        <v>0</v>
      </c>
      <c r="I105" s="19">
        <v>0</v>
      </c>
      <c r="J105" s="19">
        <v>0</v>
      </c>
      <c r="K105" s="19">
        <v>0</v>
      </c>
      <c r="L105" s="22">
        <v>0</v>
      </c>
      <c r="M105" s="22">
        <v>0</v>
      </c>
      <c r="N105" s="22">
        <v>0</v>
      </c>
      <c r="O105" s="19">
        <v>1</v>
      </c>
      <c r="Q105" s="19">
        <v>0</v>
      </c>
      <c r="R105" s="19">
        <v>0</v>
      </c>
      <c r="S105" s="19">
        <v>0</v>
      </c>
      <c r="T105" s="19">
        <v>0</v>
      </c>
      <c r="U105" s="20">
        <v>0</v>
      </c>
      <c r="V105" s="20">
        <v>0</v>
      </c>
      <c r="W105" s="20">
        <v>1535</v>
      </c>
      <c r="X105" s="20">
        <v>0</v>
      </c>
      <c r="Y105" s="20">
        <v>0</v>
      </c>
    </row>
    <row r="106" spans="1:25">
      <c r="A106" s="18" t="s">
        <v>7981</v>
      </c>
      <c r="B106" s="19">
        <v>0</v>
      </c>
      <c r="C106" s="19">
        <v>0</v>
      </c>
      <c r="D106" s="20">
        <v>0</v>
      </c>
      <c r="E106" s="19">
        <v>0</v>
      </c>
      <c r="F106" s="19">
        <v>0</v>
      </c>
      <c r="G106" s="19">
        <v>0</v>
      </c>
      <c r="H106" s="19">
        <v>0</v>
      </c>
      <c r="I106" s="19">
        <v>0</v>
      </c>
      <c r="J106" s="19">
        <v>0</v>
      </c>
      <c r="K106" s="19">
        <v>0</v>
      </c>
      <c r="L106" s="22">
        <v>0</v>
      </c>
      <c r="M106" s="22">
        <v>0</v>
      </c>
      <c r="N106" s="22">
        <v>0</v>
      </c>
      <c r="O106" s="19">
        <v>0</v>
      </c>
      <c r="Q106" s="19">
        <v>0</v>
      </c>
      <c r="R106" s="19">
        <v>0</v>
      </c>
      <c r="S106" s="19">
        <v>0</v>
      </c>
      <c r="T106" s="19">
        <v>0</v>
      </c>
      <c r="U106" s="20">
        <v>0</v>
      </c>
      <c r="V106" s="20">
        <v>0</v>
      </c>
      <c r="W106" s="20">
        <v>0</v>
      </c>
      <c r="X106" s="20">
        <v>0</v>
      </c>
      <c r="Y106" s="20">
        <v>0</v>
      </c>
    </row>
    <row r="107" spans="1:25">
      <c r="A107" s="16" t="s">
        <v>7982</v>
      </c>
      <c r="B107" s="13">
        <f>SUM(B9:B106)</f>
        <v>0</v>
      </c>
      <c r="C107" s="13">
        <f>SUM(C9:C106)</f>
        <v>323</v>
      </c>
      <c r="D107" s="14">
        <f>IF(K107 &gt; 0, U107 / K107, 0)</f>
        <v>1976.375</v>
      </c>
      <c r="E107" s="13">
        <f t="shared" ref="E107:K107" si="0">SUM(E9:E106)</f>
        <v>305</v>
      </c>
      <c r="F107" s="13">
        <f t="shared" si="0"/>
        <v>35</v>
      </c>
      <c r="G107" s="13">
        <f t="shared" si="0"/>
        <v>34</v>
      </c>
      <c r="H107" s="13">
        <f t="shared" si="0"/>
        <v>5</v>
      </c>
      <c r="I107" s="13">
        <f t="shared" si="0"/>
        <v>6</v>
      </c>
      <c r="J107" s="13">
        <f t="shared" si="0"/>
        <v>40</v>
      </c>
      <c r="K107" s="13">
        <f t="shared" si="0"/>
        <v>40</v>
      </c>
      <c r="L107" s="15">
        <f>IF(C107 &gt; 0, J107 / C107, 0)</f>
        <v>0.1238390092879257</v>
      </c>
      <c r="M107" s="15">
        <f>IF(C107 &gt; 0, K107 / (C107), 0)</f>
        <v>0.1238390092879257</v>
      </c>
      <c r="N107" s="15">
        <f>M107 - L107</f>
        <v>0</v>
      </c>
      <c r="O107" s="13">
        <f>SUM(O9:O106)</f>
        <v>283</v>
      </c>
      <c r="Q107" s="13">
        <f t="shared" ref="Q107:Y107" si="1">SUM(Q9:Q106)</f>
        <v>0</v>
      </c>
      <c r="R107" s="13">
        <f t="shared" si="1"/>
        <v>0</v>
      </c>
      <c r="S107" s="13">
        <f t="shared" si="1"/>
        <v>0</v>
      </c>
      <c r="T107" s="13">
        <f t="shared" si="1"/>
        <v>40</v>
      </c>
      <c r="U107" s="14">
        <f t="shared" si="1"/>
        <v>79055</v>
      </c>
      <c r="V107" s="14">
        <f t="shared" si="1"/>
        <v>0</v>
      </c>
      <c r="W107" s="14">
        <f t="shared" si="1"/>
        <v>311709</v>
      </c>
      <c r="X107" s="14">
        <f t="shared" si="1"/>
        <v>6</v>
      </c>
      <c r="Y107" s="14">
        <f t="shared" si="1"/>
        <v>40</v>
      </c>
    </row>
    <row r="109" spans="1:25" ht="15.75">
      <c r="A109" s="3" t="s">
        <v>7983</v>
      </c>
    </row>
    <row r="110" spans="1:25">
      <c r="A110" s="26"/>
      <c r="B110" s="26"/>
      <c r="C110" s="26"/>
      <c r="D110" s="26"/>
      <c r="E110" s="26"/>
      <c r="F110" s="26"/>
      <c r="G110" s="26"/>
      <c r="H110" s="26"/>
      <c r="I110" s="26"/>
      <c r="J110" s="27" t="s">
        <v>7984</v>
      </c>
      <c r="K110" s="27"/>
      <c r="L110" s="26"/>
      <c r="M110" s="26"/>
      <c r="N110" s="26"/>
      <c r="O110" s="26"/>
    </row>
    <row r="111" spans="1:25" ht="25.5">
      <c r="A111" s="4" t="s">
        <v>7985</v>
      </c>
      <c r="B111" s="4" t="s">
        <v>7986</v>
      </c>
      <c r="C111" s="4" t="s">
        <v>7987</v>
      </c>
      <c r="D111" s="4" t="s">
        <v>7988</v>
      </c>
      <c r="E111" s="4" t="s">
        <v>7989</v>
      </c>
      <c r="F111" s="4" t="s">
        <v>7990</v>
      </c>
      <c r="G111" s="5" t="s">
        <v>7991</v>
      </c>
      <c r="H111" s="9" t="s">
        <v>7992</v>
      </c>
      <c r="I111" s="9" t="s">
        <v>7993</v>
      </c>
      <c r="J111" s="9" t="s">
        <v>7994</v>
      </c>
      <c r="K111" s="9" t="s">
        <v>7995</v>
      </c>
      <c r="L111" s="6" t="s">
        <v>7996</v>
      </c>
      <c r="M111" s="6" t="s">
        <v>7998</v>
      </c>
      <c r="N111" s="6" t="s">
        <v>7999</v>
      </c>
      <c r="O111" s="7" t="s">
        <v>8000</v>
      </c>
      <c r="Q111" s="11" t="s">
        <v>7997</v>
      </c>
      <c r="R111" s="11" t="s">
        <v>8001</v>
      </c>
      <c r="S111" s="11" t="s">
        <v>8002</v>
      </c>
    </row>
    <row r="112" spans="1:25">
      <c r="A112" s="17" t="s">
        <v>8003</v>
      </c>
    </row>
    <row r="113" spans="1:19">
      <c r="A113" s="18" t="s">
        <v>8004</v>
      </c>
      <c r="B113" s="18" t="s">
        <v>8005</v>
      </c>
      <c r="C113" s="18" t="s">
        <v>8006</v>
      </c>
      <c r="D113" s="18" t="s">
        <v>8007</v>
      </c>
      <c r="E113" s="18" t="s">
        <v>8008</v>
      </c>
      <c r="F113" s="18" t="s">
        <v>8009</v>
      </c>
      <c r="G113" s="19">
        <v>24</v>
      </c>
      <c r="H113" s="23">
        <v>45444</v>
      </c>
      <c r="I113" s="23">
        <v>46173</v>
      </c>
      <c r="J113" s="23">
        <v>45397</v>
      </c>
      <c r="K113" s="23">
        <v>45398</v>
      </c>
      <c r="L113" s="20">
        <v>300</v>
      </c>
      <c r="M113" s="20">
        <v>1791</v>
      </c>
      <c r="N113" s="20">
        <v>1805</v>
      </c>
      <c r="O113" s="21">
        <v>10620</v>
      </c>
      <c r="Q113" s="20">
        <v>1770</v>
      </c>
      <c r="R113" s="20">
        <f>N113</f>
        <v>1805</v>
      </c>
      <c r="S113" s="20">
        <v>1805</v>
      </c>
    </row>
    <row r="114" spans="1:19">
      <c r="A114" s="17" t="s">
        <v>8010</v>
      </c>
    </row>
    <row r="115" spans="1:19">
      <c r="A115" s="18" t="s">
        <v>8011</v>
      </c>
      <c r="B115" s="18" t="s">
        <v>8012</v>
      </c>
      <c r="C115" s="18" t="s">
        <v>8013</v>
      </c>
      <c r="D115" s="18" t="s">
        <v>8014</v>
      </c>
      <c r="E115" s="18" t="s">
        <v>8015</v>
      </c>
      <c r="F115" s="18" t="s">
        <v>8016</v>
      </c>
      <c r="G115" s="19">
        <v>12</v>
      </c>
      <c r="H115" s="23">
        <v>45658</v>
      </c>
      <c r="I115" s="23">
        <v>46022</v>
      </c>
      <c r="J115" s="23">
        <v>45586</v>
      </c>
      <c r="K115" s="23">
        <v>45586</v>
      </c>
      <c r="L115" s="20">
        <v>0</v>
      </c>
      <c r="M115" s="20">
        <v>1814</v>
      </c>
      <c r="N115" s="20">
        <v>1750</v>
      </c>
      <c r="O115" s="21">
        <v>0</v>
      </c>
      <c r="Q115" s="20">
        <v>1445</v>
      </c>
      <c r="R115" s="20">
        <f>N115</f>
        <v>1750</v>
      </c>
      <c r="S115" s="20">
        <v>1750</v>
      </c>
    </row>
    <row r="116" spans="1:19">
      <c r="A116" s="18" t="s">
        <v>8017</v>
      </c>
      <c r="B116" s="18" t="s">
        <v>8018</v>
      </c>
      <c r="C116" s="18" t="s">
        <v>8019</v>
      </c>
      <c r="D116" s="18" t="s">
        <v>8020</v>
      </c>
      <c r="E116" s="18" t="s">
        <v>8021</v>
      </c>
      <c r="F116" s="18" t="s">
        <v>8022</v>
      </c>
      <c r="G116" s="19">
        <v>15</v>
      </c>
      <c r="H116" s="23">
        <v>45481</v>
      </c>
      <c r="I116" s="23">
        <v>45937</v>
      </c>
      <c r="J116" s="23">
        <v>45384</v>
      </c>
      <c r="K116" s="23">
        <v>45400</v>
      </c>
      <c r="L116" s="20">
        <v>300</v>
      </c>
      <c r="M116" s="20">
        <v>1791</v>
      </c>
      <c r="N116" s="20">
        <v>1740</v>
      </c>
      <c r="O116" s="21">
        <v>8461.84</v>
      </c>
      <c r="Q116" s="20">
        <v>1740</v>
      </c>
      <c r="R116" s="20">
        <f>N116</f>
        <v>1740</v>
      </c>
      <c r="S116" s="20">
        <v>1740</v>
      </c>
    </row>
    <row r="117" spans="1:19">
      <c r="B117" s="18" t="s">
        <v>8023</v>
      </c>
      <c r="D117" s="18" t="s">
        <v>8024</v>
      </c>
      <c r="E117" s="18" t="s">
        <v>8025</v>
      </c>
      <c r="F117" s="18" t="s">
        <v>8026</v>
      </c>
      <c r="G117" s="19">
        <v>13</v>
      </c>
      <c r="H117" s="23">
        <v>45628</v>
      </c>
      <c r="I117" s="23">
        <v>46023</v>
      </c>
      <c r="J117" s="23">
        <v>45597</v>
      </c>
      <c r="K117" s="23">
        <v>45597</v>
      </c>
      <c r="L117" s="20">
        <v>300</v>
      </c>
      <c r="M117" s="20">
        <v>0</v>
      </c>
      <c r="N117" s="20">
        <v>1545</v>
      </c>
      <c r="O117" s="21">
        <v>0</v>
      </c>
      <c r="Q117" s="20">
        <v>0</v>
      </c>
      <c r="R117" s="20">
        <f>N117</f>
        <v>1545</v>
      </c>
      <c r="S117" s="20">
        <v>1545</v>
      </c>
    </row>
    <row r="118" spans="1:19">
      <c r="A118" s="17" t="s">
        <v>8027</v>
      </c>
    </row>
    <row r="119" spans="1:19">
      <c r="A119" s="18" t="s">
        <v>8028</v>
      </c>
      <c r="B119" s="18" t="s">
        <v>8029</v>
      </c>
      <c r="C119" s="18" t="s">
        <v>8030</v>
      </c>
      <c r="D119" s="18" t="s">
        <v>8031</v>
      </c>
      <c r="E119" s="18" t="s">
        <v>8032</v>
      </c>
      <c r="F119" s="18" t="s">
        <v>8033</v>
      </c>
      <c r="G119" s="19">
        <v>24</v>
      </c>
      <c r="H119" s="23">
        <v>45442</v>
      </c>
      <c r="I119" s="23">
        <v>46171</v>
      </c>
      <c r="J119" s="23">
        <v>45335</v>
      </c>
      <c r="K119" s="23">
        <v>45371</v>
      </c>
      <c r="L119" s="20">
        <v>300</v>
      </c>
      <c r="M119" s="20">
        <v>1877</v>
      </c>
      <c r="N119" s="20">
        <v>1841</v>
      </c>
      <c r="O119" s="21">
        <v>11016</v>
      </c>
      <c r="Q119" s="20">
        <v>1805</v>
      </c>
      <c r="R119" s="20">
        <f>N119</f>
        <v>1841</v>
      </c>
      <c r="S119" s="20">
        <v>1841</v>
      </c>
    </row>
    <row r="120" spans="1:19">
      <c r="A120" s="18" t="s">
        <v>8034</v>
      </c>
      <c r="B120" s="18" t="s">
        <v>8035</v>
      </c>
      <c r="C120" s="18" t="s">
        <v>8036</v>
      </c>
      <c r="D120" s="18" t="s">
        <v>8037</v>
      </c>
      <c r="E120" s="18" t="s">
        <v>8038</v>
      </c>
      <c r="F120" s="18" t="s">
        <v>8039</v>
      </c>
      <c r="G120" s="19">
        <v>24</v>
      </c>
      <c r="H120" s="23">
        <v>45462</v>
      </c>
      <c r="I120" s="23">
        <v>46191</v>
      </c>
      <c r="J120" s="23">
        <v>45328</v>
      </c>
      <c r="K120" s="23">
        <v>45427</v>
      </c>
      <c r="L120" s="20">
        <v>300</v>
      </c>
      <c r="M120" s="20">
        <v>1837</v>
      </c>
      <c r="N120" s="20">
        <v>1841</v>
      </c>
      <c r="O120" s="21">
        <v>9817</v>
      </c>
      <c r="Q120" s="20">
        <v>1805</v>
      </c>
      <c r="R120" s="20">
        <f>N120</f>
        <v>1841</v>
      </c>
      <c r="S120" s="20">
        <v>1841</v>
      </c>
    </row>
    <row r="121" spans="1:19">
      <c r="A121" s="18" t="s">
        <v>8040</v>
      </c>
      <c r="B121" s="18" t="s">
        <v>8041</v>
      </c>
      <c r="C121" s="18" t="s">
        <v>8042</v>
      </c>
      <c r="D121" s="18" t="s">
        <v>8043</v>
      </c>
      <c r="E121" s="18" t="s">
        <v>8044</v>
      </c>
      <c r="F121" s="18" t="s">
        <v>8045</v>
      </c>
      <c r="G121" s="19">
        <v>24</v>
      </c>
      <c r="H121" s="23">
        <v>45466</v>
      </c>
      <c r="I121" s="23">
        <v>46195</v>
      </c>
      <c r="J121" s="23">
        <v>45379</v>
      </c>
      <c r="K121" s="23">
        <v>45397</v>
      </c>
      <c r="L121" s="20">
        <v>300</v>
      </c>
      <c r="M121" s="20">
        <v>1837</v>
      </c>
      <c r="N121" s="20">
        <v>1841</v>
      </c>
      <c r="O121" s="21">
        <v>9506</v>
      </c>
      <c r="Q121" s="20">
        <v>1805</v>
      </c>
      <c r="R121" s="20">
        <f>N121</f>
        <v>1841</v>
      </c>
      <c r="S121" s="20">
        <v>1841</v>
      </c>
    </row>
    <row r="122" spans="1:19">
      <c r="A122" s="17" t="s">
        <v>8046</v>
      </c>
    </row>
    <row r="123" spans="1:19">
      <c r="A123" s="18" t="s">
        <v>8047</v>
      </c>
      <c r="B123" s="18" t="s">
        <v>8048</v>
      </c>
      <c r="C123" s="18" t="s">
        <v>8049</v>
      </c>
      <c r="D123" s="18" t="s">
        <v>8050</v>
      </c>
      <c r="E123" s="18" t="s">
        <v>8051</v>
      </c>
      <c r="F123" s="18" t="s">
        <v>8052</v>
      </c>
      <c r="G123" s="19">
        <v>15</v>
      </c>
      <c r="H123" s="23">
        <v>45489</v>
      </c>
      <c r="I123" s="23">
        <v>45945</v>
      </c>
      <c r="J123" s="23">
        <v>45342</v>
      </c>
      <c r="K123" s="23">
        <v>45342</v>
      </c>
      <c r="L123" s="20">
        <v>1837</v>
      </c>
      <c r="M123" s="20">
        <v>1837</v>
      </c>
      <c r="N123" s="20">
        <v>1837</v>
      </c>
      <c r="O123" s="21">
        <v>8296</v>
      </c>
      <c r="Q123" s="20">
        <v>1590</v>
      </c>
      <c r="R123" s="20">
        <f>N123</f>
        <v>1837</v>
      </c>
      <c r="S123" s="20">
        <v>1837</v>
      </c>
    </row>
    <row r="124" spans="1:19">
      <c r="A124" s="18" t="s">
        <v>8053</v>
      </c>
      <c r="B124" s="18" t="s">
        <v>8054</v>
      </c>
      <c r="C124" s="18" t="s">
        <v>8055</v>
      </c>
      <c r="D124" s="18" t="s">
        <v>8056</v>
      </c>
      <c r="E124" s="18" t="s">
        <v>8057</v>
      </c>
      <c r="F124" s="18" t="s">
        <v>8058</v>
      </c>
      <c r="G124" s="19">
        <v>24</v>
      </c>
      <c r="H124" s="23">
        <v>45472</v>
      </c>
      <c r="I124" s="23">
        <v>46201</v>
      </c>
      <c r="J124" s="23">
        <v>45335</v>
      </c>
      <c r="K124" s="23">
        <v>45370</v>
      </c>
      <c r="L124" s="20">
        <v>300</v>
      </c>
      <c r="M124" s="20">
        <v>1848</v>
      </c>
      <c r="N124" s="20">
        <v>1836</v>
      </c>
      <c r="O124" s="21">
        <v>9134.9</v>
      </c>
      <c r="Q124" s="20">
        <v>1800</v>
      </c>
      <c r="R124" s="20">
        <f>N124</f>
        <v>1836</v>
      </c>
      <c r="S124" s="20">
        <v>1836</v>
      </c>
    </row>
    <row r="125" spans="1:19">
      <c r="A125" s="17" t="s">
        <v>8059</v>
      </c>
    </row>
    <row r="126" spans="1:19">
      <c r="A126" s="18" t="s">
        <v>8060</v>
      </c>
      <c r="B126" s="18" t="s">
        <v>8061</v>
      </c>
      <c r="C126" s="18" t="s">
        <v>8062</v>
      </c>
      <c r="D126" s="18" t="s">
        <v>8063</v>
      </c>
      <c r="E126" s="18" t="s">
        <v>8064</v>
      </c>
      <c r="F126" s="18" t="s">
        <v>8065</v>
      </c>
      <c r="G126" s="19">
        <v>24</v>
      </c>
      <c r="H126" s="23">
        <v>45470</v>
      </c>
      <c r="I126" s="23">
        <v>46199</v>
      </c>
      <c r="J126" s="23">
        <v>45400</v>
      </c>
      <c r="K126" s="23">
        <v>45406</v>
      </c>
      <c r="L126" s="20">
        <v>300</v>
      </c>
      <c r="M126" s="20">
        <v>1814</v>
      </c>
      <c r="N126" s="20">
        <v>1795</v>
      </c>
      <c r="O126" s="21">
        <v>9035</v>
      </c>
      <c r="Q126" s="20">
        <v>1760</v>
      </c>
      <c r="R126" s="20">
        <f t="shared" ref="R126:R131" si="2">N126</f>
        <v>1795</v>
      </c>
      <c r="S126" s="20">
        <v>1795</v>
      </c>
    </row>
    <row r="127" spans="1:19">
      <c r="A127" s="18" t="s">
        <v>8066</v>
      </c>
      <c r="B127" s="18" t="s">
        <v>8067</v>
      </c>
      <c r="C127" s="18" t="s">
        <v>8068</v>
      </c>
      <c r="D127" s="18" t="s">
        <v>8069</v>
      </c>
      <c r="E127" s="18" t="s">
        <v>8070</v>
      </c>
      <c r="F127" s="18" t="s">
        <v>8071</v>
      </c>
      <c r="G127" s="19">
        <v>12</v>
      </c>
      <c r="H127" s="23">
        <v>45658</v>
      </c>
      <c r="I127" s="23">
        <v>46022</v>
      </c>
      <c r="J127" s="23">
        <v>45586</v>
      </c>
      <c r="K127" s="23">
        <v>45586</v>
      </c>
      <c r="L127" s="20">
        <v>0</v>
      </c>
      <c r="M127" s="20">
        <v>1814</v>
      </c>
      <c r="N127" s="20">
        <v>1765</v>
      </c>
      <c r="O127" s="21">
        <v>0</v>
      </c>
      <c r="Q127" s="20">
        <v>1430</v>
      </c>
      <c r="R127" s="20">
        <f t="shared" si="2"/>
        <v>1765</v>
      </c>
      <c r="S127" s="20">
        <v>1765</v>
      </c>
    </row>
    <row r="128" spans="1:19">
      <c r="A128" s="18" t="s">
        <v>8072</v>
      </c>
      <c r="B128" s="18" t="s">
        <v>8073</v>
      </c>
      <c r="C128" s="18" t="s">
        <v>8074</v>
      </c>
      <c r="D128" s="18" t="s">
        <v>8075</v>
      </c>
      <c r="E128" s="18" t="s">
        <v>8076</v>
      </c>
      <c r="F128" s="18" t="s">
        <v>8077</v>
      </c>
      <c r="G128" s="19">
        <v>15</v>
      </c>
      <c r="H128" s="23">
        <v>45576</v>
      </c>
      <c r="I128" s="23">
        <v>46032</v>
      </c>
      <c r="J128" s="23">
        <v>45574</v>
      </c>
      <c r="K128" s="23">
        <v>45574</v>
      </c>
      <c r="L128" s="20">
        <v>300</v>
      </c>
      <c r="M128" s="20">
        <v>1814</v>
      </c>
      <c r="N128" s="20">
        <v>1535</v>
      </c>
      <c r="O128" s="21">
        <v>1058.48</v>
      </c>
      <c r="Q128" s="20">
        <v>1535</v>
      </c>
      <c r="R128" s="20">
        <f t="shared" si="2"/>
        <v>1535</v>
      </c>
      <c r="S128" s="20">
        <v>1535</v>
      </c>
    </row>
    <row r="129" spans="1:19">
      <c r="A129" s="18" t="s">
        <v>8078</v>
      </c>
      <c r="B129" s="18" t="s">
        <v>8079</v>
      </c>
      <c r="C129" s="18" t="s">
        <v>8080</v>
      </c>
      <c r="D129" s="18" t="s">
        <v>8081</v>
      </c>
      <c r="E129" s="18" t="s">
        <v>8082</v>
      </c>
      <c r="F129" s="18" t="s">
        <v>8083</v>
      </c>
      <c r="G129" s="19">
        <v>23</v>
      </c>
      <c r="H129" s="23">
        <v>45458</v>
      </c>
      <c r="I129" s="23">
        <v>46156</v>
      </c>
      <c r="J129" s="23">
        <v>45349</v>
      </c>
      <c r="K129" s="23">
        <v>45394</v>
      </c>
      <c r="L129" s="20">
        <v>300</v>
      </c>
      <c r="M129" s="20">
        <v>1814</v>
      </c>
      <c r="N129" s="20">
        <v>1811</v>
      </c>
      <c r="O129" s="21">
        <v>10008</v>
      </c>
      <c r="Q129" s="20">
        <v>1775</v>
      </c>
      <c r="R129" s="20">
        <f t="shared" si="2"/>
        <v>1811</v>
      </c>
      <c r="S129" s="20">
        <v>1811</v>
      </c>
    </row>
    <row r="130" spans="1:19">
      <c r="A130" s="18" t="s">
        <v>8084</v>
      </c>
      <c r="B130" s="18" t="s">
        <v>8085</v>
      </c>
      <c r="C130" s="18" t="s">
        <v>8086</v>
      </c>
      <c r="D130" s="18" t="s">
        <v>8087</v>
      </c>
      <c r="E130" s="18" t="s">
        <v>8088</v>
      </c>
      <c r="F130" s="18" t="s">
        <v>8089</v>
      </c>
      <c r="G130" s="19">
        <v>23</v>
      </c>
      <c r="H130" s="23">
        <v>45471</v>
      </c>
      <c r="I130" s="23">
        <v>46169</v>
      </c>
      <c r="J130" s="23">
        <v>45385</v>
      </c>
      <c r="K130" s="23">
        <v>45392</v>
      </c>
      <c r="L130" s="20">
        <v>300</v>
      </c>
      <c r="M130" s="20">
        <v>1837</v>
      </c>
      <c r="N130" s="20">
        <v>1811</v>
      </c>
      <c r="O130" s="21">
        <v>9053</v>
      </c>
      <c r="Q130" s="20">
        <v>1775</v>
      </c>
      <c r="R130" s="20">
        <f t="shared" si="2"/>
        <v>1811</v>
      </c>
      <c r="S130" s="20">
        <v>1811</v>
      </c>
    </row>
    <row r="131" spans="1:19">
      <c r="A131" s="18" t="s">
        <v>8090</v>
      </c>
      <c r="B131" s="18" t="s">
        <v>8091</v>
      </c>
      <c r="C131" s="18" t="s">
        <v>8092</v>
      </c>
      <c r="D131" s="18" t="s">
        <v>8093</v>
      </c>
      <c r="E131" s="18" t="s">
        <v>8094</v>
      </c>
      <c r="F131" s="18" t="s">
        <v>8095</v>
      </c>
      <c r="G131" s="19">
        <v>24</v>
      </c>
      <c r="H131" s="23">
        <v>45473</v>
      </c>
      <c r="I131" s="23">
        <v>46202</v>
      </c>
      <c r="J131" s="23">
        <v>45402</v>
      </c>
      <c r="K131" s="23">
        <v>45411</v>
      </c>
      <c r="L131" s="20">
        <v>300</v>
      </c>
      <c r="M131" s="20">
        <v>1837</v>
      </c>
      <c r="N131" s="20">
        <v>1805</v>
      </c>
      <c r="O131" s="21">
        <v>9203.7000000000007</v>
      </c>
      <c r="Q131" s="20">
        <v>1770</v>
      </c>
      <c r="R131" s="20">
        <f t="shared" si="2"/>
        <v>1805</v>
      </c>
      <c r="S131" s="20">
        <v>1805</v>
      </c>
    </row>
    <row r="132" spans="1:19">
      <c r="A132" s="17" t="s">
        <v>8096</v>
      </c>
    </row>
    <row r="133" spans="1:19">
      <c r="A133" s="18" t="s">
        <v>8097</v>
      </c>
      <c r="B133" s="18" t="s">
        <v>8098</v>
      </c>
      <c r="C133" s="18" t="s">
        <v>8099</v>
      </c>
      <c r="D133" s="18" t="s">
        <v>8100</v>
      </c>
      <c r="E133" s="18" t="s">
        <v>8101</v>
      </c>
      <c r="F133" s="18" t="s">
        <v>8102</v>
      </c>
      <c r="G133" s="19">
        <v>23</v>
      </c>
      <c r="H133" s="23">
        <v>45473</v>
      </c>
      <c r="I133" s="23">
        <v>46171</v>
      </c>
      <c r="J133" s="23">
        <v>45349</v>
      </c>
      <c r="K133" s="23">
        <v>45406</v>
      </c>
      <c r="L133" s="20">
        <v>300</v>
      </c>
      <c r="M133" s="20">
        <v>1848</v>
      </c>
      <c r="N133" s="20">
        <v>1836</v>
      </c>
      <c r="O133" s="21">
        <v>9060</v>
      </c>
      <c r="Q133" s="20">
        <v>1830</v>
      </c>
      <c r="R133" s="20">
        <f>N133</f>
        <v>1836</v>
      </c>
      <c r="S133" s="20">
        <v>1836</v>
      </c>
    </row>
    <row r="134" spans="1:19">
      <c r="A134" s="17" t="s">
        <v>8103</v>
      </c>
    </row>
    <row r="135" spans="1:19">
      <c r="A135" s="18" t="s">
        <v>8104</v>
      </c>
      <c r="B135" s="18" t="s">
        <v>8105</v>
      </c>
      <c r="C135" s="18" t="s">
        <v>8106</v>
      </c>
      <c r="D135" s="18" t="s">
        <v>8107</v>
      </c>
      <c r="E135" s="18" t="s">
        <v>8108</v>
      </c>
      <c r="F135" s="18" t="s">
        <v>8109</v>
      </c>
      <c r="G135" s="19">
        <v>12</v>
      </c>
      <c r="H135" s="23">
        <v>45566</v>
      </c>
      <c r="I135" s="23">
        <v>45930</v>
      </c>
      <c r="J135" s="23">
        <v>45518</v>
      </c>
      <c r="K135" s="23">
        <v>45519</v>
      </c>
      <c r="L135" s="20">
        <v>300</v>
      </c>
      <c r="M135" s="20">
        <v>2212</v>
      </c>
      <c r="N135" s="20">
        <v>1855</v>
      </c>
      <c r="O135" s="21">
        <v>4038</v>
      </c>
      <c r="Q135" s="20">
        <v>1825</v>
      </c>
      <c r="R135" s="20">
        <f>N135</f>
        <v>1855</v>
      </c>
      <c r="S135" s="20">
        <v>1855</v>
      </c>
    </row>
    <row r="136" spans="1:19">
      <c r="A136" s="17" t="s">
        <v>8110</v>
      </c>
    </row>
    <row r="137" spans="1:19">
      <c r="A137" s="18" t="s">
        <v>8111</v>
      </c>
      <c r="B137" s="18" t="s">
        <v>8112</v>
      </c>
      <c r="C137" s="18" t="s">
        <v>8113</v>
      </c>
      <c r="D137" s="18" t="s">
        <v>8114</v>
      </c>
      <c r="E137" s="18" t="s">
        <v>8115</v>
      </c>
      <c r="F137" s="18" t="s">
        <v>8116</v>
      </c>
      <c r="G137" s="19">
        <v>15</v>
      </c>
      <c r="H137" s="23">
        <v>45498</v>
      </c>
      <c r="I137" s="23">
        <v>45954</v>
      </c>
      <c r="J137" s="23">
        <v>45420</v>
      </c>
      <c r="K137" s="23">
        <v>45441</v>
      </c>
      <c r="L137" s="20">
        <v>300</v>
      </c>
      <c r="M137" s="20">
        <v>2201</v>
      </c>
      <c r="N137" s="20">
        <v>2100</v>
      </c>
      <c r="O137" s="21">
        <v>8933.16</v>
      </c>
      <c r="Q137" s="20">
        <v>2025</v>
      </c>
      <c r="R137" s="20">
        <f>N137</f>
        <v>2100</v>
      </c>
      <c r="S137" s="20">
        <v>2100</v>
      </c>
    </row>
    <row r="138" spans="1:19">
      <c r="A138" s="17" t="s">
        <v>8117</v>
      </c>
    </row>
    <row r="139" spans="1:19">
      <c r="A139" s="18" t="s">
        <v>8118</v>
      </c>
      <c r="B139" s="18" t="s">
        <v>8119</v>
      </c>
      <c r="C139" s="18" t="s">
        <v>8120</v>
      </c>
      <c r="D139" s="18" t="s">
        <v>8121</v>
      </c>
      <c r="E139" s="18" t="s">
        <v>8122</v>
      </c>
      <c r="F139" s="18" t="s">
        <v>8123</v>
      </c>
      <c r="G139" s="19">
        <v>12</v>
      </c>
      <c r="H139" s="23">
        <v>45623</v>
      </c>
      <c r="I139" s="23">
        <v>45987</v>
      </c>
      <c r="J139" s="23">
        <v>45568</v>
      </c>
      <c r="K139" s="23">
        <v>45569</v>
      </c>
      <c r="L139" s="20">
        <v>300</v>
      </c>
      <c r="M139" s="20">
        <v>2265</v>
      </c>
      <c r="N139" s="20">
        <v>1900</v>
      </c>
      <c r="O139" s="21">
        <v>253</v>
      </c>
      <c r="Q139" s="20">
        <v>2030</v>
      </c>
      <c r="R139" s="20">
        <f>N139</f>
        <v>1900</v>
      </c>
      <c r="S139" s="20">
        <v>1900</v>
      </c>
    </row>
    <row r="140" spans="1:19">
      <c r="A140" s="17" t="s">
        <v>8124</v>
      </c>
    </row>
    <row r="141" spans="1:19">
      <c r="A141" s="18" t="s">
        <v>8125</v>
      </c>
      <c r="B141" s="18" t="s">
        <v>8126</v>
      </c>
      <c r="C141" s="18" t="s">
        <v>8127</v>
      </c>
      <c r="D141" s="18" t="s">
        <v>8128</v>
      </c>
      <c r="E141" s="18" t="s">
        <v>8129</v>
      </c>
      <c r="F141" s="18" t="s">
        <v>8130</v>
      </c>
      <c r="G141" s="19">
        <v>23</v>
      </c>
      <c r="H141" s="23">
        <v>45471</v>
      </c>
      <c r="I141" s="23">
        <v>46169</v>
      </c>
      <c r="J141" s="23">
        <v>45356</v>
      </c>
      <c r="K141" s="23">
        <v>45377</v>
      </c>
      <c r="L141" s="20">
        <v>300</v>
      </c>
      <c r="M141" s="20">
        <v>1860</v>
      </c>
      <c r="N141" s="20">
        <v>1836</v>
      </c>
      <c r="O141" s="21">
        <v>9254</v>
      </c>
      <c r="Q141" s="20">
        <v>1800</v>
      </c>
      <c r="R141" s="20">
        <f>N141</f>
        <v>1836</v>
      </c>
      <c r="S141" s="20">
        <v>1836</v>
      </c>
    </row>
    <row r="142" spans="1:19">
      <c r="A142" s="17" t="s">
        <v>8131</v>
      </c>
    </row>
    <row r="143" spans="1:19">
      <c r="A143" s="18" t="s">
        <v>8132</v>
      </c>
      <c r="B143" s="18" t="s">
        <v>8133</v>
      </c>
      <c r="C143" s="18" t="s">
        <v>8134</v>
      </c>
      <c r="D143" s="18" t="s">
        <v>8135</v>
      </c>
      <c r="E143" s="18" t="s">
        <v>8136</v>
      </c>
      <c r="F143" s="18" t="s">
        <v>8137</v>
      </c>
      <c r="G143" s="19">
        <v>15</v>
      </c>
      <c r="H143" s="23">
        <v>45471</v>
      </c>
      <c r="I143" s="23">
        <v>45927</v>
      </c>
      <c r="J143" s="23">
        <v>45466</v>
      </c>
      <c r="K143" s="23">
        <v>45467</v>
      </c>
      <c r="L143" s="20">
        <v>300</v>
      </c>
      <c r="M143" s="20">
        <v>1791</v>
      </c>
      <c r="N143" s="20">
        <v>1595</v>
      </c>
      <c r="O143" s="21">
        <v>6450</v>
      </c>
      <c r="Q143" s="20">
        <v>1595</v>
      </c>
      <c r="R143" s="20">
        <f>N143</f>
        <v>1595</v>
      </c>
      <c r="S143" s="20">
        <v>1595</v>
      </c>
    </row>
    <row r="144" spans="1:19">
      <c r="A144" s="17" t="s">
        <v>8138</v>
      </c>
    </row>
    <row r="145" spans="1:19">
      <c r="B145" s="18" t="s">
        <v>8139</v>
      </c>
      <c r="D145" s="18" t="s">
        <v>8140</v>
      </c>
      <c r="E145" s="18" t="s">
        <v>8141</v>
      </c>
      <c r="F145" s="18" t="s">
        <v>8142</v>
      </c>
      <c r="G145" s="19">
        <v>12</v>
      </c>
      <c r="H145" s="23">
        <v>45656</v>
      </c>
      <c r="I145" s="23">
        <v>46020</v>
      </c>
      <c r="J145" s="23">
        <v>45587</v>
      </c>
      <c r="K145" s="23">
        <v>45588</v>
      </c>
      <c r="L145" s="20">
        <v>300</v>
      </c>
      <c r="M145" s="20">
        <v>0</v>
      </c>
      <c r="N145" s="20">
        <v>1655</v>
      </c>
      <c r="O145" s="21">
        <v>0</v>
      </c>
      <c r="Q145" s="20">
        <v>0</v>
      </c>
      <c r="R145" s="20">
        <f>N145</f>
        <v>1655</v>
      </c>
      <c r="S145" s="20">
        <v>1655</v>
      </c>
    </row>
    <row r="146" spans="1:19">
      <c r="A146" s="17" t="s">
        <v>8143</v>
      </c>
    </row>
    <row r="147" spans="1:19">
      <c r="A147" s="18" t="s">
        <v>8144</v>
      </c>
      <c r="B147" s="18" t="s">
        <v>8145</v>
      </c>
      <c r="C147" s="18" t="s">
        <v>8146</v>
      </c>
      <c r="D147" s="18" t="s">
        <v>8147</v>
      </c>
      <c r="E147" s="18" t="s">
        <v>8148</v>
      </c>
      <c r="F147" s="18" t="s">
        <v>8149</v>
      </c>
      <c r="G147" s="19">
        <v>23</v>
      </c>
      <c r="H147" s="23">
        <v>45461</v>
      </c>
      <c r="I147" s="23">
        <v>46159</v>
      </c>
      <c r="J147" s="23">
        <v>45421</v>
      </c>
      <c r="K147" s="23">
        <v>45425</v>
      </c>
      <c r="L147" s="20">
        <v>300</v>
      </c>
      <c r="M147" s="20">
        <v>1834</v>
      </c>
      <c r="N147" s="20">
        <v>1841</v>
      </c>
      <c r="O147" s="21">
        <v>9877</v>
      </c>
      <c r="Q147" s="20">
        <v>1805</v>
      </c>
      <c r="R147" s="20">
        <f>N147</f>
        <v>1841</v>
      </c>
      <c r="S147" s="20">
        <v>1841</v>
      </c>
    </row>
    <row r="148" spans="1:19">
      <c r="A148" s="17" t="s">
        <v>8150</v>
      </c>
    </row>
    <row r="149" spans="1:19">
      <c r="A149" s="18" t="s">
        <v>8151</v>
      </c>
      <c r="B149" s="18" t="s">
        <v>8152</v>
      </c>
      <c r="C149" s="18" t="s">
        <v>8153</v>
      </c>
      <c r="D149" s="18" t="s">
        <v>8154</v>
      </c>
      <c r="E149" s="18" t="s">
        <v>8155</v>
      </c>
      <c r="F149" s="18" t="s">
        <v>8156</v>
      </c>
      <c r="G149" s="19">
        <v>12</v>
      </c>
      <c r="H149" s="23">
        <v>45662</v>
      </c>
      <c r="I149" s="23">
        <v>46026</v>
      </c>
      <c r="J149" s="23">
        <v>45610</v>
      </c>
      <c r="K149" s="23">
        <v>45610</v>
      </c>
      <c r="L149" s="20">
        <v>1855</v>
      </c>
      <c r="M149" s="20">
        <v>2027</v>
      </c>
      <c r="N149" s="20">
        <v>1855</v>
      </c>
      <c r="O149" s="21">
        <v>0</v>
      </c>
      <c r="Q149" s="20">
        <v>1855</v>
      </c>
      <c r="R149" s="20">
        <f>N149</f>
        <v>1855</v>
      </c>
      <c r="S149" s="20">
        <v>1855</v>
      </c>
    </row>
    <row r="150" spans="1:19">
      <c r="A150" s="17" t="s">
        <v>8157</v>
      </c>
    </row>
    <row r="151" spans="1:19">
      <c r="A151" s="18" t="s">
        <v>8158</v>
      </c>
      <c r="B151" s="18" t="s">
        <v>8159</v>
      </c>
      <c r="C151" s="18" t="s">
        <v>8160</v>
      </c>
      <c r="D151" s="18" t="s">
        <v>8161</v>
      </c>
      <c r="E151" s="18" t="s">
        <v>8162</v>
      </c>
      <c r="F151" s="18" t="s">
        <v>8163</v>
      </c>
      <c r="G151" s="19">
        <v>23</v>
      </c>
      <c r="H151" s="23">
        <v>45471</v>
      </c>
      <c r="I151" s="23">
        <v>46169</v>
      </c>
      <c r="J151" s="23">
        <v>45267</v>
      </c>
      <c r="K151" s="23">
        <v>45373</v>
      </c>
      <c r="L151" s="20">
        <v>1985</v>
      </c>
      <c r="M151" s="20">
        <v>2051</v>
      </c>
      <c r="N151" s="20">
        <v>2025</v>
      </c>
      <c r="O151" s="21">
        <v>10223</v>
      </c>
      <c r="Q151" s="20">
        <v>1985</v>
      </c>
      <c r="R151" s="20">
        <f>N151</f>
        <v>2025</v>
      </c>
      <c r="S151" s="20">
        <v>2025</v>
      </c>
    </row>
    <row r="152" spans="1:19">
      <c r="A152" s="18" t="s">
        <v>8164</v>
      </c>
      <c r="B152" s="18" t="s">
        <v>8165</v>
      </c>
      <c r="C152" s="18" t="s">
        <v>8166</v>
      </c>
      <c r="D152" s="18" t="s">
        <v>8167</v>
      </c>
      <c r="E152" s="18" t="s">
        <v>8168</v>
      </c>
      <c r="F152" s="18" t="s">
        <v>8169</v>
      </c>
      <c r="G152" s="19">
        <v>24</v>
      </c>
      <c r="H152" s="23">
        <v>45434</v>
      </c>
      <c r="I152" s="23">
        <v>46163</v>
      </c>
      <c r="J152" s="23">
        <v>45349</v>
      </c>
      <c r="K152" s="23">
        <v>45370</v>
      </c>
      <c r="L152" s="20">
        <v>300</v>
      </c>
      <c r="M152" s="20">
        <v>1767</v>
      </c>
      <c r="N152" s="20">
        <v>2035</v>
      </c>
      <c r="O152" s="21">
        <v>12614</v>
      </c>
      <c r="Q152" s="20">
        <v>1995</v>
      </c>
      <c r="R152" s="20">
        <f>N152</f>
        <v>2035</v>
      </c>
      <c r="S152" s="20">
        <v>2035</v>
      </c>
    </row>
    <row r="153" spans="1:19">
      <c r="A153" s="17" t="s">
        <v>8170</v>
      </c>
    </row>
    <row r="154" spans="1:19">
      <c r="A154" s="18" t="s">
        <v>8171</v>
      </c>
      <c r="B154" s="18" t="s">
        <v>8172</v>
      </c>
      <c r="C154" s="18" t="s">
        <v>8173</v>
      </c>
      <c r="D154" s="18" t="s">
        <v>8174</v>
      </c>
      <c r="E154" s="18" t="s">
        <v>8175</v>
      </c>
      <c r="F154" s="18" t="s">
        <v>8176</v>
      </c>
      <c r="G154" s="19">
        <v>24</v>
      </c>
      <c r="H154" s="23">
        <v>45468</v>
      </c>
      <c r="I154" s="23">
        <v>46197</v>
      </c>
      <c r="J154" s="23">
        <v>45386</v>
      </c>
      <c r="K154" s="23">
        <v>45404</v>
      </c>
      <c r="L154" s="20">
        <v>300</v>
      </c>
      <c r="M154" s="20">
        <v>2027</v>
      </c>
      <c r="N154" s="20">
        <v>1989</v>
      </c>
      <c r="O154" s="21">
        <v>10210</v>
      </c>
      <c r="Q154" s="20">
        <v>1950</v>
      </c>
      <c r="R154" s="20">
        <f>N154</f>
        <v>1989</v>
      </c>
      <c r="S154" s="20">
        <v>1989</v>
      </c>
    </row>
    <row r="155" spans="1:19">
      <c r="A155" s="17" t="s">
        <v>8177</v>
      </c>
    </row>
    <row r="156" spans="1:19">
      <c r="A156" s="18" t="s">
        <v>8178</v>
      </c>
      <c r="B156" s="18" t="s">
        <v>8179</v>
      </c>
      <c r="C156" s="18" t="s">
        <v>8180</v>
      </c>
      <c r="D156" s="18" t="s">
        <v>8181</v>
      </c>
      <c r="E156" s="18" t="s">
        <v>8182</v>
      </c>
      <c r="F156" s="18" t="s">
        <v>8183</v>
      </c>
      <c r="G156" s="19">
        <v>23</v>
      </c>
      <c r="H156" s="23">
        <v>45463</v>
      </c>
      <c r="I156" s="23">
        <v>46161</v>
      </c>
      <c r="J156" s="23">
        <v>45349</v>
      </c>
      <c r="K156" s="23">
        <v>45373</v>
      </c>
      <c r="L156" s="20">
        <v>300</v>
      </c>
      <c r="M156" s="20">
        <v>2039</v>
      </c>
      <c r="N156" s="20">
        <v>1984</v>
      </c>
      <c r="O156" s="21">
        <v>10438</v>
      </c>
      <c r="Q156" s="20">
        <v>1945</v>
      </c>
      <c r="R156" s="20">
        <f>N156</f>
        <v>1984</v>
      </c>
      <c r="S156" s="20">
        <v>1984</v>
      </c>
    </row>
    <row r="157" spans="1:19">
      <c r="A157" s="18" t="s">
        <v>8184</v>
      </c>
      <c r="B157" s="18" t="s">
        <v>8185</v>
      </c>
      <c r="C157" s="18" t="s">
        <v>8186</v>
      </c>
      <c r="D157" s="18" t="s">
        <v>8187</v>
      </c>
      <c r="E157" s="18" t="s">
        <v>8188</v>
      </c>
      <c r="F157" s="18" t="s">
        <v>8189</v>
      </c>
      <c r="G157" s="19">
        <v>24</v>
      </c>
      <c r="H157" s="23">
        <v>45473</v>
      </c>
      <c r="I157" s="23">
        <v>46202</v>
      </c>
      <c r="J157" s="23">
        <v>45420</v>
      </c>
      <c r="K157" s="23">
        <v>45427</v>
      </c>
      <c r="L157" s="20">
        <v>300</v>
      </c>
      <c r="M157" s="20">
        <v>2074</v>
      </c>
      <c r="N157" s="20">
        <v>1816</v>
      </c>
      <c r="O157" s="21">
        <v>9572.5499999999993</v>
      </c>
      <c r="Q157" s="20">
        <v>1945</v>
      </c>
      <c r="R157" s="20">
        <f>N157</f>
        <v>1816</v>
      </c>
      <c r="S157" s="20">
        <v>1816</v>
      </c>
    </row>
    <row r="158" spans="1:19">
      <c r="A158" s="17" t="s">
        <v>8190</v>
      </c>
    </row>
    <row r="159" spans="1:19">
      <c r="A159" s="18" t="s">
        <v>8191</v>
      </c>
      <c r="B159" s="18" t="s">
        <v>8192</v>
      </c>
      <c r="C159" s="18" t="s">
        <v>8193</v>
      </c>
      <c r="D159" s="18" t="s">
        <v>8194</v>
      </c>
      <c r="E159" s="18" t="s">
        <v>8195</v>
      </c>
      <c r="F159" s="18" t="s">
        <v>8196</v>
      </c>
      <c r="G159" s="19">
        <v>24</v>
      </c>
      <c r="H159" s="23">
        <v>45473</v>
      </c>
      <c r="I159" s="23">
        <v>46202</v>
      </c>
      <c r="J159" s="23">
        <v>45390</v>
      </c>
      <c r="K159" s="23">
        <v>45402</v>
      </c>
      <c r="L159" s="20">
        <v>300</v>
      </c>
      <c r="M159" s="20">
        <v>2282</v>
      </c>
      <c r="N159" s="20">
        <v>2178</v>
      </c>
      <c r="O159" s="21">
        <v>10796</v>
      </c>
      <c r="Q159" s="20">
        <v>2135</v>
      </c>
      <c r="R159" s="20">
        <f>N159</f>
        <v>2178</v>
      </c>
      <c r="S159" s="20">
        <v>2178</v>
      </c>
    </row>
    <row r="160" spans="1:19">
      <c r="A160" s="17" t="s">
        <v>8197</v>
      </c>
    </row>
    <row r="161" spans="1:19">
      <c r="A161" s="18" t="s">
        <v>8198</v>
      </c>
      <c r="B161" s="18" t="s">
        <v>8199</v>
      </c>
      <c r="C161" s="18" t="s">
        <v>8200</v>
      </c>
      <c r="D161" s="18" t="s">
        <v>8201</v>
      </c>
      <c r="E161" s="18" t="s">
        <v>8202</v>
      </c>
      <c r="F161" s="18" t="s">
        <v>8203</v>
      </c>
      <c r="G161" s="19">
        <v>24</v>
      </c>
      <c r="H161" s="23">
        <v>45471</v>
      </c>
      <c r="I161" s="23">
        <v>46200</v>
      </c>
      <c r="J161" s="23">
        <v>45415</v>
      </c>
      <c r="K161" s="23">
        <v>45421</v>
      </c>
      <c r="L161" s="20">
        <v>300</v>
      </c>
      <c r="M161" s="20">
        <v>2051</v>
      </c>
      <c r="N161" s="20">
        <v>1994</v>
      </c>
      <c r="O161" s="21">
        <v>9471</v>
      </c>
      <c r="Q161" s="20">
        <v>1955</v>
      </c>
      <c r="R161" s="20">
        <f>N161</f>
        <v>1994</v>
      </c>
      <c r="S161" s="20">
        <v>1994</v>
      </c>
    </row>
    <row r="162" spans="1:19">
      <c r="A162" s="18" t="s">
        <v>8204</v>
      </c>
      <c r="B162" s="18" t="s">
        <v>8205</v>
      </c>
      <c r="C162" s="18" t="s">
        <v>8206</v>
      </c>
      <c r="D162" s="18" t="s">
        <v>8207</v>
      </c>
      <c r="E162" s="18" t="s">
        <v>8208</v>
      </c>
      <c r="F162" s="18" t="s">
        <v>8209</v>
      </c>
      <c r="G162" s="19">
        <v>23</v>
      </c>
      <c r="H162" s="23">
        <v>45473</v>
      </c>
      <c r="I162" s="23">
        <v>46171</v>
      </c>
      <c r="J162" s="23">
        <v>45301</v>
      </c>
      <c r="K162" s="23">
        <v>45384</v>
      </c>
      <c r="L162" s="20">
        <v>0</v>
      </c>
      <c r="M162" s="20">
        <v>1841</v>
      </c>
      <c r="N162" s="20">
        <v>2004</v>
      </c>
      <c r="O162" s="21">
        <v>9891</v>
      </c>
      <c r="Q162" s="20">
        <v>1965</v>
      </c>
      <c r="R162" s="20">
        <f>N162</f>
        <v>2004</v>
      </c>
      <c r="S162" s="20">
        <v>2004</v>
      </c>
    </row>
    <row r="163" spans="1:19">
      <c r="A163" s="17" t="s">
        <v>8210</v>
      </c>
    </row>
    <row r="164" spans="1:19">
      <c r="A164" s="18" t="s">
        <v>8211</v>
      </c>
      <c r="B164" s="18" t="s">
        <v>8212</v>
      </c>
      <c r="C164" s="18" t="s">
        <v>8213</v>
      </c>
      <c r="D164" s="18" t="s">
        <v>8214</v>
      </c>
      <c r="E164" s="18" t="s">
        <v>8215</v>
      </c>
      <c r="F164" s="18" t="s">
        <v>8216</v>
      </c>
      <c r="G164" s="19">
        <v>24</v>
      </c>
      <c r="H164" s="23">
        <v>45466</v>
      </c>
      <c r="I164" s="23">
        <v>46195</v>
      </c>
      <c r="J164" s="23">
        <v>45413</v>
      </c>
      <c r="K164" s="23">
        <v>45418</v>
      </c>
      <c r="L164" s="20">
        <v>300</v>
      </c>
      <c r="M164" s="20">
        <v>2324</v>
      </c>
      <c r="N164" s="20">
        <v>2366</v>
      </c>
      <c r="O164" s="21">
        <v>12347</v>
      </c>
      <c r="Q164" s="20">
        <v>2320</v>
      </c>
      <c r="R164" s="20">
        <f>N164</f>
        <v>2366</v>
      </c>
      <c r="S164" s="20">
        <v>2366</v>
      </c>
    </row>
    <row r="165" spans="1:19">
      <c r="A165" s="17" t="s">
        <v>8217</v>
      </c>
    </row>
    <row r="166" spans="1:19">
      <c r="B166" s="18" t="s">
        <v>8218</v>
      </c>
      <c r="D166" s="18" t="s">
        <v>8219</v>
      </c>
      <c r="E166" s="18" t="s">
        <v>8220</v>
      </c>
      <c r="F166" s="18" t="s">
        <v>8221</v>
      </c>
      <c r="G166" s="19">
        <v>13</v>
      </c>
      <c r="H166" s="23">
        <v>45619</v>
      </c>
      <c r="I166" s="23">
        <v>46013</v>
      </c>
      <c r="J166" s="23">
        <v>45611</v>
      </c>
      <c r="K166" s="23">
        <v>45611</v>
      </c>
      <c r="L166" s="20">
        <v>300</v>
      </c>
      <c r="M166" s="20">
        <v>0</v>
      </c>
      <c r="N166" s="20">
        <v>2530</v>
      </c>
      <c r="O166" s="21">
        <v>3.73</v>
      </c>
      <c r="Q166" s="20">
        <v>0</v>
      </c>
      <c r="R166" s="20">
        <f>N166</f>
        <v>2530</v>
      </c>
      <c r="S166" s="20">
        <v>2530</v>
      </c>
    </row>
    <row r="167" spans="1:19">
      <c r="A167" s="17" t="s">
        <v>8222</v>
      </c>
    </row>
    <row r="168" spans="1:19">
      <c r="A168" s="18" t="s">
        <v>8223</v>
      </c>
      <c r="B168" s="18" t="s">
        <v>8224</v>
      </c>
      <c r="C168" s="18" t="s">
        <v>8225</v>
      </c>
      <c r="D168" s="18" t="s">
        <v>8226</v>
      </c>
      <c r="E168" s="18" t="s">
        <v>8227</v>
      </c>
      <c r="F168" s="18" t="s">
        <v>8228</v>
      </c>
      <c r="G168" s="19">
        <v>24</v>
      </c>
      <c r="H168" s="23">
        <v>45462</v>
      </c>
      <c r="I168" s="23">
        <v>46191</v>
      </c>
      <c r="J168" s="23">
        <v>45391</v>
      </c>
      <c r="K168" s="23">
        <v>45398</v>
      </c>
      <c r="L168" s="20">
        <v>300</v>
      </c>
      <c r="M168" s="20">
        <v>2798</v>
      </c>
      <c r="N168" s="20">
        <v>2733</v>
      </c>
      <c r="O168" s="21">
        <v>14542</v>
      </c>
      <c r="Q168" s="20">
        <v>2680</v>
      </c>
      <c r="R168" s="20">
        <f>N168</f>
        <v>2733</v>
      </c>
      <c r="S168" s="20">
        <v>2733</v>
      </c>
    </row>
    <row r="169" spans="1:19">
      <c r="A169" s="17" t="s">
        <v>8229</v>
      </c>
    </row>
    <row r="170" spans="1:19">
      <c r="A170" s="18" t="s">
        <v>8230</v>
      </c>
      <c r="B170" s="18" t="s">
        <v>8231</v>
      </c>
      <c r="C170" s="18" t="s">
        <v>8232</v>
      </c>
      <c r="D170" s="18" t="s">
        <v>8233</v>
      </c>
      <c r="E170" s="18" t="s">
        <v>8234</v>
      </c>
      <c r="F170" s="18" t="s">
        <v>8235</v>
      </c>
      <c r="G170" s="19">
        <v>24</v>
      </c>
      <c r="H170" s="23">
        <v>45281</v>
      </c>
      <c r="I170" s="23">
        <v>46011</v>
      </c>
      <c r="J170" s="23">
        <v>45219</v>
      </c>
      <c r="K170" s="23">
        <v>45222</v>
      </c>
      <c r="L170" s="20">
        <v>300</v>
      </c>
      <c r="M170" s="20">
        <v>2377</v>
      </c>
      <c r="N170" s="20">
        <v>2285</v>
      </c>
      <c r="O170" s="21">
        <v>26125</v>
      </c>
      <c r="Q170" s="20">
        <v>2230</v>
      </c>
      <c r="R170" s="20">
        <f>N170</f>
        <v>2285</v>
      </c>
      <c r="S170" s="20">
        <v>2285</v>
      </c>
    </row>
    <row r="171" spans="1:19">
      <c r="A171" s="17" t="s">
        <v>8236</v>
      </c>
    </row>
    <row r="172" spans="1:19">
      <c r="A172" s="18" t="s">
        <v>8237</v>
      </c>
      <c r="B172" s="18" t="s">
        <v>8238</v>
      </c>
      <c r="C172" s="18" t="s">
        <v>8239</v>
      </c>
      <c r="D172" s="18" t="s">
        <v>8240</v>
      </c>
      <c r="E172" s="18" t="s">
        <v>8241</v>
      </c>
      <c r="F172" s="18" t="s">
        <v>8242</v>
      </c>
      <c r="G172" s="19">
        <v>15</v>
      </c>
      <c r="H172" s="23">
        <v>45488</v>
      </c>
      <c r="I172" s="23">
        <v>45944</v>
      </c>
      <c r="J172" s="23">
        <v>45411</v>
      </c>
      <c r="K172" s="23">
        <v>45412</v>
      </c>
      <c r="L172" s="20">
        <v>300</v>
      </c>
      <c r="M172" s="20">
        <v>2526</v>
      </c>
      <c r="N172" s="20">
        <v>2415</v>
      </c>
      <c r="O172" s="21">
        <v>11034</v>
      </c>
      <c r="Q172" s="20">
        <v>2415</v>
      </c>
      <c r="R172" s="20">
        <f>N172</f>
        <v>2415</v>
      </c>
      <c r="S172" s="20">
        <v>2415</v>
      </c>
    </row>
    <row r="173" spans="1:19">
      <c r="A173" s="17" t="s">
        <v>8243</v>
      </c>
    </row>
    <row r="174" spans="1:19">
      <c r="A174" s="18" t="s">
        <v>8244</v>
      </c>
      <c r="B174" s="18" t="s">
        <v>8245</v>
      </c>
      <c r="C174" s="18" t="s">
        <v>8246</v>
      </c>
      <c r="D174" s="18" t="s">
        <v>8247</v>
      </c>
      <c r="E174" s="18" t="s">
        <v>8248</v>
      </c>
      <c r="F174" s="18" t="s">
        <v>8249</v>
      </c>
      <c r="G174" s="19">
        <v>23</v>
      </c>
      <c r="H174" s="23">
        <v>45463</v>
      </c>
      <c r="I174" s="23">
        <v>46161</v>
      </c>
      <c r="J174" s="23">
        <v>45324</v>
      </c>
      <c r="K174" s="23">
        <v>45379</v>
      </c>
      <c r="L174" s="20">
        <v>300</v>
      </c>
      <c r="M174" s="20">
        <v>2505</v>
      </c>
      <c r="N174" s="20">
        <v>2514</v>
      </c>
      <c r="O174" s="21">
        <v>13229</v>
      </c>
      <c r="Q174" s="20">
        <v>2465</v>
      </c>
      <c r="R174" s="20">
        <f>N174</f>
        <v>2514</v>
      </c>
      <c r="S174" s="20">
        <v>2514</v>
      </c>
    </row>
    <row r="175" spans="1:19">
      <c r="A175" s="18" t="s">
        <v>8250</v>
      </c>
      <c r="B175" s="18" t="s">
        <v>8251</v>
      </c>
      <c r="C175" s="18" t="s">
        <v>8252</v>
      </c>
      <c r="D175" s="18" t="s">
        <v>8253</v>
      </c>
      <c r="E175" s="18" t="s">
        <v>8254</v>
      </c>
      <c r="F175" s="18" t="s">
        <v>8255</v>
      </c>
      <c r="G175" s="19">
        <v>23</v>
      </c>
      <c r="H175" s="23">
        <v>45468</v>
      </c>
      <c r="I175" s="23">
        <v>46166</v>
      </c>
      <c r="J175" s="23">
        <v>45325</v>
      </c>
      <c r="K175" s="23">
        <v>45377</v>
      </c>
      <c r="L175" s="20">
        <v>300</v>
      </c>
      <c r="M175" s="20">
        <v>2633</v>
      </c>
      <c r="N175" s="20">
        <v>2525</v>
      </c>
      <c r="O175" s="21">
        <v>13081.87</v>
      </c>
      <c r="Q175" s="20">
        <v>2475</v>
      </c>
      <c r="R175" s="20">
        <f>N175</f>
        <v>2525</v>
      </c>
      <c r="S175" s="20">
        <v>2525</v>
      </c>
    </row>
    <row r="176" spans="1:19">
      <c r="A176" s="17" t="s">
        <v>8256</v>
      </c>
    </row>
    <row r="177" spans="1:19">
      <c r="A177" s="18" t="s">
        <v>8257</v>
      </c>
      <c r="B177" s="18" t="s">
        <v>8258</v>
      </c>
      <c r="C177" s="18" t="s">
        <v>8259</v>
      </c>
      <c r="D177" s="18" t="s">
        <v>8260</v>
      </c>
      <c r="E177" s="18" t="s">
        <v>8261</v>
      </c>
      <c r="F177" s="18" t="s">
        <v>8262</v>
      </c>
      <c r="G177" s="19">
        <v>24</v>
      </c>
      <c r="H177" s="23">
        <v>45461</v>
      </c>
      <c r="I177" s="23">
        <v>46190</v>
      </c>
      <c r="J177" s="23">
        <v>45394</v>
      </c>
      <c r="K177" s="23">
        <v>45402</v>
      </c>
      <c r="L177" s="20">
        <v>300</v>
      </c>
      <c r="M177" s="20">
        <v>2596</v>
      </c>
      <c r="N177" s="20">
        <v>2631</v>
      </c>
      <c r="O177" s="21">
        <v>14022.97</v>
      </c>
      <c r="Q177" s="20">
        <v>2580</v>
      </c>
      <c r="R177" s="20">
        <f>N177</f>
        <v>2631</v>
      </c>
      <c r="S177" s="20">
        <v>2631</v>
      </c>
    </row>
    <row r="178" spans="1:19">
      <c r="A178" s="16" t="s">
        <v>8263</v>
      </c>
      <c r="B178" s="12">
        <f>COUNTA(B113:B113)+COUNTA(B115:B117)+COUNTA(B119:B121)+COUNTA(B123:B124)+COUNTA(B126:B131)+COUNTA(B133:B133)+COUNTA(B135:B135)+COUNTA(B137:B137)+COUNTA(B139:B139)+COUNTA(B141:B141)+COUNTA(B143:B143)+COUNTA(B145:B145)+COUNTA(B147:B147)+COUNTA(B149:B149)+COUNTA(B151:B152)+COUNTA(B154:B154)+COUNTA(B156:B157)+COUNTA(B159:B159)+COUNTA(B161:B162)+COUNTA(B164:B164)+COUNTA(B166:B166)+COUNTA(B168:B168)+COUNTA(B170:B170)+COUNTA(B172:B172)+COUNTA(B174:B175)+COUNTA(B177:B177)</f>
        <v>40</v>
      </c>
      <c r="G178" s="13">
        <f>IF((COUNTA(G113:G113)+COUNTA(G115:G117)+COUNTA(G119:G121)+COUNTA(G123:G124)+COUNTA(G126:G131)+COUNTA(G133:G133)+COUNTA(G135:G135)+COUNTA(G137:G137)+COUNTA(G139:G139)+COUNTA(G141:G141)+COUNTA(G143:G143)+COUNTA(G145:G145)+COUNTA(G147:G147)+COUNTA(G149:G149)+COUNTA(G151:G152)+COUNTA(G154:G154)+COUNTA(G156:G157)+COUNTA(G159:G159)+COUNTA(G161:G162)+COUNTA(G164:G164)+COUNTA(G166:G166)+COUNTA(G168:G168)+COUNTA(G170:G170)+COUNTA(G172:G172)+COUNTA(G174:G175)+COUNTA(G177:G177))=0,0,(SUM(G113:G113)+SUM(G115:G117)+SUM(G119:G121)+SUM(G123:G124)+SUM(G126:G131)+SUM(G133:G133)+SUM(G135:G135)+SUM(G137:G137)+SUM(G139:G139)+SUM(G141:G141)+SUM(G143:G143)+SUM(G145:G145)+SUM(G147:G147)+SUM(G149:G149)+SUM(G151:G152)+SUM(G154:G154)+SUM(G156:G157)+SUM(G159:G159)+SUM(G161:G162)+SUM(G164:G164)+SUM(G166:G166)+SUM(G168:G168)+SUM(G170:G170)+SUM(G172:G172)+SUM(G174:G175)+SUM(G177:G177))/(COUNTA(G113:G113)+COUNTA(G115:G117)+COUNTA(G119:G121)+COUNTA(G123:G124)+COUNTA(G126:G131)+COUNTA(G133:G133)+COUNTA(G135:G135)+COUNTA(G137:G137)+COUNTA(G139:G139)+COUNTA(G141:G141)+COUNTA(G143:G143)+COUNTA(G145:G145)+COUNTA(G147:G147)+COUNTA(G149:G149)+COUNTA(G151:G152)+COUNTA(G154:G154)+COUNTA(G156:G157)+COUNTA(G159:G159)+COUNTA(G161:G162)+COUNTA(G164:G164)+COUNTA(G166:G166)+COUNTA(G168:G168)+COUNTA(G170:G170)+COUNTA(G172:G172)+COUNTA(G174:G175)+COUNTA(G177:G177)))</f>
        <v>20.05</v>
      </c>
      <c r="L178" s="14">
        <f>IF((COUNTA(L113:L113)+COUNTA(L115:L117)+COUNTA(L119:L121)+COUNTA(L123:L124)+COUNTA(L126:L131)+COUNTA(L133:L133)+COUNTA(L135:L135)+COUNTA(L137:L137)+COUNTA(L139:L139)+COUNTA(L141:L141)+COUNTA(L143:L143)+COUNTA(L145:L145)+COUNTA(L147:L147)+COUNTA(L149:L149)+COUNTA(L151:L152)+COUNTA(L154:L154)+COUNTA(L156:L157)+COUNTA(L159:L159)+COUNTA(L161:L162)+COUNTA(L164:L164)+COUNTA(L166:L166)+COUNTA(L168:L168)+COUNTA(L170:L170)+COUNTA(L172:L172)+COUNTA(L174:L175)+COUNTA(L177:L177))=0,0,(SUM(L113:L113)+SUM(L115:L117)+SUM(L119:L121)+SUM(L123:L124)+SUM(L126:L131)+SUM(L133:L133)+SUM(L135:L135)+SUM(L137:L137)+SUM(L139:L139)+SUM(L141:L141)+SUM(L143:L143)+SUM(L145:L145)+SUM(L147:L147)+SUM(L149:L149)+SUM(L151:L152)+SUM(L154:L154)+SUM(L156:L157)+SUM(L159:L159)+SUM(L161:L162)+SUM(L164:L164)+SUM(L166:L166)+SUM(L168:L168)+SUM(L170:L170)+SUM(L172:L172)+SUM(L174:L175)+SUM(L177:L177))/(COUNTA(L113:L113)+COUNTA(L115:L117)+COUNTA(L119:L121)+COUNTA(L123:L124)+COUNTA(L126:L131)+COUNTA(L133:L133)+COUNTA(L135:L135)+COUNTA(L137:L137)+COUNTA(L139:L139)+COUNTA(L141:L141)+COUNTA(L143:L143)+COUNTA(L145:L145)+COUNTA(L147:L147)+COUNTA(L149:L149)+COUNTA(L151:L152)+COUNTA(L154:L154)+COUNTA(L156:L157)+COUNTA(L159:L159)+COUNTA(L161:L162)+COUNTA(L164:L164)+COUNTA(L166:L166)+COUNTA(L168:L168)+COUNTA(L170:L170)+COUNTA(L172:L172)+COUNTA(L174:L175)+COUNTA(L177:L177)))</f>
        <v>396.92500000000001</v>
      </c>
      <c r="M178" s="14">
        <f>IF((COUNTA(M113:M113)+COUNTA(M115:M117)+COUNTA(M119:M121)+COUNTA(M123:M124)+COUNTA(M126:M131)+COUNTA(M133:M133)+COUNTA(M135:M135)+COUNTA(M137:M137)+COUNTA(M139:M139)+COUNTA(M141:M141)+COUNTA(M143:M143)+COUNTA(M145:M145)+COUNTA(M147:M147)+COUNTA(M149:M149)+COUNTA(M151:M152)+COUNTA(M154:M154)+COUNTA(M156:M157)+COUNTA(M159:M159)+COUNTA(M161:M162)+COUNTA(M164:M164)+COUNTA(M166:M166)+COUNTA(M168:M168)+COUNTA(M170:M170)+COUNTA(M172:M172)+COUNTA(M174:M175)+COUNTA(M177:M177))=0,0,(SUM(M113:M113)+SUM(M115:M117)+SUM(M119:M121)+SUM(M123:M124)+SUM(M126:M131)+SUM(M133:M133)+SUM(M135:M135)+SUM(M137:M137)+SUM(M139:M139)+SUM(M141:M141)+SUM(M143:M143)+SUM(M145:M145)+SUM(M147:M147)+SUM(M149:M149)+SUM(M151:M152)+SUM(M154:M154)+SUM(M156:M157)+SUM(M159:M159)+SUM(M161:M162)+SUM(M164:M164)+SUM(M166:M166)+SUM(M168:M168)+SUM(M170:M170)+SUM(M172:M172)+SUM(M174:M175)+SUM(M177:M177))/(COUNTA(M113:M113)+COUNTA(M115:M117)+COUNTA(M119:M121)+COUNTA(M123:M124)+COUNTA(M126:M131)+COUNTA(M133:M133)+COUNTA(M135:M135)+COUNTA(M137:M137)+COUNTA(M139:M139)+COUNTA(M141:M141)+COUNTA(M143:M143)+COUNTA(M145:M145)+COUNTA(M147:M147)+COUNTA(M149:M149)+COUNTA(M151:M152)+COUNTA(M154:M154)+COUNTA(M156:M157)+COUNTA(M159:M159)+COUNTA(M161:M162)+COUNTA(M164:M164)+COUNTA(M166:M166)+COUNTA(M168:M168)+COUNTA(M170:M170)+COUNTA(M172:M172)+COUNTA(M174:M175)+COUNTA(M177:M177)))</f>
        <v>1887.2750000000001</v>
      </c>
      <c r="N178" s="14">
        <f>IF(B178 &gt; 0, R178 / B178, 0)</f>
        <v>1976.375</v>
      </c>
      <c r="Q178" s="14">
        <f>IF((COUNTA(Q113:Q113)+COUNTA(Q115:Q117)+COUNTA(Q119:Q121)+COUNTA(Q123:Q124)+COUNTA(Q126:Q131)+COUNTA(Q133:Q133)+COUNTA(Q135:Q135)+COUNTA(Q137:Q137)+COUNTA(Q139:Q139)+COUNTA(Q141:Q141)+COUNTA(Q143:Q143)+COUNTA(Q145:Q145)+COUNTA(Q147:Q147)+COUNTA(Q149:Q149)+COUNTA(Q151:Q152)+COUNTA(Q154:Q154)+COUNTA(Q156:Q157)+COUNTA(Q159:Q159)+COUNTA(Q161:Q162)+COUNTA(Q164:Q164)+COUNTA(Q166:Q166)+COUNTA(Q168:Q168)+COUNTA(Q170:Q170)+COUNTA(Q172:Q172)+COUNTA(Q174:Q175)+COUNTA(Q177:Q177))=0,0,(SUM(Q113:Q113)+SUM(Q115:Q117)+SUM(Q119:Q121)+SUM(Q123:Q124)+SUM(Q126:Q131)+SUM(Q133:Q133)+SUM(Q135:Q135)+SUM(Q137:Q137)+SUM(Q139:Q139)+SUM(Q141:Q141)+SUM(Q143:Q143)+SUM(Q145:Q145)+SUM(Q147:Q147)+SUM(Q149:Q149)+SUM(Q151:Q152)+SUM(Q154:Q154)+SUM(Q156:Q157)+SUM(Q159:Q159)+SUM(Q161:Q162)+SUM(Q164:Q164)+SUM(Q166:Q166)+SUM(Q168:Q168)+SUM(Q170:Q170)+SUM(Q172:Q172)+SUM(Q174:Q175)+SUM(Q177:Q177))/(COUNTA(Q113:Q113)+COUNTA(Q115:Q117)+COUNTA(Q119:Q121)+COUNTA(Q123:Q124)+COUNTA(Q126:Q131)+COUNTA(Q133:Q133)+COUNTA(Q135:Q135)+COUNTA(Q137:Q137)+COUNTA(Q139:Q139)+COUNTA(Q141:Q141)+COUNTA(Q143:Q143)+COUNTA(Q145:Q145)+COUNTA(Q147:Q147)+COUNTA(Q149:Q149)+COUNTA(Q151:Q152)+COUNTA(Q154:Q154)+COUNTA(Q156:Q157)+COUNTA(Q159:Q159)+COUNTA(Q161:Q162)+COUNTA(Q164:Q164)+COUNTA(Q166:Q166)+COUNTA(Q168:Q168)+COUNTA(Q170:Q170)+COUNTA(Q172:Q172)+COUNTA(Q174:Q175)+COUNTA(Q177:Q177)))</f>
        <v>1790.25</v>
      </c>
      <c r="R178" s="14">
        <f>SUM(R113:R113)+SUM(R115:R117)+SUM(R119:R121)+SUM(R123:R124)+SUM(R126:R131)+SUM(R133:R133)+SUM(R135:R135)+SUM(R137:R137)+SUM(R139:R139)+SUM(R141:R141)+SUM(R143:R143)+SUM(R145:R145)+SUM(R147:R147)+SUM(R149:R149)+SUM(R151:R152)+SUM(R154:R154)+SUM(R156:R157)+SUM(R159:R159)+SUM(R161:R162)+SUM(R164:R164)+SUM(R166:R166)+SUM(R168:R168)+SUM(R170:R170)+SUM(R172:R172)+SUM(R174:R175)+SUM(R177:R177)</f>
        <v>79055</v>
      </c>
    </row>
  </sheetData>
  <mergeCells count="6">
    <mergeCell ref="A7:E7"/>
    <mergeCell ref="F7:N7"/>
    <mergeCell ref="O7"/>
    <mergeCell ref="A110:I110"/>
    <mergeCell ref="J110:K110"/>
    <mergeCell ref="L110:O110"/>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Y55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8264</v>
      </c>
    </row>
    <row r="3" spans="1:25">
      <c r="A3" s="2" t="s">
        <v>8265</v>
      </c>
    </row>
    <row r="4" spans="1:25">
      <c r="A4" s="2" t="s">
        <v>8266</v>
      </c>
    </row>
    <row r="6" spans="1:25" ht="15.75">
      <c r="A6" s="3" t="s">
        <v>8267</v>
      </c>
    </row>
    <row r="7" spans="1:25">
      <c r="A7" s="26"/>
      <c r="B7" s="26"/>
      <c r="C7" s="26"/>
      <c r="D7" s="26"/>
      <c r="E7" s="26"/>
      <c r="F7" s="27" t="s">
        <v>8268</v>
      </c>
      <c r="G7" s="27"/>
      <c r="H7" s="27"/>
      <c r="I7" s="27"/>
      <c r="J7" s="27"/>
      <c r="K7" s="27"/>
      <c r="L7" s="27"/>
      <c r="M7" s="27"/>
      <c r="N7" s="27"/>
      <c r="O7" s="26"/>
    </row>
    <row r="8" spans="1:25" ht="25.5">
      <c r="A8" s="4" t="s">
        <v>8269</v>
      </c>
      <c r="B8" s="5" t="s">
        <v>8270</v>
      </c>
      <c r="C8" s="5" t="s">
        <v>8271</v>
      </c>
      <c r="D8" s="6" t="s">
        <v>8272</v>
      </c>
      <c r="E8" s="5" t="s">
        <v>8273</v>
      </c>
      <c r="F8" s="5" t="s">
        <v>8275</v>
      </c>
      <c r="G8" s="5" t="s">
        <v>8276</v>
      </c>
      <c r="H8" s="5" t="s">
        <v>8277</v>
      </c>
      <c r="I8" s="5" t="s">
        <v>8278</v>
      </c>
      <c r="J8" s="5" t="s">
        <v>8279</v>
      </c>
      <c r="K8" s="5" t="s">
        <v>8280</v>
      </c>
      <c r="L8" s="8" t="s">
        <v>8281</v>
      </c>
      <c r="M8" s="8" t="s">
        <v>8282</v>
      </c>
      <c r="N8" s="8" t="s">
        <v>8283</v>
      </c>
      <c r="O8" s="5" t="s">
        <v>8284</v>
      </c>
      <c r="Q8" s="10" t="s">
        <v>8274</v>
      </c>
      <c r="R8" s="10" t="s">
        <v>8274</v>
      </c>
      <c r="S8" s="10" t="s">
        <v>8274</v>
      </c>
      <c r="T8" s="10" t="s">
        <v>8274</v>
      </c>
      <c r="U8" s="11" t="s">
        <v>8285</v>
      </c>
      <c r="V8" s="11" t="s">
        <v>8286</v>
      </c>
      <c r="W8" s="11" t="s">
        <v>8287</v>
      </c>
      <c r="X8" s="11" t="s">
        <v>8288</v>
      </c>
      <c r="Y8" s="11" t="s">
        <v>8289</v>
      </c>
    </row>
    <row r="9" spans="1:25">
      <c r="A9" s="18" t="s">
        <v>8290</v>
      </c>
      <c r="B9" s="19">
        <v>0</v>
      </c>
      <c r="C9" s="19">
        <v>31</v>
      </c>
      <c r="D9" s="20">
        <v>1519.2857142857142</v>
      </c>
      <c r="E9" s="19">
        <v>31</v>
      </c>
      <c r="F9" s="19">
        <v>9</v>
      </c>
      <c r="G9" s="19">
        <v>5</v>
      </c>
      <c r="H9" s="19">
        <v>14</v>
      </c>
      <c r="I9" s="19">
        <v>23</v>
      </c>
      <c r="J9" s="19">
        <v>23</v>
      </c>
      <c r="K9" s="19">
        <v>28</v>
      </c>
      <c r="L9" s="22">
        <v>0.74193548387096775</v>
      </c>
      <c r="M9" s="22">
        <v>0.90322580645161288</v>
      </c>
      <c r="N9" s="22">
        <v>0.16129032258064513</v>
      </c>
      <c r="O9" s="19">
        <v>3</v>
      </c>
      <c r="Q9" s="19">
        <v>0</v>
      </c>
      <c r="R9" s="19">
        <v>0</v>
      </c>
      <c r="S9" s="19">
        <v>1</v>
      </c>
      <c r="T9" s="19">
        <v>27</v>
      </c>
      <c r="U9" s="20">
        <v>42540</v>
      </c>
      <c r="V9" s="20">
        <v>0</v>
      </c>
      <c r="W9" s="20">
        <v>19123</v>
      </c>
      <c r="X9" s="20">
        <v>23</v>
      </c>
      <c r="Y9" s="20">
        <v>28</v>
      </c>
    </row>
    <row r="10" spans="1:25">
      <c r="A10" s="18" t="s">
        <v>8291</v>
      </c>
      <c r="B10" s="19">
        <v>0</v>
      </c>
      <c r="C10" s="19">
        <v>3</v>
      </c>
      <c r="D10" s="20">
        <v>1625</v>
      </c>
      <c r="E10" s="19">
        <v>3</v>
      </c>
      <c r="F10" s="19">
        <v>0</v>
      </c>
      <c r="G10" s="19">
        <v>0</v>
      </c>
      <c r="H10" s="19">
        <v>1</v>
      </c>
      <c r="I10" s="19">
        <v>1</v>
      </c>
      <c r="J10" s="19">
        <v>1</v>
      </c>
      <c r="K10" s="19">
        <v>1</v>
      </c>
      <c r="L10" s="22">
        <v>0.33333333333333331</v>
      </c>
      <c r="M10" s="22">
        <v>0.33333333333333331</v>
      </c>
      <c r="N10" s="22">
        <v>0</v>
      </c>
      <c r="O10" s="19">
        <v>2</v>
      </c>
      <c r="Q10" s="19">
        <v>0</v>
      </c>
      <c r="R10" s="19">
        <v>0</v>
      </c>
      <c r="S10" s="19">
        <v>0</v>
      </c>
      <c r="T10" s="19">
        <v>1</v>
      </c>
      <c r="U10" s="20">
        <v>1625</v>
      </c>
      <c r="V10" s="20">
        <v>0</v>
      </c>
      <c r="W10" s="20">
        <v>1614</v>
      </c>
      <c r="X10" s="20">
        <v>1</v>
      </c>
      <c r="Y10" s="20">
        <v>1</v>
      </c>
    </row>
    <row r="11" spans="1:25">
      <c r="A11" s="18" t="s">
        <v>8292</v>
      </c>
      <c r="B11" s="19">
        <v>0</v>
      </c>
      <c r="C11" s="19">
        <v>48</v>
      </c>
      <c r="D11" s="20">
        <v>1077.872340425532</v>
      </c>
      <c r="E11" s="19">
        <v>48</v>
      </c>
      <c r="F11" s="19">
        <v>13</v>
      </c>
      <c r="G11" s="19">
        <v>25</v>
      </c>
      <c r="H11" s="19">
        <v>33</v>
      </c>
      <c r="I11" s="19">
        <v>22</v>
      </c>
      <c r="J11" s="19">
        <v>46</v>
      </c>
      <c r="K11" s="19">
        <v>47</v>
      </c>
      <c r="L11" s="22">
        <v>0.95833333333333337</v>
      </c>
      <c r="M11" s="22">
        <v>0.97916666666666663</v>
      </c>
      <c r="N11" s="22">
        <v>2.0833333333333259E-2</v>
      </c>
      <c r="O11" s="19">
        <v>1</v>
      </c>
      <c r="Q11" s="19">
        <v>1</v>
      </c>
      <c r="R11" s="19">
        <v>0</v>
      </c>
      <c r="S11" s="19">
        <v>0</v>
      </c>
      <c r="T11" s="19">
        <v>47</v>
      </c>
      <c r="U11" s="20">
        <v>50660</v>
      </c>
      <c r="V11" s="20">
        <v>0</v>
      </c>
      <c r="W11" s="20">
        <v>19368</v>
      </c>
      <c r="X11" s="20">
        <v>22</v>
      </c>
      <c r="Y11" s="20">
        <v>47</v>
      </c>
    </row>
    <row r="12" spans="1:25">
      <c r="A12" s="18" t="s">
        <v>8293</v>
      </c>
      <c r="B12" s="19">
        <v>0</v>
      </c>
      <c r="C12" s="19">
        <v>10</v>
      </c>
      <c r="D12" s="20">
        <v>1043.5</v>
      </c>
      <c r="E12" s="19">
        <v>10</v>
      </c>
      <c r="F12" s="19">
        <v>5</v>
      </c>
      <c r="G12" s="19">
        <v>4</v>
      </c>
      <c r="H12" s="19">
        <v>3</v>
      </c>
      <c r="I12" s="19">
        <v>6</v>
      </c>
      <c r="J12" s="19">
        <v>8</v>
      </c>
      <c r="K12" s="19">
        <v>10</v>
      </c>
      <c r="L12" s="22">
        <v>0.8</v>
      </c>
      <c r="M12" s="22">
        <v>1</v>
      </c>
      <c r="N12" s="22">
        <v>0.19999999999999996</v>
      </c>
      <c r="O12" s="19">
        <v>0</v>
      </c>
      <c r="Q12" s="19">
        <v>0</v>
      </c>
      <c r="R12" s="19">
        <v>0</v>
      </c>
      <c r="S12" s="19">
        <v>2</v>
      </c>
      <c r="T12" s="19">
        <v>8</v>
      </c>
      <c r="U12" s="20">
        <v>10435</v>
      </c>
      <c r="V12" s="20">
        <v>0</v>
      </c>
      <c r="W12" s="20">
        <v>3750</v>
      </c>
      <c r="X12" s="20">
        <v>6</v>
      </c>
      <c r="Y12" s="20">
        <v>10</v>
      </c>
    </row>
    <row r="13" spans="1:25">
      <c r="A13" s="18" t="s">
        <v>8294</v>
      </c>
      <c r="B13" s="19">
        <v>0</v>
      </c>
      <c r="C13" s="19">
        <v>10</v>
      </c>
      <c r="D13" s="20">
        <v>1064.375</v>
      </c>
      <c r="E13" s="19">
        <v>9</v>
      </c>
      <c r="F13" s="19">
        <v>2</v>
      </c>
      <c r="G13" s="19">
        <v>7</v>
      </c>
      <c r="H13" s="19">
        <v>1</v>
      </c>
      <c r="I13" s="19">
        <v>1</v>
      </c>
      <c r="J13" s="19">
        <v>3</v>
      </c>
      <c r="K13" s="19">
        <v>8</v>
      </c>
      <c r="L13" s="22">
        <v>0.3</v>
      </c>
      <c r="M13" s="22">
        <v>0.8</v>
      </c>
      <c r="N13" s="22">
        <v>0.5</v>
      </c>
      <c r="O13" s="19">
        <v>2</v>
      </c>
      <c r="Q13" s="19">
        <v>0</v>
      </c>
      <c r="R13" s="19">
        <v>0</v>
      </c>
      <c r="S13" s="19">
        <v>0</v>
      </c>
      <c r="T13" s="19">
        <v>8</v>
      </c>
      <c r="U13" s="20">
        <v>8515</v>
      </c>
      <c r="V13" s="20">
        <v>0</v>
      </c>
      <c r="W13" s="20">
        <v>3930</v>
      </c>
      <c r="X13" s="20">
        <v>1</v>
      </c>
      <c r="Y13" s="20">
        <v>8</v>
      </c>
    </row>
    <row r="14" spans="1:25">
      <c r="A14" s="18" t="s">
        <v>8295</v>
      </c>
      <c r="B14" s="19">
        <v>0</v>
      </c>
      <c r="C14" s="19">
        <v>18</v>
      </c>
      <c r="D14" s="20">
        <v>1048.6111111111111</v>
      </c>
      <c r="E14" s="19">
        <v>18</v>
      </c>
      <c r="F14" s="19">
        <v>10</v>
      </c>
      <c r="G14" s="19">
        <v>3</v>
      </c>
      <c r="H14" s="19">
        <v>8</v>
      </c>
      <c r="I14" s="19">
        <v>15</v>
      </c>
      <c r="J14" s="19">
        <v>18</v>
      </c>
      <c r="K14" s="19">
        <v>18</v>
      </c>
      <c r="L14" s="22">
        <v>1</v>
      </c>
      <c r="M14" s="22">
        <v>1</v>
      </c>
      <c r="N14" s="22">
        <v>0</v>
      </c>
      <c r="O14" s="19">
        <v>0</v>
      </c>
      <c r="Q14" s="19">
        <v>0</v>
      </c>
      <c r="R14" s="19">
        <v>0</v>
      </c>
      <c r="S14" s="19">
        <v>0</v>
      </c>
      <c r="T14" s="19">
        <v>18</v>
      </c>
      <c r="U14" s="20">
        <v>18875</v>
      </c>
      <c r="V14" s="20">
        <v>0</v>
      </c>
      <c r="W14" s="20">
        <v>6228</v>
      </c>
      <c r="X14" s="20">
        <v>15</v>
      </c>
      <c r="Y14" s="20">
        <v>18</v>
      </c>
    </row>
    <row r="15" spans="1:25">
      <c r="A15" s="18" t="s">
        <v>8296</v>
      </c>
      <c r="B15" s="19">
        <v>0</v>
      </c>
      <c r="C15" s="19">
        <v>228</v>
      </c>
      <c r="D15" s="20">
        <v>939.58549222797933</v>
      </c>
      <c r="E15" s="19">
        <v>224</v>
      </c>
      <c r="F15" s="19">
        <v>98</v>
      </c>
      <c r="G15" s="19">
        <v>110</v>
      </c>
      <c r="H15" s="19">
        <v>102</v>
      </c>
      <c r="I15" s="19">
        <v>83</v>
      </c>
      <c r="J15" s="19">
        <v>200</v>
      </c>
      <c r="K15" s="19">
        <v>193</v>
      </c>
      <c r="L15" s="22">
        <v>0.8771929824561403</v>
      </c>
      <c r="M15" s="22">
        <v>0.84649122807017541</v>
      </c>
      <c r="N15" s="22">
        <v>-3.0701754385964897E-2</v>
      </c>
      <c r="O15" s="19">
        <v>35</v>
      </c>
      <c r="Q15" s="19">
        <v>10</v>
      </c>
      <c r="R15" s="19">
        <v>0</v>
      </c>
      <c r="S15" s="19">
        <v>0</v>
      </c>
      <c r="T15" s="19">
        <v>193</v>
      </c>
      <c r="U15" s="20">
        <v>181340</v>
      </c>
      <c r="V15" s="20">
        <v>0</v>
      </c>
      <c r="W15" s="20">
        <v>77520</v>
      </c>
      <c r="X15" s="20">
        <v>84</v>
      </c>
      <c r="Y15" s="20">
        <v>193</v>
      </c>
    </row>
    <row r="16" spans="1:25">
      <c r="A16" s="18" t="s">
        <v>8297</v>
      </c>
      <c r="B16" s="19">
        <v>0</v>
      </c>
      <c r="C16" s="19">
        <v>140</v>
      </c>
      <c r="D16" s="20">
        <v>927.76859504132233</v>
      </c>
      <c r="E16" s="19">
        <v>140</v>
      </c>
      <c r="F16" s="19">
        <v>44</v>
      </c>
      <c r="G16" s="19">
        <v>69</v>
      </c>
      <c r="H16" s="19">
        <v>87</v>
      </c>
      <c r="I16" s="19">
        <v>52</v>
      </c>
      <c r="J16" s="19">
        <v>131</v>
      </c>
      <c r="K16" s="19">
        <v>121</v>
      </c>
      <c r="L16" s="22">
        <v>0.93571428571428572</v>
      </c>
      <c r="M16" s="22">
        <v>0.86428571428571432</v>
      </c>
      <c r="N16" s="22">
        <v>-7.1428571428571397E-2</v>
      </c>
      <c r="O16" s="19">
        <v>19</v>
      </c>
      <c r="Q16" s="19">
        <v>5</v>
      </c>
      <c r="R16" s="19">
        <v>0</v>
      </c>
      <c r="S16" s="19">
        <v>1</v>
      </c>
      <c r="T16" s="19">
        <v>120</v>
      </c>
      <c r="U16" s="20">
        <v>112260</v>
      </c>
      <c r="V16" s="20">
        <v>0</v>
      </c>
      <c r="W16" s="20">
        <v>49140</v>
      </c>
      <c r="X16" s="20">
        <v>53</v>
      </c>
      <c r="Y16" s="20">
        <v>121</v>
      </c>
    </row>
    <row r="17" spans="1:25">
      <c r="A17" s="18" t="s">
        <v>8298</v>
      </c>
      <c r="B17" s="19">
        <v>0</v>
      </c>
      <c r="C17" s="19">
        <v>16</v>
      </c>
      <c r="D17" s="20">
        <v>982</v>
      </c>
      <c r="E17" s="19">
        <v>16</v>
      </c>
      <c r="F17" s="19">
        <v>5</v>
      </c>
      <c r="G17" s="19">
        <v>9</v>
      </c>
      <c r="H17" s="19">
        <v>9</v>
      </c>
      <c r="I17" s="19">
        <v>6</v>
      </c>
      <c r="J17" s="19">
        <v>14</v>
      </c>
      <c r="K17" s="19">
        <v>15</v>
      </c>
      <c r="L17" s="22">
        <v>0.875</v>
      </c>
      <c r="M17" s="22">
        <v>0.9375</v>
      </c>
      <c r="N17" s="22">
        <v>6.25E-2</v>
      </c>
      <c r="O17" s="19">
        <v>1</v>
      </c>
      <c r="Q17" s="19">
        <v>0</v>
      </c>
      <c r="R17" s="19">
        <v>0</v>
      </c>
      <c r="S17" s="19">
        <v>0</v>
      </c>
      <c r="T17" s="19">
        <v>15</v>
      </c>
      <c r="U17" s="20">
        <v>14730</v>
      </c>
      <c r="V17" s="20">
        <v>0</v>
      </c>
      <c r="W17" s="20">
        <v>5648</v>
      </c>
      <c r="X17" s="20">
        <v>6</v>
      </c>
      <c r="Y17" s="20">
        <v>15</v>
      </c>
    </row>
    <row r="18" spans="1:25">
      <c r="A18" s="18" t="s">
        <v>8299</v>
      </c>
      <c r="B18" s="19">
        <v>0</v>
      </c>
      <c r="C18" s="19">
        <v>40</v>
      </c>
      <c r="D18" s="20">
        <v>1058.1578947368421</v>
      </c>
      <c r="E18" s="19">
        <v>40</v>
      </c>
      <c r="F18" s="19">
        <v>15</v>
      </c>
      <c r="G18" s="19">
        <v>7</v>
      </c>
      <c r="H18" s="19">
        <v>21</v>
      </c>
      <c r="I18" s="19">
        <v>12</v>
      </c>
      <c r="J18" s="19">
        <v>36</v>
      </c>
      <c r="K18" s="19">
        <v>19</v>
      </c>
      <c r="L18" s="22">
        <v>0.9</v>
      </c>
      <c r="M18" s="22">
        <v>0.47499999999999998</v>
      </c>
      <c r="N18" s="22">
        <v>-0.42500000000000004</v>
      </c>
      <c r="O18" s="19">
        <v>21</v>
      </c>
      <c r="Q18" s="19">
        <v>0</v>
      </c>
      <c r="R18" s="19">
        <v>0</v>
      </c>
      <c r="S18" s="19">
        <v>0</v>
      </c>
      <c r="T18" s="19">
        <v>19</v>
      </c>
      <c r="U18" s="20">
        <v>20105</v>
      </c>
      <c r="V18" s="20">
        <v>0</v>
      </c>
      <c r="W18" s="20">
        <v>14560</v>
      </c>
      <c r="X18" s="20">
        <v>12</v>
      </c>
      <c r="Y18" s="20">
        <v>19</v>
      </c>
    </row>
    <row r="19" spans="1:25">
      <c r="A19" s="18" t="s">
        <v>8300</v>
      </c>
      <c r="B19" s="19">
        <v>0</v>
      </c>
      <c r="C19" s="19">
        <v>76</v>
      </c>
      <c r="D19" s="20">
        <v>989.5</v>
      </c>
      <c r="E19" s="19">
        <v>76</v>
      </c>
      <c r="F19" s="19">
        <v>38</v>
      </c>
      <c r="G19" s="19">
        <v>17</v>
      </c>
      <c r="H19" s="19">
        <v>29</v>
      </c>
      <c r="I19" s="19">
        <v>23</v>
      </c>
      <c r="J19" s="19">
        <v>67</v>
      </c>
      <c r="K19" s="19">
        <v>40</v>
      </c>
      <c r="L19" s="22">
        <v>0.88157894736842102</v>
      </c>
      <c r="M19" s="22">
        <v>0.52631578947368418</v>
      </c>
      <c r="N19" s="22">
        <v>-0.35526315789473684</v>
      </c>
      <c r="O19" s="19">
        <v>36</v>
      </c>
      <c r="Q19" s="19">
        <v>2</v>
      </c>
      <c r="R19" s="19">
        <v>1</v>
      </c>
      <c r="S19" s="19">
        <v>1</v>
      </c>
      <c r="T19" s="19">
        <v>38</v>
      </c>
      <c r="U19" s="20">
        <v>39580</v>
      </c>
      <c r="V19" s="20">
        <v>0</v>
      </c>
      <c r="W19" s="20">
        <v>25460</v>
      </c>
      <c r="X19" s="20">
        <v>23</v>
      </c>
      <c r="Y19" s="20">
        <v>39</v>
      </c>
    </row>
    <row r="20" spans="1:25">
      <c r="A20" s="18" t="s">
        <v>8301</v>
      </c>
      <c r="B20" s="19">
        <v>0</v>
      </c>
      <c r="C20" s="19">
        <v>0</v>
      </c>
      <c r="D20" s="20">
        <v>0</v>
      </c>
      <c r="E20" s="19">
        <v>0</v>
      </c>
      <c r="F20" s="19">
        <v>0</v>
      </c>
      <c r="G20" s="19">
        <v>0</v>
      </c>
      <c r="H20" s="19">
        <v>0</v>
      </c>
      <c r="I20" s="19">
        <v>0</v>
      </c>
      <c r="J20" s="19">
        <v>0</v>
      </c>
      <c r="K20" s="19">
        <v>0</v>
      </c>
      <c r="L20" s="22">
        <v>0</v>
      </c>
      <c r="M20" s="22">
        <v>0</v>
      </c>
      <c r="N20" s="22">
        <v>0</v>
      </c>
      <c r="O20" s="19">
        <v>0</v>
      </c>
      <c r="Q20" s="19">
        <v>0</v>
      </c>
      <c r="R20" s="19">
        <v>0</v>
      </c>
      <c r="S20" s="19">
        <v>0</v>
      </c>
      <c r="T20" s="19">
        <v>0</v>
      </c>
      <c r="U20" s="20">
        <v>0</v>
      </c>
      <c r="V20" s="20">
        <v>0</v>
      </c>
      <c r="W20" s="20">
        <v>0</v>
      </c>
      <c r="X20" s="20">
        <v>0</v>
      </c>
      <c r="Y20" s="20">
        <v>0</v>
      </c>
    </row>
    <row r="21" spans="1:25">
      <c r="A21" s="18" t="s">
        <v>8302</v>
      </c>
      <c r="B21" s="19">
        <v>0</v>
      </c>
      <c r="C21" s="19">
        <v>20</v>
      </c>
      <c r="D21" s="20">
        <v>1381.6666666666667</v>
      </c>
      <c r="E21" s="19">
        <v>20</v>
      </c>
      <c r="F21" s="19">
        <v>4</v>
      </c>
      <c r="G21" s="19">
        <v>3</v>
      </c>
      <c r="H21" s="19">
        <v>7</v>
      </c>
      <c r="I21" s="19">
        <v>9</v>
      </c>
      <c r="J21" s="19">
        <v>11</v>
      </c>
      <c r="K21" s="19">
        <v>12</v>
      </c>
      <c r="L21" s="22">
        <v>0.55000000000000004</v>
      </c>
      <c r="M21" s="22">
        <v>0.6</v>
      </c>
      <c r="N21" s="22">
        <v>4.9999999999999933E-2</v>
      </c>
      <c r="O21" s="19">
        <v>8</v>
      </c>
      <c r="Q21" s="19">
        <v>0</v>
      </c>
      <c r="R21" s="19">
        <v>0</v>
      </c>
      <c r="S21" s="19">
        <v>0</v>
      </c>
      <c r="T21" s="19">
        <v>12</v>
      </c>
      <c r="U21" s="20">
        <v>16580</v>
      </c>
      <c r="V21" s="20">
        <v>0</v>
      </c>
      <c r="W21" s="20">
        <v>8680</v>
      </c>
      <c r="X21" s="20">
        <v>9</v>
      </c>
      <c r="Y21" s="20">
        <v>12</v>
      </c>
    </row>
    <row r="22" spans="1:25">
      <c r="A22" s="16" t="s">
        <v>8303</v>
      </c>
      <c r="B22" s="13">
        <f>SUM(B9:B21)</f>
        <v>0</v>
      </c>
      <c r="C22" s="13">
        <f>SUM(C9:C21)</f>
        <v>640</v>
      </c>
      <c r="D22" s="14">
        <f>IF(K22 &gt; 0, U22 / K22, 0)</f>
        <v>1010.244140625</v>
      </c>
      <c r="E22" s="13">
        <f t="shared" ref="E22:K22" si="0">SUM(E9:E21)</f>
        <v>635</v>
      </c>
      <c r="F22" s="13">
        <f t="shared" si="0"/>
        <v>243</v>
      </c>
      <c r="G22" s="13">
        <f t="shared" si="0"/>
        <v>259</v>
      </c>
      <c r="H22" s="13">
        <f t="shared" si="0"/>
        <v>315</v>
      </c>
      <c r="I22" s="13">
        <f t="shared" si="0"/>
        <v>253</v>
      </c>
      <c r="J22" s="13">
        <f t="shared" si="0"/>
        <v>558</v>
      </c>
      <c r="K22" s="13">
        <f t="shared" si="0"/>
        <v>512</v>
      </c>
      <c r="L22" s="15">
        <f>IF(C22 &gt; 0, J22 / C22, 0)</f>
        <v>0.87187499999999996</v>
      </c>
      <c r="M22" s="15">
        <f>IF(C22 &gt; 0, K22 / (C22), 0)</f>
        <v>0.8</v>
      </c>
      <c r="N22" s="15">
        <f>M22 - L22</f>
        <v>-7.1874999999999911E-2</v>
      </c>
      <c r="O22" s="13">
        <f>SUM(O9:O21)</f>
        <v>128</v>
      </c>
      <c r="Q22" s="13">
        <f t="shared" ref="Q22:Y22" si="1">SUM(Q9:Q21)</f>
        <v>18</v>
      </c>
      <c r="R22" s="13">
        <f t="shared" si="1"/>
        <v>1</v>
      </c>
      <c r="S22" s="13">
        <f t="shared" si="1"/>
        <v>5</v>
      </c>
      <c r="T22" s="13">
        <f t="shared" si="1"/>
        <v>506</v>
      </c>
      <c r="U22" s="14">
        <f t="shared" si="1"/>
        <v>517245</v>
      </c>
      <c r="V22" s="14">
        <f t="shared" si="1"/>
        <v>0</v>
      </c>
      <c r="W22" s="14">
        <f t="shared" si="1"/>
        <v>235021</v>
      </c>
      <c r="X22" s="14">
        <f t="shared" si="1"/>
        <v>255</v>
      </c>
      <c r="Y22" s="14">
        <f t="shared" si="1"/>
        <v>511</v>
      </c>
    </row>
    <row r="24" spans="1:25" ht="15.75">
      <c r="A24" s="3" t="s">
        <v>8304</v>
      </c>
    </row>
    <row r="25" spans="1:25">
      <c r="A25" s="26"/>
      <c r="B25" s="26"/>
      <c r="C25" s="26"/>
      <c r="D25" s="26"/>
      <c r="E25" s="26"/>
      <c r="F25" s="26"/>
      <c r="G25" s="26"/>
      <c r="H25" s="26"/>
      <c r="I25" s="26"/>
      <c r="J25" s="27" t="s">
        <v>8305</v>
      </c>
      <c r="K25" s="27"/>
      <c r="L25" s="26"/>
      <c r="M25" s="26"/>
      <c r="N25" s="26"/>
      <c r="O25" s="26"/>
    </row>
    <row r="26" spans="1:25" ht="25.5">
      <c r="A26" s="4" t="s">
        <v>8306</v>
      </c>
      <c r="B26" s="4" t="s">
        <v>8307</v>
      </c>
      <c r="C26" s="4" t="s">
        <v>8308</v>
      </c>
      <c r="D26" s="4" t="s">
        <v>8309</v>
      </c>
      <c r="E26" s="4" t="s">
        <v>8310</v>
      </c>
      <c r="F26" s="4" t="s">
        <v>8311</v>
      </c>
      <c r="G26" s="5" t="s">
        <v>8312</v>
      </c>
      <c r="H26" s="9" t="s">
        <v>8313</v>
      </c>
      <c r="I26" s="9" t="s">
        <v>8314</v>
      </c>
      <c r="J26" s="9" t="s">
        <v>8315</v>
      </c>
      <c r="K26" s="9" t="s">
        <v>8316</v>
      </c>
      <c r="L26" s="6" t="s">
        <v>8317</v>
      </c>
      <c r="M26" s="6" t="s">
        <v>8319</v>
      </c>
      <c r="N26" s="6" t="s">
        <v>8320</v>
      </c>
      <c r="O26" s="7" t="s">
        <v>8321</v>
      </c>
      <c r="Q26" s="11" t="s">
        <v>8318</v>
      </c>
      <c r="R26" s="11" t="s">
        <v>8322</v>
      </c>
      <c r="S26" s="11" t="s">
        <v>8323</v>
      </c>
    </row>
    <row r="27" spans="1:25">
      <c r="A27" s="17" t="s">
        <v>8324</v>
      </c>
    </row>
    <row r="28" spans="1:25">
      <c r="A28" s="18" t="s">
        <v>8325</v>
      </c>
      <c r="B28" s="18" t="s">
        <v>8326</v>
      </c>
      <c r="C28" s="18" t="s">
        <v>8327</v>
      </c>
      <c r="D28" s="18" t="s">
        <v>8328</v>
      </c>
      <c r="E28" s="18" t="s">
        <v>8329</v>
      </c>
      <c r="F28" s="18" t="s">
        <v>8330</v>
      </c>
      <c r="G28" s="19">
        <v>12</v>
      </c>
      <c r="H28" s="23">
        <v>45862</v>
      </c>
      <c r="I28" s="23">
        <v>46226</v>
      </c>
      <c r="J28" s="23">
        <v>45565</v>
      </c>
      <c r="K28" s="23">
        <v>45590</v>
      </c>
      <c r="L28" s="20">
        <v>0</v>
      </c>
      <c r="M28" s="20">
        <v>1361.29</v>
      </c>
      <c r="N28" s="20">
        <v>1450</v>
      </c>
      <c r="O28" s="21">
        <v>0</v>
      </c>
      <c r="Q28" s="20">
        <v>0</v>
      </c>
      <c r="R28" s="20">
        <f t="shared" ref="R28:R55" si="2">N28</f>
        <v>1450</v>
      </c>
      <c r="S28" s="20">
        <v>1450</v>
      </c>
    </row>
    <row r="29" spans="1:25">
      <c r="A29" s="18" t="s">
        <v>8331</v>
      </c>
      <c r="B29" s="18" t="s">
        <v>8332</v>
      </c>
      <c r="C29" s="18" t="s">
        <v>8333</v>
      </c>
      <c r="D29" s="18" t="s">
        <v>8334</v>
      </c>
      <c r="E29" s="18" t="s">
        <v>8335</v>
      </c>
      <c r="F29" s="18" t="s">
        <v>8336</v>
      </c>
      <c r="G29" s="19">
        <v>12</v>
      </c>
      <c r="H29" s="23">
        <v>45862</v>
      </c>
      <c r="I29" s="23">
        <v>46226</v>
      </c>
      <c r="J29" s="23">
        <v>45566</v>
      </c>
      <c r="K29" s="23">
        <v>45590</v>
      </c>
      <c r="L29" s="20">
        <v>0</v>
      </c>
      <c r="M29" s="20">
        <v>1361.29</v>
      </c>
      <c r="N29" s="20">
        <v>1490</v>
      </c>
      <c r="O29" s="21">
        <v>0</v>
      </c>
      <c r="Q29" s="20">
        <v>0</v>
      </c>
      <c r="R29" s="20">
        <f t="shared" si="2"/>
        <v>1490</v>
      </c>
      <c r="S29" s="20">
        <v>1490</v>
      </c>
    </row>
    <row r="30" spans="1:25">
      <c r="A30" s="18" t="s">
        <v>8337</v>
      </c>
      <c r="B30" s="18" t="s">
        <v>8338</v>
      </c>
      <c r="C30" s="18" t="s">
        <v>8339</v>
      </c>
      <c r="D30" s="18" t="s">
        <v>8340</v>
      </c>
      <c r="E30" s="18" t="s">
        <v>8341</v>
      </c>
      <c r="F30" s="18" t="s">
        <v>8342</v>
      </c>
      <c r="G30" s="19">
        <v>12</v>
      </c>
      <c r="H30" s="23">
        <v>45862</v>
      </c>
      <c r="I30" s="23">
        <v>46226</v>
      </c>
      <c r="J30" s="23">
        <v>45579</v>
      </c>
      <c r="K30" s="23">
        <v>45590</v>
      </c>
      <c r="L30" s="20">
        <v>0</v>
      </c>
      <c r="M30" s="20">
        <v>1361.29</v>
      </c>
      <c r="N30" s="20">
        <v>1555</v>
      </c>
      <c r="O30" s="21">
        <v>0</v>
      </c>
      <c r="Q30" s="20">
        <v>0</v>
      </c>
      <c r="R30" s="20">
        <f t="shared" si="2"/>
        <v>1555</v>
      </c>
      <c r="S30" s="20">
        <v>1555</v>
      </c>
    </row>
    <row r="31" spans="1:25">
      <c r="A31" s="18" t="s">
        <v>8343</v>
      </c>
      <c r="B31" s="18" t="s">
        <v>8344</v>
      </c>
      <c r="C31" s="18" t="s">
        <v>8345</v>
      </c>
      <c r="D31" s="18" t="s">
        <v>8346</v>
      </c>
      <c r="E31" s="18" t="s">
        <v>8347</v>
      </c>
      <c r="F31" s="18" t="s">
        <v>8348</v>
      </c>
      <c r="G31" s="19">
        <v>12</v>
      </c>
      <c r="H31" s="23">
        <v>45862</v>
      </c>
      <c r="I31" s="23">
        <v>46226</v>
      </c>
      <c r="J31" s="23">
        <v>45565</v>
      </c>
      <c r="K31" s="23">
        <v>45590</v>
      </c>
      <c r="L31" s="20">
        <v>0</v>
      </c>
      <c r="M31" s="20">
        <v>1361.29</v>
      </c>
      <c r="N31" s="20">
        <v>1465</v>
      </c>
      <c r="O31" s="21">
        <v>0</v>
      </c>
      <c r="Q31" s="20">
        <v>0</v>
      </c>
      <c r="R31" s="20">
        <f t="shared" si="2"/>
        <v>1465</v>
      </c>
      <c r="S31" s="20">
        <v>1465</v>
      </c>
    </row>
    <row r="32" spans="1:25">
      <c r="A32" s="18" t="s">
        <v>8349</v>
      </c>
      <c r="B32" s="18" t="s">
        <v>8350</v>
      </c>
      <c r="C32" s="18" t="s">
        <v>8351</v>
      </c>
      <c r="D32" s="18" t="s">
        <v>8352</v>
      </c>
      <c r="E32" s="18" t="s">
        <v>8353</v>
      </c>
      <c r="F32" s="18" t="s">
        <v>8354</v>
      </c>
      <c r="G32" s="19">
        <v>12</v>
      </c>
      <c r="H32" s="23">
        <v>45862</v>
      </c>
      <c r="I32" s="23">
        <v>46226</v>
      </c>
      <c r="J32" s="23">
        <v>45573</v>
      </c>
      <c r="K32" s="23">
        <v>45590</v>
      </c>
      <c r="L32" s="20">
        <v>0</v>
      </c>
      <c r="M32" s="20">
        <v>1361.29</v>
      </c>
      <c r="N32" s="20">
        <v>1515</v>
      </c>
      <c r="O32" s="21">
        <v>0</v>
      </c>
      <c r="Q32" s="20">
        <v>0</v>
      </c>
      <c r="R32" s="20">
        <f t="shared" si="2"/>
        <v>1515</v>
      </c>
      <c r="S32" s="20">
        <v>1515</v>
      </c>
    </row>
    <row r="33" spans="1:19">
      <c r="A33" s="18" t="s">
        <v>8355</v>
      </c>
      <c r="B33" s="18" t="s">
        <v>8356</v>
      </c>
      <c r="C33" s="18" t="s">
        <v>8357</v>
      </c>
      <c r="D33" s="18" t="s">
        <v>8358</v>
      </c>
      <c r="E33" s="18" t="s">
        <v>8359</v>
      </c>
      <c r="F33" s="18" t="s">
        <v>8360</v>
      </c>
      <c r="G33" s="19">
        <v>12</v>
      </c>
      <c r="H33" s="23">
        <v>45862</v>
      </c>
      <c r="I33" s="23">
        <v>46226</v>
      </c>
      <c r="J33" s="23">
        <v>45567</v>
      </c>
      <c r="K33" s="23">
        <v>45590</v>
      </c>
      <c r="L33" s="20">
        <v>0</v>
      </c>
      <c r="M33" s="20">
        <v>1361.29</v>
      </c>
      <c r="N33" s="20">
        <v>1515</v>
      </c>
      <c r="O33" s="21">
        <v>0</v>
      </c>
      <c r="Q33" s="20">
        <v>0</v>
      </c>
      <c r="R33" s="20">
        <f t="shared" si="2"/>
        <v>1515</v>
      </c>
      <c r="S33" s="20">
        <v>1515</v>
      </c>
    </row>
    <row r="34" spans="1:19">
      <c r="A34" s="18" t="s">
        <v>8361</v>
      </c>
      <c r="B34" s="18" t="s">
        <v>8362</v>
      </c>
      <c r="C34" s="18" t="s">
        <v>8363</v>
      </c>
      <c r="D34" s="18" t="s">
        <v>8364</v>
      </c>
      <c r="E34" s="18" t="s">
        <v>8365</v>
      </c>
      <c r="F34" s="18" t="s">
        <v>8366</v>
      </c>
      <c r="G34" s="19">
        <v>12</v>
      </c>
      <c r="H34" s="23">
        <v>45862</v>
      </c>
      <c r="I34" s="23">
        <v>46226</v>
      </c>
      <c r="J34" s="23">
        <v>45571</v>
      </c>
      <c r="K34" s="23">
        <v>45590</v>
      </c>
      <c r="L34" s="20">
        <v>0</v>
      </c>
      <c r="M34" s="20">
        <v>1361.29</v>
      </c>
      <c r="N34" s="20">
        <v>1515</v>
      </c>
      <c r="O34" s="21">
        <v>0</v>
      </c>
      <c r="Q34" s="20">
        <v>0</v>
      </c>
      <c r="R34" s="20">
        <f t="shared" si="2"/>
        <v>1515</v>
      </c>
      <c r="S34" s="20">
        <v>1515</v>
      </c>
    </row>
    <row r="35" spans="1:19">
      <c r="A35" s="18" t="s">
        <v>8367</v>
      </c>
      <c r="B35" s="18" t="s">
        <v>8368</v>
      </c>
      <c r="C35" s="18" t="s">
        <v>8369</v>
      </c>
      <c r="D35" s="18" t="s">
        <v>8370</v>
      </c>
      <c r="E35" s="18" t="s">
        <v>8371</v>
      </c>
      <c r="F35" s="18" t="s">
        <v>8372</v>
      </c>
      <c r="G35" s="19">
        <v>12</v>
      </c>
      <c r="H35" s="23">
        <v>45862</v>
      </c>
      <c r="I35" s="23">
        <v>46226</v>
      </c>
      <c r="J35" s="23">
        <v>45567</v>
      </c>
      <c r="K35" s="23">
        <v>45590</v>
      </c>
      <c r="L35" s="20">
        <v>0</v>
      </c>
      <c r="M35" s="20">
        <v>1361.29</v>
      </c>
      <c r="N35" s="20">
        <v>1515</v>
      </c>
      <c r="O35" s="21">
        <v>0</v>
      </c>
      <c r="Q35" s="20">
        <v>0</v>
      </c>
      <c r="R35" s="20">
        <f t="shared" si="2"/>
        <v>1515</v>
      </c>
      <c r="S35" s="20">
        <v>1515</v>
      </c>
    </row>
    <row r="36" spans="1:19">
      <c r="A36" s="18" t="s">
        <v>8373</v>
      </c>
      <c r="B36" s="18" t="s">
        <v>8374</v>
      </c>
      <c r="C36" s="18" t="s">
        <v>8375</v>
      </c>
      <c r="D36" s="18" t="s">
        <v>8376</v>
      </c>
      <c r="E36" s="18" t="s">
        <v>8377</v>
      </c>
      <c r="F36" s="18" t="s">
        <v>8378</v>
      </c>
      <c r="G36" s="19">
        <v>12</v>
      </c>
      <c r="H36" s="23">
        <v>45862</v>
      </c>
      <c r="I36" s="23">
        <v>46226</v>
      </c>
      <c r="J36" s="23">
        <v>45572</v>
      </c>
      <c r="K36" s="23">
        <v>45590</v>
      </c>
      <c r="L36" s="20">
        <v>0</v>
      </c>
      <c r="M36" s="20">
        <v>1361.29</v>
      </c>
      <c r="N36" s="20">
        <v>1515</v>
      </c>
      <c r="O36" s="21">
        <v>0</v>
      </c>
      <c r="Q36" s="20">
        <v>0</v>
      </c>
      <c r="R36" s="20">
        <f t="shared" si="2"/>
        <v>1515</v>
      </c>
      <c r="S36" s="20">
        <v>1515</v>
      </c>
    </row>
    <row r="37" spans="1:19">
      <c r="A37" s="18" t="s">
        <v>8379</v>
      </c>
      <c r="B37" s="18" t="s">
        <v>8380</v>
      </c>
      <c r="C37" s="18" t="s">
        <v>8381</v>
      </c>
      <c r="D37" s="18" t="s">
        <v>8382</v>
      </c>
      <c r="E37" s="18" t="s">
        <v>8383</v>
      </c>
      <c r="F37" s="18" t="s">
        <v>8384</v>
      </c>
      <c r="G37" s="19">
        <v>12</v>
      </c>
      <c r="H37" s="23">
        <v>45862</v>
      </c>
      <c r="I37" s="23">
        <v>46226</v>
      </c>
      <c r="J37" s="23">
        <v>45566</v>
      </c>
      <c r="K37" s="23">
        <v>45590</v>
      </c>
      <c r="L37" s="20">
        <v>0</v>
      </c>
      <c r="M37" s="20">
        <v>1361.29</v>
      </c>
      <c r="N37" s="20">
        <v>1515</v>
      </c>
      <c r="O37" s="21">
        <v>0</v>
      </c>
      <c r="Q37" s="20">
        <v>0</v>
      </c>
      <c r="R37" s="20">
        <f t="shared" si="2"/>
        <v>1515</v>
      </c>
      <c r="S37" s="20">
        <v>1515</v>
      </c>
    </row>
    <row r="38" spans="1:19">
      <c r="A38" s="18" t="s">
        <v>8385</v>
      </c>
      <c r="B38" s="18" t="s">
        <v>8386</v>
      </c>
      <c r="C38" s="18" t="s">
        <v>8387</v>
      </c>
      <c r="D38" s="18" t="s">
        <v>8388</v>
      </c>
      <c r="E38" s="18" t="s">
        <v>8389</v>
      </c>
      <c r="F38" s="18" t="s">
        <v>8390</v>
      </c>
      <c r="G38" s="19">
        <v>12</v>
      </c>
      <c r="H38" s="23">
        <v>45862</v>
      </c>
      <c r="I38" s="23">
        <v>46226</v>
      </c>
      <c r="J38" s="23">
        <v>45566</v>
      </c>
      <c r="K38" s="23">
        <v>45590</v>
      </c>
      <c r="L38" s="20">
        <v>0</v>
      </c>
      <c r="M38" s="20">
        <v>1361.29</v>
      </c>
      <c r="N38" s="20">
        <v>1490</v>
      </c>
      <c r="O38" s="21">
        <v>0</v>
      </c>
      <c r="Q38" s="20">
        <v>0</v>
      </c>
      <c r="R38" s="20">
        <f t="shared" si="2"/>
        <v>1490</v>
      </c>
      <c r="S38" s="20">
        <v>1490</v>
      </c>
    </row>
    <row r="39" spans="1:19">
      <c r="A39" s="18" t="s">
        <v>8391</v>
      </c>
      <c r="B39" s="18" t="s">
        <v>8392</v>
      </c>
      <c r="C39" s="18" t="s">
        <v>8393</v>
      </c>
      <c r="D39" s="18" t="s">
        <v>8394</v>
      </c>
      <c r="E39" s="18" t="s">
        <v>8395</v>
      </c>
      <c r="F39" s="18" t="s">
        <v>8396</v>
      </c>
      <c r="G39" s="19">
        <v>12</v>
      </c>
      <c r="H39" s="23">
        <v>45862</v>
      </c>
      <c r="I39" s="23">
        <v>46226</v>
      </c>
      <c r="J39" s="23">
        <v>45566</v>
      </c>
      <c r="K39" s="23">
        <v>45590</v>
      </c>
      <c r="L39" s="20">
        <v>0</v>
      </c>
      <c r="M39" s="20">
        <v>1361.29</v>
      </c>
      <c r="N39" s="20">
        <v>1465</v>
      </c>
      <c r="O39" s="21">
        <v>0</v>
      </c>
      <c r="Q39" s="20">
        <v>0</v>
      </c>
      <c r="R39" s="20">
        <f t="shared" si="2"/>
        <v>1465</v>
      </c>
      <c r="S39" s="20">
        <v>1465</v>
      </c>
    </row>
    <row r="40" spans="1:19">
      <c r="A40" s="18" t="s">
        <v>8397</v>
      </c>
      <c r="B40" s="18" t="s">
        <v>8398</v>
      </c>
      <c r="C40" s="18" t="s">
        <v>8399</v>
      </c>
      <c r="D40" s="18" t="s">
        <v>8400</v>
      </c>
      <c r="E40" s="18" t="s">
        <v>8401</v>
      </c>
      <c r="F40" s="18" t="s">
        <v>8402</v>
      </c>
      <c r="G40" s="19">
        <v>12</v>
      </c>
      <c r="H40" s="23">
        <v>45862</v>
      </c>
      <c r="I40" s="23">
        <v>46226</v>
      </c>
      <c r="J40" s="23">
        <v>45573</v>
      </c>
      <c r="K40" s="23">
        <v>45590</v>
      </c>
      <c r="L40" s="20">
        <v>0</v>
      </c>
      <c r="M40" s="20">
        <v>1361.29</v>
      </c>
      <c r="N40" s="20">
        <v>1565</v>
      </c>
      <c r="O40" s="21">
        <v>0</v>
      </c>
      <c r="Q40" s="20">
        <v>0</v>
      </c>
      <c r="R40" s="20">
        <f t="shared" si="2"/>
        <v>1565</v>
      </c>
      <c r="S40" s="20">
        <v>1565</v>
      </c>
    </row>
    <row r="41" spans="1:19">
      <c r="A41" s="18" t="s">
        <v>8403</v>
      </c>
      <c r="B41" s="18" t="s">
        <v>8404</v>
      </c>
      <c r="C41" s="18" t="s">
        <v>8405</v>
      </c>
      <c r="D41" s="18" t="s">
        <v>8406</v>
      </c>
      <c r="E41" s="18" t="s">
        <v>8407</v>
      </c>
      <c r="F41" s="18" t="s">
        <v>8408</v>
      </c>
      <c r="G41" s="19">
        <v>12</v>
      </c>
      <c r="H41" s="23">
        <v>45862</v>
      </c>
      <c r="I41" s="23">
        <v>46226</v>
      </c>
      <c r="J41" s="23">
        <v>45569</v>
      </c>
      <c r="K41" s="23">
        <v>45590</v>
      </c>
      <c r="L41" s="20">
        <v>0</v>
      </c>
      <c r="M41" s="20">
        <v>1361.29</v>
      </c>
      <c r="N41" s="20">
        <v>1515</v>
      </c>
      <c r="O41" s="21">
        <v>0</v>
      </c>
      <c r="Q41" s="20">
        <v>0</v>
      </c>
      <c r="R41" s="20">
        <f t="shared" si="2"/>
        <v>1515</v>
      </c>
      <c r="S41" s="20">
        <v>1515</v>
      </c>
    </row>
    <row r="42" spans="1:19">
      <c r="A42" s="18" t="s">
        <v>8409</v>
      </c>
      <c r="B42" s="18" t="s">
        <v>8410</v>
      </c>
      <c r="C42" s="18" t="s">
        <v>8411</v>
      </c>
      <c r="D42" s="18" t="s">
        <v>8412</v>
      </c>
      <c r="E42" s="18" t="s">
        <v>8413</v>
      </c>
      <c r="F42" s="18" t="s">
        <v>8414</v>
      </c>
      <c r="G42" s="19">
        <v>12</v>
      </c>
      <c r="H42" s="23">
        <v>45862</v>
      </c>
      <c r="I42" s="23">
        <v>46226</v>
      </c>
      <c r="J42" s="23">
        <v>45565</v>
      </c>
      <c r="K42" s="23">
        <v>45590</v>
      </c>
      <c r="L42" s="20">
        <v>0</v>
      </c>
      <c r="M42" s="20">
        <v>1361.29</v>
      </c>
      <c r="N42" s="20">
        <v>1465</v>
      </c>
      <c r="O42" s="21">
        <v>0</v>
      </c>
      <c r="Q42" s="20">
        <v>0</v>
      </c>
      <c r="R42" s="20">
        <f t="shared" si="2"/>
        <v>1465</v>
      </c>
      <c r="S42" s="20">
        <v>1465</v>
      </c>
    </row>
    <row r="43" spans="1:19">
      <c r="A43" s="18" t="s">
        <v>8415</v>
      </c>
      <c r="B43" s="18" t="s">
        <v>8416</v>
      </c>
      <c r="C43" s="18" t="s">
        <v>8417</v>
      </c>
      <c r="D43" s="18" t="s">
        <v>8418</v>
      </c>
      <c r="E43" s="18" t="s">
        <v>8419</v>
      </c>
      <c r="F43" s="18" t="s">
        <v>8420</v>
      </c>
      <c r="G43" s="19">
        <v>12</v>
      </c>
      <c r="H43" s="23">
        <v>45862</v>
      </c>
      <c r="I43" s="23">
        <v>46226</v>
      </c>
      <c r="J43" s="23">
        <v>45566</v>
      </c>
      <c r="K43" s="23">
        <v>45590</v>
      </c>
      <c r="L43" s="20">
        <v>0</v>
      </c>
      <c r="M43" s="20">
        <v>1361.29</v>
      </c>
      <c r="N43" s="20">
        <v>1475</v>
      </c>
      <c r="O43" s="21">
        <v>0</v>
      </c>
      <c r="Q43" s="20">
        <v>0</v>
      </c>
      <c r="R43" s="20">
        <f t="shared" si="2"/>
        <v>1475</v>
      </c>
      <c r="S43" s="20">
        <v>1475</v>
      </c>
    </row>
    <row r="44" spans="1:19">
      <c r="B44" s="18" t="s">
        <v>8421</v>
      </c>
      <c r="D44" s="18" t="s">
        <v>8422</v>
      </c>
      <c r="E44" s="18" t="s">
        <v>8423</v>
      </c>
      <c r="F44" s="18" t="s">
        <v>8424</v>
      </c>
      <c r="G44" s="19">
        <v>12</v>
      </c>
      <c r="H44" s="23">
        <v>45880</v>
      </c>
      <c r="I44" s="23">
        <v>46226</v>
      </c>
      <c r="J44" s="23">
        <v>45589</v>
      </c>
      <c r="K44" s="23">
        <v>45589</v>
      </c>
      <c r="L44" s="20">
        <v>0</v>
      </c>
      <c r="M44" s="20">
        <v>0</v>
      </c>
      <c r="N44" s="20">
        <v>1565</v>
      </c>
      <c r="O44" s="21">
        <v>0</v>
      </c>
      <c r="Q44" s="20">
        <v>0</v>
      </c>
      <c r="R44" s="20">
        <f t="shared" si="2"/>
        <v>1565</v>
      </c>
      <c r="S44" s="20">
        <v>1565</v>
      </c>
    </row>
    <row r="45" spans="1:19">
      <c r="B45" s="18" t="s">
        <v>8425</v>
      </c>
      <c r="D45" s="18" t="s">
        <v>8426</v>
      </c>
      <c r="E45" s="18" t="s">
        <v>8427</v>
      </c>
      <c r="F45" s="18" t="s">
        <v>8428</v>
      </c>
      <c r="G45" s="19">
        <v>12</v>
      </c>
      <c r="H45" s="23">
        <v>45880</v>
      </c>
      <c r="I45" s="23">
        <v>46226</v>
      </c>
      <c r="J45" s="23">
        <v>45573</v>
      </c>
      <c r="K45" s="23">
        <v>45590</v>
      </c>
      <c r="L45" s="20">
        <v>0</v>
      </c>
      <c r="M45" s="20">
        <v>0</v>
      </c>
      <c r="N45" s="20">
        <v>1515</v>
      </c>
      <c r="O45" s="21">
        <v>0</v>
      </c>
      <c r="Q45" s="20">
        <v>0</v>
      </c>
      <c r="R45" s="20">
        <f t="shared" si="2"/>
        <v>1515</v>
      </c>
      <c r="S45" s="20">
        <v>1515</v>
      </c>
    </row>
    <row r="46" spans="1:19">
      <c r="B46" s="18" t="s">
        <v>8429</v>
      </c>
      <c r="D46" s="18" t="s">
        <v>8430</v>
      </c>
      <c r="E46" s="18" t="s">
        <v>8431</v>
      </c>
      <c r="F46" s="18" t="s">
        <v>8432</v>
      </c>
      <c r="G46" s="19">
        <v>12</v>
      </c>
      <c r="H46" s="23">
        <v>45880</v>
      </c>
      <c r="I46" s="23">
        <v>46226</v>
      </c>
      <c r="J46" s="23">
        <v>45572</v>
      </c>
      <c r="K46" s="23">
        <v>45590</v>
      </c>
      <c r="L46" s="20">
        <v>0</v>
      </c>
      <c r="M46" s="20">
        <v>0</v>
      </c>
      <c r="N46" s="20">
        <v>1515</v>
      </c>
      <c r="O46" s="21">
        <v>0</v>
      </c>
      <c r="Q46" s="20">
        <v>0</v>
      </c>
      <c r="R46" s="20">
        <f t="shared" si="2"/>
        <v>1515</v>
      </c>
      <c r="S46" s="20">
        <v>1515</v>
      </c>
    </row>
    <row r="47" spans="1:19">
      <c r="B47" s="18" t="s">
        <v>8433</v>
      </c>
      <c r="D47" s="18" t="s">
        <v>8434</v>
      </c>
      <c r="E47" s="18" t="s">
        <v>8435</v>
      </c>
      <c r="F47" s="18" t="s">
        <v>8436</v>
      </c>
      <c r="G47" s="19">
        <v>12</v>
      </c>
      <c r="H47" s="23">
        <v>45880</v>
      </c>
      <c r="I47" s="23">
        <v>46226</v>
      </c>
      <c r="J47" s="23">
        <v>45579</v>
      </c>
      <c r="K47" s="23">
        <v>45581</v>
      </c>
      <c r="L47" s="20">
        <v>0</v>
      </c>
      <c r="M47" s="20">
        <v>0</v>
      </c>
      <c r="N47" s="20">
        <v>1550</v>
      </c>
      <c r="O47" s="21">
        <v>0</v>
      </c>
      <c r="Q47" s="20">
        <v>0</v>
      </c>
      <c r="R47" s="20">
        <f t="shared" si="2"/>
        <v>1550</v>
      </c>
      <c r="S47" s="20">
        <v>1550</v>
      </c>
    </row>
    <row r="48" spans="1:19">
      <c r="B48" s="18" t="s">
        <v>8437</v>
      </c>
      <c r="D48" s="18" t="s">
        <v>8438</v>
      </c>
      <c r="E48" s="18" t="s">
        <v>8439</v>
      </c>
      <c r="F48" s="18" t="s">
        <v>8440</v>
      </c>
      <c r="G48" s="19">
        <v>12</v>
      </c>
      <c r="H48" s="23">
        <v>45881</v>
      </c>
      <c r="I48" s="23">
        <v>46226</v>
      </c>
      <c r="J48" s="23">
        <v>45601</v>
      </c>
      <c r="K48" s="23">
        <v>45602</v>
      </c>
      <c r="L48" s="20">
        <v>0</v>
      </c>
      <c r="M48" s="20">
        <v>0</v>
      </c>
      <c r="N48" s="20">
        <v>1615</v>
      </c>
      <c r="O48" s="21">
        <v>0</v>
      </c>
      <c r="Q48" s="20">
        <v>0</v>
      </c>
      <c r="R48" s="20">
        <f t="shared" si="2"/>
        <v>1615</v>
      </c>
      <c r="S48" s="20">
        <v>1615</v>
      </c>
    </row>
    <row r="49" spans="1:19">
      <c r="B49" s="18" t="s">
        <v>8441</v>
      </c>
      <c r="D49" s="18" t="s">
        <v>8442</v>
      </c>
      <c r="E49" s="18" t="s">
        <v>8443</v>
      </c>
      <c r="F49" s="18" t="s">
        <v>8444</v>
      </c>
      <c r="G49" s="19">
        <v>12</v>
      </c>
      <c r="H49" s="23">
        <v>45862</v>
      </c>
      <c r="I49" s="23">
        <v>46226</v>
      </c>
      <c r="J49" s="23">
        <v>45566</v>
      </c>
      <c r="K49" s="23">
        <v>45590</v>
      </c>
      <c r="L49" s="20">
        <v>0</v>
      </c>
      <c r="M49" s="20">
        <v>0</v>
      </c>
      <c r="N49" s="20">
        <v>1490</v>
      </c>
      <c r="O49" s="21">
        <v>0</v>
      </c>
      <c r="Q49" s="20">
        <v>0</v>
      </c>
      <c r="R49" s="20">
        <f t="shared" si="2"/>
        <v>1490</v>
      </c>
      <c r="S49" s="20">
        <v>1490</v>
      </c>
    </row>
    <row r="50" spans="1:19">
      <c r="B50" s="18" t="s">
        <v>8445</v>
      </c>
      <c r="D50" s="18" t="s">
        <v>8446</v>
      </c>
      <c r="E50" s="18" t="s">
        <v>8447</v>
      </c>
      <c r="F50" s="18" t="s">
        <v>8448</v>
      </c>
      <c r="G50" s="19">
        <v>12</v>
      </c>
      <c r="H50" s="23">
        <v>45862</v>
      </c>
      <c r="I50" s="23">
        <v>46226</v>
      </c>
      <c r="J50" s="23">
        <v>45565</v>
      </c>
      <c r="K50" s="23">
        <v>45590</v>
      </c>
      <c r="L50" s="20">
        <v>0</v>
      </c>
      <c r="M50" s="20">
        <v>0</v>
      </c>
      <c r="N50" s="20">
        <v>1490</v>
      </c>
      <c r="O50" s="21">
        <v>0</v>
      </c>
      <c r="Q50" s="20">
        <v>0</v>
      </c>
      <c r="R50" s="20">
        <f t="shared" si="2"/>
        <v>1490</v>
      </c>
      <c r="S50" s="20">
        <v>1490</v>
      </c>
    </row>
    <row r="51" spans="1:19">
      <c r="B51" s="18" t="s">
        <v>8449</v>
      </c>
      <c r="D51" s="18" t="s">
        <v>8450</v>
      </c>
      <c r="E51" s="18" t="s">
        <v>8451</v>
      </c>
      <c r="F51" s="18" t="s">
        <v>8452</v>
      </c>
      <c r="G51" s="19">
        <v>12</v>
      </c>
      <c r="H51" s="23">
        <v>45880</v>
      </c>
      <c r="I51" s="23">
        <v>46226</v>
      </c>
      <c r="J51" s="23">
        <v>45580</v>
      </c>
      <c r="K51" s="23">
        <v>45581</v>
      </c>
      <c r="L51" s="20">
        <v>0</v>
      </c>
      <c r="M51" s="20">
        <v>0</v>
      </c>
      <c r="N51" s="20">
        <v>1565</v>
      </c>
      <c r="O51" s="21">
        <v>0</v>
      </c>
      <c r="Q51" s="20">
        <v>0</v>
      </c>
      <c r="R51" s="20">
        <f t="shared" si="2"/>
        <v>1565</v>
      </c>
      <c r="S51" s="20">
        <v>1565</v>
      </c>
    </row>
    <row r="52" spans="1:19">
      <c r="B52" s="18" t="s">
        <v>8453</v>
      </c>
      <c r="D52" s="18" t="s">
        <v>8454</v>
      </c>
      <c r="E52" s="18" t="s">
        <v>8455</v>
      </c>
      <c r="F52" s="18" t="s">
        <v>8456</v>
      </c>
      <c r="G52" s="19">
        <v>12</v>
      </c>
      <c r="H52" s="23">
        <v>45862</v>
      </c>
      <c r="I52" s="23">
        <v>46226</v>
      </c>
      <c r="J52" s="23">
        <v>45566</v>
      </c>
      <c r="K52" s="23">
        <v>45590</v>
      </c>
      <c r="L52" s="20">
        <v>0</v>
      </c>
      <c r="M52" s="20">
        <v>0</v>
      </c>
      <c r="N52" s="20">
        <v>1515</v>
      </c>
      <c r="O52" s="21">
        <v>0</v>
      </c>
      <c r="Q52" s="20">
        <v>0</v>
      </c>
      <c r="R52" s="20">
        <f t="shared" si="2"/>
        <v>1515</v>
      </c>
      <c r="S52" s="20">
        <v>1515</v>
      </c>
    </row>
    <row r="53" spans="1:19">
      <c r="B53" s="18" t="s">
        <v>8457</v>
      </c>
      <c r="D53" s="18" t="s">
        <v>8458</v>
      </c>
      <c r="E53" s="18" t="s">
        <v>8459</v>
      </c>
      <c r="F53" s="18" t="s">
        <v>8460</v>
      </c>
      <c r="G53" s="19">
        <v>12</v>
      </c>
      <c r="H53" s="23">
        <v>45880</v>
      </c>
      <c r="I53" s="23">
        <v>46226</v>
      </c>
      <c r="J53" s="23">
        <v>45615</v>
      </c>
      <c r="L53" s="20">
        <v>0</v>
      </c>
      <c r="M53" s="20">
        <v>0</v>
      </c>
      <c r="N53" s="20">
        <v>1615</v>
      </c>
      <c r="O53" s="21">
        <v>0</v>
      </c>
      <c r="Q53" s="20">
        <v>0</v>
      </c>
      <c r="R53" s="20">
        <f t="shared" si="2"/>
        <v>1615</v>
      </c>
      <c r="S53" s="20">
        <v>1615</v>
      </c>
    </row>
    <row r="54" spans="1:19">
      <c r="B54" s="18" t="s">
        <v>8461</v>
      </c>
      <c r="D54" s="18" t="s">
        <v>8462</v>
      </c>
      <c r="E54" s="18" t="s">
        <v>8463</v>
      </c>
      <c r="F54" s="18" t="s">
        <v>8464</v>
      </c>
      <c r="G54" s="19">
        <v>12</v>
      </c>
      <c r="H54" s="23">
        <v>45880</v>
      </c>
      <c r="I54" s="23">
        <v>46226</v>
      </c>
      <c r="J54" s="23">
        <v>45580</v>
      </c>
      <c r="K54" s="23">
        <v>45581</v>
      </c>
      <c r="L54" s="20">
        <v>0</v>
      </c>
      <c r="M54" s="20">
        <v>0</v>
      </c>
      <c r="N54" s="20">
        <v>1565</v>
      </c>
      <c r="O54" s="21">
        <v>0</v>
      </c>
      <c r="Q54" s="20">
        <v>0</v>
      </c>
      <c r="R54" s="20">
        <f t="shared" si="2"/>
        <v>1565</v>
      </c>
      <c r="S54" s="20">
        <v>1565</v>
      </c>
    </row>
    <row r="55" spans="1:19">
      <c r="B55" s="18" t="s">
        <v>8465</v>
      </c>
      <c r="D55" s="18" t="s">
        <v>8466</v>
      </c>
      <c r="E55" s="18" t="s">
        <v>8467</v>
      </c>
      <c r="F55" s="18" t="s">
        <v>8468</v>
      </c>
      <c r="G55" s="19">
        <v>12</v>
      </c>
      <c r="H55" s="23">
        <v>45862</v>
      </c>
      <c r="I55" s="23">
        <v>46226</v>
      </c>
      <c r="J55" s="23">
        <v>45566</v>
      </c>
      <c r="K55" s="23">
        <v>45590</v>
      </c>
      <c r="L55" s="20">
        <v>0</v>
      </c>
      <c r="M55" s="20">
        <v>0</v>
      </c>
      <c r="N55" s="20">
        <v>1515</v>
      </c>
      <c r="O55" s="21">
        <v>0</v>
      </c>
      <c r="Q55" s="20">
        <v>0</v>
      </c>
      <c r="R55" s="20">
        <f t="shared" si="2"/>
        <v>1515</v>
      </c>
      <c r="S55" s="20">
        <v>1515</v>
      </c>
    </row>
    <row r="56" spans="1:19">
      <c r="A56" s="17" t="s">
        <v>8469</v>
      </c>
    </row>
    <row r="57" spans="1:19">
      <c r="A57" s="18" t="s">
        <v>8470</v>
      </c>
      <c r="B57" s="18" t="s">
        <v>8471</v>
      </c>
      <c r="C57" s="18" t="s">
        <v>8472</v>
      </c>
      <c r="D57" s="18" t="s">
        <v>8473</v>
      </c>
      <c r="E57" s="18" t="s">
        <v>8474</v>
      </c>
      <c r="F57" s="18" t="s">
        <v>8475</v>
      </c>
      <c r="G57" s="19">
        <v>12</v>
      </c>
      <c r="H57" s="23">
        <v>45862</v>
      </c>
      <c r="I57" s="23">
        <v>46226</v>
      </c>
      <c r="J57" s="23">
        <v>45566</v>
      </c>
      <c r="K57" s="23">
        <v>45590</v>
      </c>
      <c r="L57" s="20">
        <v>0</v>
      </c>
      <c r="M57" s="20">
        <v>1300</v>
      </c>
      <c r="N57" s="20">
        <v>1625</v>
      </c>
      <c r="O57" s="21">
        <v>0</v>
      </c>
      <c r="Q57" s="20">
        <v>0</v>
      </c>
      <c r="R57" s="20">
        <f>N57</f>
        <v>1625</v>
      </c>
      <c r="S57" s="20">
        <v>1625</v>
      </c>
    </row>
    <row r="58" spans="1:19">
      <c r="A58" s="17" t="s">
        <v>8476</v>
      </c>
    </row>
    <row r="59" spans="1:19">
      <c r="A59" s="18" t="s">
        <v>8477</v>
      </c>
      <c r="B59" s="18" t="s">
        <v>8478</v>
      </c>
      <c r="C59" s="18" t="s">
        <v>8479</v>
      </c>
      <c r="D59" s="18" t="s">
        <v>8480</v>
      </c>
      <c r="E59" s="18" t="s">
        <v>8481</v>
      </c>
      <c r="F59" s="18" t="s">
        <v>8482</v>
      </c>
      <c r="G59" s="19">
        <v>12</v>
      </c>
      <c r="H59" s="23">
        <v>45862</v>
      </c>
      <c r="I59" s="23">
        <v>46226</v>
      </c>
      <c r="J59" s="23">
        <v>45565</v>
      </c>
      <c r="K59" s="23">
        <v>45590</v>
      </c>
      <c r="L59" s="20">
        <v>0</v>
      </c>
      <c r="M59" s="20">
        <v>911.67</v>
      </c>
      <c r="N59" s="20">
        <v>1000</v>
      </c>
      <c r="O59" s="21">
        <v>0</v>
      </c>
      <c r="Q59" s="20">
        <v>0</v>
      </c>
      <c r="R59" s="20">
        <f t="shared" ref="R59:R105" si="3">N59</f>
        <v>1000</v>
      </c>
      <c r="S59" s="20">
        <v>1000</v>
      </c>
    </row>
    <row r="60" spans="1:19">
      <c r="A60" s="18" t="s">
        <v>8483</v>
      </c>
      <c r="B60" s="18" t="s">
        <v>8484</v>
      </c>
      <c r="C60" s="18" t="s">
        <v>8485</v>
      </c>
      <c r="D60" s="18" t="s">
        <v>8486</v>
      </c>
      <c r="E60" s="18" t="s">
        <v>8487</v>
      </c>
      <c r="F60" s="18" t="s">
        <v>8488</v>
      </c>
      <c r="G60" s="19">
        <v>12</v>
      </c>
      <c r="H60" s="23">
        <v>45862</v>
      </c>
      <c r="I60" s="23">
        <v>46226</v>
      </c>
      <c r="J60" s="23">
        <v>45565</v>
      </c>
      <c r="K60" s="23">
        <v>45590</v>
      </c>
      <c r="L60" s="20">
        <v>0</v>
      </c>
      <c r="M60" s="20">
        <v>911.67</v>
      </c>
      <c r="N60" s="20">
        <v>1000</v>
      </c>
      <c r="O60" s="21">
        <v>0</v>
      </c>
      <c r="Q60" s="20">
        <v>0</v>
      </c>
      <c r="R60" s="20">
        <f t="shared" si="3"/>
        <v>1000</v>
      </c>
      <c r="S60" s="20">
        <v>1000</v>
      </c>
    </row>
    <row r="61" spans="1:19">
      <c r="A61" s="18" t="s">
        <v>8489</v>
      </c>
      <c r="B61" s="18" t="s">
        <v>8490</v>
      </c>
      <c r="C61" s="18" t="s">
        <v>8491</v>
      </c>
      <c r="D61" s="18" t="s">
        <v>8492</v>
      </c>
      <c r="E61" s="18" t="s">
        <v>8493</v>
      </c>
      <c r="F61" s="18" t="s">
        <v>8494</v>
      </c>
      <c r="G61" s="19">
        <v>12</v>
      </c>
      <c r="H61" s="23">
        <v>45862</v>
      </c>
      <c r="I61" s="23">
        <v>46226</v>
      </c>
      <c r="J61" s="23">
        <v>45565</v>
      </c>
      <c r="K61" s="23">
        <v>45590</v>
      </c>
      <c r="L61" s="20">
        <v>0</v>
      </c>
      <c r="M61" s="20">
        <v>911.67</v>
      </c>
      <c r="N61" s="20">
        <v>1025</v>
      </c>
      <c r="O61" s="21">
        <v>0</v>
      </c>
      <c r="Q61" s="20">
        <v>0</v>
      </c>
      <c r="R61" s="20">
        <f t="shared" si="3"/>
        <v>1025</v>
      </c>
      <c r="S61" s="20">
        <v>1025</v>
      </c>
    </row>
    <row r="62" spans="1:19">
      <c r="A62" s="18" t="s">
        <v>8495</v>
      </c>
      <c r="B62" s="18" t="s">
        <v>8496</v>
      </c>
      <c r="C62" s="18" t="s">
        <v>8497</v>
      </c>
      <c r="D62" s="18" t="s">
        <v>8498</v>
      </c>
      <c r="E62" s="18" t="s">
        <v>8499</v>
      </c>
      <c r="F62" s="18" t="s">
        <v>8500</v>
      </c>
      <c r="G62" s="19">
        <v>12</v>
      </c>
      <c r="H62" s="23">
        <v>45862</v>
      </c>
      <c r="I62" s="23">
        <v>46226</v>
      </c>
      <c r="J62" s="23">
        <v>45565</v>
      </c>
      <c r="K62" s="23">
        <v>45590</v>
      </c>
      <c r="L62" s="20">
        <v>0</v>
      </c>
      <c r="M62" s="20">
        <v>911.67</v>
      </c>
      <c r="N62" s="20">
        <v>1050</v>
      </c>
      <c r="O62" s="21">
        <v>0</v>
      </c>
      <c r="Q62" s="20">
        <v>0</v>
      </c>
      <c r="R62" s="20">
        <f t="shared" si="3"/>
        <v>1050</v>
      </c>
      <c r="S62" s="20">
        <v>1050</v>
      </c>
    </row>
    <row r="63" spans="1:19">
      <c r="A63" s="18" t="s">
        <v>8501</v>
      </c>
      <c r="B63" s="18" t="s">
        <v>8502</v>
      </c>
      <c r="C63" s="18" t="s">
        <v>8503</v>
      </c>
      <c r="D63" s="18" t="s">
        <v>8504</v>
      </c>
      <c r="E63" s="18" t="s">
        <v>8505</v>
      </c>
      <c r="F63" s="18" t="s">
        <v>8506</v>
      </c>
      <c r="G63" s="19">
        <v>12</v>
      </c>
      <c r="H63" s="23">
        <v>45862</v>
      </c>
      <c r="I63" s="23">
        <v>46226</v>
      </c>
      <c r="J63" s="23">
        <v>45566</v>
      </c>
      <c r="K63" s="23">
        <v>45590</v>
      </c>
      <c r="L63" s="20">
        <v>0</v>
      </c>
      <c r="M63" s="20">
        <v>911.67</v>
      </c>
      <c r="N63" s="20">
        <v>1040</v>
      </c>
      <c r="O63" s="21">
        <v>0</v>
      </c>
      <c r="Q63" s="20">
        <v>0</v>
      </c>
      <c r="R63" s="20">
        <f t="shared" si="3"/>
        <v>1040</v>
      </c>
      <c r="S63" s="20">
        <v>1040</v>
      </c>
    </row>
    <row r="64" spans="1:19">
      <c r="A64" s="18" t="s">
        <v>8507</v>
      </c>
      <c r="B64" s="18" t="s">
        <v>8508</v>
      </c>
      <c r="C64" s="18" t="s">
        <v>8509</v>
      </c>
      <c r="D64" s="18" t="s">
        <v>8510</v>
      </c>
      <c r="E64" s="18" t="s">
        <v>8511</v>
      </c>
      <c r="F64" s="18" t="s">
        <v>8512</v>
      </c>
      <c r="G64" s="19">
        <v>12</v>
      </c>
      <c r="H64" s="23">
        <v>45862</v>
      </c>
      <c r="I64" s="23">
        <v>46226</v>
      </c>
      <c r="J64" s="23">
        <v>45572</v>
      </c>
      <c r="K64" s="23">
        <v>45590</v>
      </c>
      <c r="L64" s="20">
        <v>0</v>
      </c>
      <c r="M64" s="20">
        <v>911.67</v>
      </c>
      <c r="N64" s="20">
        <v>1065</v>
      </c>
      <c r="O64" s="21">
        <v>0</v>
      </c>
      <c r="Q64" s="20">
        <v>0</v>
      </c>
      <c r="R64" s="20">
        <f t="shared" si="3"/>
        <v>1065</v>
      </c>
      <c r="S64" s="20">
        <v>1065</v>
      </c>
    </row>
    <row r="65" spans="1:19">
      <c r="A65" s="18" t="s">
        <v>8513</v>
      </c>
      <c r="B65" s="18" t="s">
        <v>8514</v>
      </c>
      <c r="C65" s="18" t="s">
        <v>8515</v>
      </c>
      <c r="D65" s="18" t="s">
        <v>8516</v>
      </c>
      <c r="E65" s="18" t="s">
        <v>8517</v>
      </c>
      <c r="F65" s="18" t="s">
        <v>8518</v>
      </c>
      <c r="G65" s="19">
        <v>12</v>
      </c>
      <c r="H65" s="23">
        <v>45862</v>
      </c>
      <c r="I65" s="23">
        <v>46226</v>
      </c>
      <c r="J65" s="23">
        <v>45566</v>
      </c>
      <c r="K65" s="23">
        <v>45590</v>
      </c>
      <c r="L65" s="20">
        <v>1980</v>
      </c>
      <c r="M65" s="20">
        <v>911.67</v>
      </c>
      <c r="N65" s="20">
        <v>1015</v>
      </c>
      <c r="O65" s="21">
        <v>0</v>
      </c>
      <c r="Q65" s="20">
        <v>0</v>
      </c>
      <c r="R65" s="20">
        <f t="shared" si="3"/>
        <v>1015</v>
      </c>
      <c r="S65" s="20">
        <v>1015</v>
      </c>
    </row>
    <row r="66" spans="1:19">
      <c r="A66" s="18" t="s">
        <v>8519</v>
      </c>
      <c r="B66" s="18" t="s">
        <v>8520</v>
      </c>
      <c r="C66" s="18" t="s">
        <v>8521</v>
      </c>
      <c r="D66" s="18" t="s">
        <v>8522</v>
      </c>
      <c r="E66" s="18" t="s">
        <v>8523</v>
      </c>
      <c r="F66" s="18" t="s">
        <v>8524</v>
      </c>
      <c r="G66" s="19">
        <v>12</v>
      </c>
      <c r="H66" s="23">
        <v>45862</v>
      </c>
      <c r="I66" s="23">
        <v>46226</v>
      </c>
      <c r="J66" s="23">
        <v>45576</v>
      </c>
      <c r="K66" s="23">
        <v>45590</v>
      </c>
      <c r="L66" s="20">
        <v>0</v>
      </c>
      <c r="M66" s="20">
        <v>911.67</v>
      </c>
      <c r="N66" s="20">
        <v>1065</v>
      </c>
      <c r="O66" s="21">
        <v>0</v>
      </c>
      <c r="Q66" s="20">
        <v>0</v>
      </c>
      <c r="R66" s="20">
        <f t="shared" si="3"/>
        <v>1065</v>
      </c>
      <c r="S66" s="20">
        <v>1065</v>
      </c>
    </row>
    <row r="67" spans="1:19">
      <c r="A67" s="18" t="s">
        <v>8525</v>
      </c>
      <c r="B67" s="18" t="s">
        <v>8526</v>
      </c>
      <c r="C67" s="18" t="s">
        <v>8527</v>
      </c>
      <c r="D67" s="18" t="s">
        <v>8528</v>
      </c>
      <c r="E67" s="18" t="s">
        <v>8529</v>
      </c>
      <c r="F67" s="18" t="s">
        <v>8530</v>
      </c>
      <c r="G67" s="19">
        <v>12</v>
      </c>
      <c r="H67" s="23">
        <v>45862</v>
      </c>
      <c r="I67" s="23">
        <v>46226</v>
      </c>
      <c r="J67" s="23">
        <v>45572</v>
      </c>
      <c r="K67" s="23">
        <v>45590</v>
      </c>
      <c r="L67" s="20">
        <v>0</v>
      </c>
      <c r="M67" s="20">
        <v>911.67</v>
      </c>
      <c r="N67" s="20">
        <v>1065</v>
      </c>
      <c r="O67" s="21">
        <v>0</v>
      </c>
      <c r="Q67" s="20">
        <v>0</v>
      </c>
      <c r="R67" s="20">
        <f t="shared" si="3"/>
        <v>1065</v>
      </c>
      <c r="S67" s="20">
        <v>1065</v>
      </c>
    </row>
    <row r="68" spans="1:19">
      <c r="A68" s="18" t="s">
        <v>8531</v>
      </c>
      <c r="B68" s="18" t="s">
        <v>8532</v>
      </c>
      <c r="C68" s="18" t="s">
        <v>8533</v>
      </c>
      <c r="D68" s="18" t="s">
        <v>8534</v>
      </c>
      <c r="E68" s="18" t="s">
        <v>8535</v>
      </c>
      <c r="F68" s="18" t="s">
        <v>8536</v>
      </c>
      <c r="G68" s="19">
        <v>12</v>
      </c>
      <c r="H68" s="23">
        <v>45862</v>
      </c>
      <c r="I68" s="23">
        <v>46226</v>
      </c>
      <c r="J68" s="23">
        <v>45574</v>
      </c>
      <c r="K68" s="23">
        <v>45590</v>
      </c>
      <c r="L68" s="20">
        <v>0</v>
      </c>
      <c r="M68" s="20">
        <v>911.67</v>
      </c>
      <c r="N68" s="20">
        <v>1090</v>
      </c>
      <c r="O68" s="21">
        <v>0</v>
      </c>
      <c r="Q68" s="20">
        <v>0</v>
      </c>
      <c r="R68" s="20">
        <f t="shared" si="3"/>
        <v>1090</v>
      </c>
      <c r="S68" s="20">
        <v>1090</v>
      </c>
    </row>
    <row r="69" spans="1:19">
      <c r="A69" s="18" t="s">
        <v>8537</v>
      </c>
      <c r="B69" s="18" t="s">
        <v>8538</v>
      </c>
      <c r="C69" s="18" t="s">
        <v>8539</v>
      </c>
      <c r="D69" s="18" t="s">
        <v>8540</v>
      </c>
      <c r="E69" s="18" t="s">
        <v>8541</v>
      </c>
      <c r="F69" s="18" t="s">
        <v>8542</v>
      </c>
      <c r="G69" s="19">
        <v>12</v>
      </c>
      <c r="H69" s="23">
        <v>45862</v>
      </c>
      <c r="I69" s="23">
        <v>46226</v>
      </c>
      <c r="J69" s="23">
        <v>45574</v>
      </c>
      <c r="K69" s="23">
        <v>45590</v>
      </c>
      <c r="L69" s="20">
        <v>0</v>
      </c>
      <c r="M69" s="20">
        <v>911.67</v>
      </c>
      <c r="N69" s="20">
        <v>1090</v>
      </c>
      <c r="O69" s="21">
        <v>0</v>
      </c>
      <c r="Q69" s="20">
        <v>0</v>
      </c>
      <c r="R69" s="20">
        <f t="shared" si="3"/>
        <v>1090</v>
      </c>
      <c r="S69" s="20">
        <v>1090</v>
      </c>
    </row>
    <row r="70" spans="1:19">
      <c r="A70" s="18" t="s">
        <v>8543</v>
      </c>
      <c r="B70" s="18" t="s">
        <v>8544</v>
      </c>
      <c r="C70" s="18" t="s">
        <v>8545</v>
      </c>
      <c r="D70" s="18" t="s">
        <v>8546</v>
      </c>
      <c r="E70" s="18" t="s">
        <v>8547</v>
      </c>
      <c r="F70" s="18" t="s">
        <v>8548</v>
      </c>
      <c r="G70" s="19">
        <v>12</v>
      </c>
      <c r="H70" s="23">
        <v>45862</v>
      </c>
      <c r="I70" s="23">
        <v>46226</v>
      </c>
      <c r="J70" s="23">
        <v>45573</v>
      </c>
      <c r="K70" s="23">
        <v>45590</v>
      </c>
      <c r="L70" s="20">
        <v>0</v>
      </c>
      <c r="M70" s="20">
        <v>911.67</v>
      </c>
      <c r="N70" s="20">
        <v>1065</v>
      </c>
      <c r="O70" s="21">
        <v>0</v>
      </c>
      <c r="Q70" s="20">
        <v>0</v>
      </c>
      <c r="R70" s="20">
        <f t="shared" si="3"/>
        <v>1065</v>
      </c>
      <c r="S70" s="20">
        <v>1065</v>
      </c>
    </row>
    <row r="71" spans="1:19">
      <c r="A71" s="18" t="s">
        <v>8549</v>
      </c>
      <c r="B71" s="18" t="s">
        <v>8550</v>
      </c>
      <c r="C71" s="18" t="s">
        <v>8551</v>
      </c>
      <c r="D71" s="18" t="s">
        <v>8552</v>
      </c>
      <c r="E71" s="18" t="s">
        <v>8553</v>
      </c>
      <c r="F71" s="18" t="s">
        <v>8554</v>
      </c>
      <c r="G71" s="19">
        <v>12</v>
      </c>
      <c r="H71" s="23">
        <v>45862</v>
      </c>
      <c r="I71" s="23">
        <v>46226</v>
      </c>
      <c r="J71" s="23">
        <v>45568</v>
      </c>
      <c r="K71" s="23">
        <v>45590</v>
      </c>
      <c r="L71" s="20">
        <v>0</v>
      </c>
      <c r="M71" s="20">
        <v>911.67</v>
      </c>
      <c r="N71" s="20">
        <v>1065</v>
      </c>
      <c r="O71" s="21">
        <v>0</v>
      </c>
      <c r="Q71" s="20">
        <v>0</v>
      </c>
      <c r="R71" s="20">
        <f t="shared" si="3"/>
        <v>1065</v>
      </c>
      <c r="S71" s="20">
        <v>1065</v>
      </c>
    </row>
    <row r="72" spans="1:19">
      <c r="A72" s="18" t="s">
        <v>8555</v>
      </c>
      <c r="B72" s="18" t="s">
        <v>8556</v>
      </c>
      <c r="C72" s="18" t="s">
        <v>8557</v>
      </c>
      <c r="D72" s="18" t="s">
        <v>8558</v>
      </c>
      <c r="E72" s="18" t="s">
        <v>8559</v>
      </c>
      <c r="F72" s="18" t="s">
        <v>8560</v>
      </c>
      <c r="G72" s="19">
        <v>12</v>
      </c>
      <c r="H72" s="23">
        <v>45862</v>
      </c>
      <c r="I72" s="23">
        <v>46226</v>
      </c>
      <c r="J72" s="23">
        <v>45565</v>
      </c>
      <c r="K72" s="23">
        <v>45590</v>
      </c>
      <c r="L72" s="20">
        <v>0</v>
      </c>
      <c r="M72" s="20">
        <v>911.67</v>
      </c>
      <c r="N72" s="20">
        <v>1040</v>
      </c>
      <c r="O72" s="21">
        <v>0</v>
      </c>
      <c r="Q72" s="20">
        <v>0</v>
      </c>
      <c r="R72" s="20">
        <f t="shared" si="3"/>
        <v>1040</v>
      </c>
      <c r="S72" s="20">
        <v>1040</v>
      </c>
    </row>
    <row r="73" spans="1:19">
      <c r="A73" s="18" t="s">
        <v>8561</v>
      </c>
      <c r="B73" s="18" t="s">
        <v>8562</v>
      </c>
      <c r="C73" s="18" t="s">
        <v>8563</v>
      </c>
      <c r="D73" s="18" t="s">
        <v>8564</v>
      </c>
      <c r="E73" s="18" t="s">
        <v>8565</v>
      </c>
      <c r="F73" s="18" t="s">
        <v>8566</v>
      </c>
      <c r="G73" s="19">
        <v>12</v>
      </c>
      <c r="H73" s="23">
        <v>45862</v>
      </c>
      <c r="I73" s="23">
        <v>46226</v>
      </c>
      <c r="J73" s="23">
        <v>45565</v>
      </c>
      <c r="K73" s="23">
        <v>45590</v>
      </c>
      <c r="L73" s="20">
        <v>0</v>
      </c>
      <c r="M73" s="20">
        <v>911.67</v>
      </c>
      <c r="N73" s="20">
        <v>1015</v>
      </c>
      <c r="O73" s="21">
        <v>0</v>
      </c>
      <c r="Q73" s="20">
        <v>0</v>
      </c>
      <c r="R73" s="20">
        <f t="shared" si="3"/>
        <v>1015</v>
      </c>
      <c r="S73" s="20">
        <v>1015</v>
      </c>
    </row>
    <row r="74" spans="1:19">
      <c r="A74" s="18" t="s">
        <v>8567</v>
      </c>
      <c r="B74" s="18" t="s">
        <v>8568</v>
      </c>
      <c r="C74" s="18" t="s">
        <v>8569</v>
      </c>
      <c r="D74" s="18" t="s">
        <v>8570</v>
      </c>
      <c r="E74" s="18" t="s">
        <v>8571</v>
      </c>
      <c r="F74" s="18" t="s">
        <v>8572</v>
      </c>
      <c r="G74" s="19">
        <v>12</v>
      </c>
      <c r="H74" s="23">
        <v>45862</v>
      </c>
      <c r="I74" s="23">
        <v>46226</v>
      </c>
      <c r="J74" s="23">
        <v>45565</v>
      </c>
      <c r="K74" s="23">
        <v>45590</v>
      </c>
      <c r="L74" s="20">
        <v>0</v>
      </c>
      <c r="M74" s="20">
        <v>911.67</v>
      </c>
      <c r="N74" s="20">
        <v>1015</v>
      </c>
      <c r="O74" s="21">
        <v>0</v>
      </c>
      <c r="Q74" s="20">
        <v>0</v>
      </c>
      <c r="R74" s="20">
        <f t="shared" si="3"/>
        <v>1015</v>
      </c>
      <c r="S74" s="20">
        <v>1015</v>
      </c>
    </row>
    <row r="75" spans="1:19">
      <c r="B75" s="18" t="s">
        <v>8573</v>
      </c>
      <c r="D75" s="18" t="s">
        <v>8574</v>
      </c>
      <c r="E75" s="18" t="s">
        <v>8575</v>
      </c>
      <c r="F75" s="18" t="s">
        <v>8576</v>
      </c>
      <c r="G75" s="19">
        <v>12</v>
      </c>
      <c r="H75" s="23">
        <v>45880</v>
      </c>
      <c r="I75" s="23">
        <v>46226</v>
      </c>
      <c r="J75" s="23">
        <v>45566</v>
      </c>
      <c r="K75" s="23">
        <v>45590</v>
      </c>
      <c r="L75" s="20">
        <v>0</v>
      </c>
      <c r="M75" s="20">
        <v>0</v>
      </c>
      <c r="N75" s="20">
        <v>1065</v>
      </c>
      <c r="O75" s="21">
        <v>0</v>
      </c>
      <c r="Q75" s="20">
        <v>0</v>
      </c>
      <c r="R75" s="20">
        <f t="shared" si="3"/>
        <v>1065</v>
      </c>
      <c r="S75" s="20">
        <v>1065</v>
      </c>
    </row>
    <row r="76" spans="1:19">
      <c r="B76" s="18" t="s">
        <v>8577</v>
      </c>
      <c r="D76" s="18" t="s">
        <v>8578</v>
      </c>
      <c r="E76" s="18" t="s">
        <v>8579</v>
      </c>
      <c r="F76" s="18" t="s">
        <v>8580</v>
      </c>
      <c r="G76" s="19">
        <v>12</v>
      </c>
      <c r="H76" s="23">
        <v>45880</v>
      </c>
      <c r="I76" s="23">
        <v>46226</v>
      </c>
      <c r="J76" s="23">
        <v>45581</v>
      </c>
      <c r="K76" s="23">
        <v>45582</v>
      </c>
      <c r="L76" s="20">
        <v>0</v>
      </c>
      <c r="M76" s="20">
        <v>0</v>
      </c>
      <c r="N76" s="20">
        <v>1115</v>
      </c>
      <c r="O76" s="21">
        <v>0</v>
      </c>
      <c r="Q76" s="20">
        <v>0</v>
      </c>
      <c r="R76" s="20">
        <f t="shared" si="3"/>
        <v>1115</v>
      </c>
      <c r="S76" s="20">
        <v>1115</v>
      </c>
    </row>
    <row r="77" spans="1:19">
      <c r="B77" s="18" t="s">
        <v>8581</v>
      </c>
      <c r="D77" s="18" t="s">
        <v>8582</v>
      </c>
      <c r="E77" s="18" t="s">
        <v>8583</v>
      </c>
      <c r="F77" s="18" t="s">
        <v>8584</v>
      </c>
      <c r="G77" s="19">
        <v>12</v>
      </c>
      <c r="H77" s="23">
        <v>45881</v>
      </c>
      <c r="I77" s="23">
        <v>46226</v>
      </c>
      <c r="J77" s="23">
        <v>45581</v>
      </c>
      <c r="K77" s="23">
        <v>45581</v>
      </c>
      <c r="L77" s="20">
        <v>0</v>
      </c>
      <c r="M77" s="20">
        <v>0</v>
      </c>
      <c r="N77" s="20">
        <v>1125</v>
      </c>
      <c r="O77" s="21">
        <v>0</v>
      </c>
      <c r="Q77" s="20">
        <v>0</v>
      </c>
      <c r="R77" s="20">
        <f t="shared" si="3"/>
        <v>1125</v>
      </c>
      <c r="S77" s="20">
        <v>1125</v>
      </c>
    </row>
    <row r="78" spans="1:19">
      <c r="B78" s="18" t="s">
        <v>8585</v>
      </c>
      <c r="D78" s="18" t="s">
        <v>8586</v>
      </c>
      <c r="E78" s="18" t="s">
        <v>8587</v>
      </c>
      <c r="F78" s="18" t="s">
        <v>8588</v>
      </c>
      <c r="G78" s="19">
        <v>12</v>
      </c>
      <c r="H78" s="23">
        <v>45880</v>
      </c>
      <c r="I78" s="23">
        <v>46226</v>
      </c>
      <c r="J78" s="23">
        <v>45588</v>
      </c>
      <c r="K78" s="23">
        <v>45588</v>
      </c>
      <c r="L78" s="20">
        <v>0</v>
      </c>
      <c r="M78" s="20">
        <v>0</v>
      </c>
      <c r="N78" s="20">
        <v>1115</v>
      </c>
      <c r="O78" s="21">
        <v>0</v>
      </c>
      <c r="Q78" s="20">
        <v>0</v>
      </c>
      <c r="R78" s="20">
        <f t="shared" si="3"/>
        <v>1115</v>
      </c>
      <c r="S78" s="20">
        <v>1115</v>
      </c>
    </row>
    <row r="79" spans="1:19">
      <c r="B79" s="18" t="s">
        <v>8589</v>
      </c>
      <c r="D79" s="18" t="s">
        <v>8590</v>
      </c>
      <c r="E79" s="18" t="s">
        <v>8591</v>
      </c>
      <c r="F79" s="18" t="s">
        <v>8592</v>
      </c>
      <c r="G79" s="19">
        <v>12</v>
      </c>
      <c r="H79" s="23">
        <v>45880</v>
      </c>
      <c r="I79" s="23">
        <v>46226</v>
      </c>
      <c r="J79" s="23">
        <v>45581</v>
      </c>
      <c r="K79" s="23">
        <v>45582</v>
      </c>
      <c r="L79" s="20">
        <v>0</v>
      </c>
      <c r="M79" s="20">
        <v>0</v>
      </c>
      <c r="N79" s="20">
        <v>1115</v>
      </c>
      <c r="O79" s="21">
        <v>0</v>
      </c>
      <c r="Q79" s="20">
        <v>0</v>
      </c>
      <c r="R79" s="20">
        <f t="shared" si="3"/>
        <v>1115</v>
      </c>
      <c r="S79" s="20">
        <v>1115</v>
      </c>
    </row>
    <row r="80" spans="1:19">
      <c r="B80" s="18" t="s">
        <v>8593</v>
      </c>
      <c r="D80" s="18" t="s">
        <v>8594</v>
      </c>
      <c r="E80" s="18" t="s">
        <v>8595</v>
      </c>
      <c r="F80" s="18" t="s">
        <v>8596</v>
      </c>
      <c r="G80" s="19">
        <v>12</v>
      </c>
      <c r="H80" s="23">
        <v>45880</v>
      </c>
      <c r="I80" s="23">
        <v>46226</v>
      </c>
      <c r="J80" s="23">
        <v>45568</v>
      </c>
      <c r="K80" s="23">
        <v>45590</v>
      </c>
      <c r="L80" s="20">
        <v>0</v>
      </c>
      <c r="M80" s="20">
        <v>0</v>
      </c>
      <c r="N80" s="20">
        <v>1065</v>
      </c>
      <c r="O80" s="21">
        <v>0</v>
      </c>
      <c r="Q80" s="20">
        <v>0</v>
      </c>
      <c r="R80" s="20">
        <f t="shared" si="3"/>
        <v>1065</v>
      </c>
      <c r="S80" s="20">
        <v>1065</v>
      </c>
    </row>
    <row r="81" spans="2:19">
      <c r="B81" s="18" t="s">
        <v>8597</v>
      </c>
      <c r="D81" s="18" t="s">
        <v>8598</v>
      </c>
      <c r="E81" s="18" t="s">
        <v>8599</v>
      </c>
      <c r="F81" s="18" t="s">
        <v>8600</v>
      </c>
      <c r="G81" s="19">
        <v>12</v>
      </c>
      <c r="H81" s="23">
        <v>45862</v>
      </c>
      <c r="I81" s="23">
        <v>46226</v>
      </c>
      <c r="J81" s="23">
        <v>45566</v>
      </c>
      <c r="K81" s="23">
        <v>45590</v>
      </c>
      <c r="L81" s="20">
        <v>0</v>
      </c>
      <c r="M81" s="20">
        <v>0</v>
      </c>
      <c r="N81" s="20">
        <v>1040</v>
      </c>
      <c r="O81" s="21">
        <v>0</v>
      </c>
      <c r="Q81" s="20">
        <v>0</v>
      </c>
      <c r="R81" s="20">
        <f t="shared" si="3"/>
        <v>1040</v>
      </c>
      <c r="S81" s="20">
        <v>1040</v>
      </c>
    </row>
    <row r="82" spans="2:19">
      <c r="B82" s="18" t="s">
        <v>8601</v>
      </c>
      <c r="D82" s="18" t="s">
        <v>8602</v>
      </c>
      <c r="E82" s="18" t="s">
        <v>8603</v>
      </c>
      <c r="F82" s="18" t="s">
        <v>8604</v>
      </c>
      <c r="G82" s="19">
        <v>12</v>
      </c>
      <c r="H82" s="23">
        <v>45880</v>
      </c>
      <c r="I82" s="23">
        <v>46226</v>
      </c>
      <c r="J82" s="23">
        <v>45582</v>
      </c>
      <c r="K82" s="23">
        <v>45582</v>
      </c>
      <c r="L82" s="20">
        <v>0</v>
      </c>
      <c r="M82" s="20">
        <v>0</v>
      </c>
      <c r="N82" s="20">
        <v>1115</v>
      </c>
      <c r="O82" s="21">
        <v>0</v>
      </c>
      <c r="Q82" s="20">
        <v>0</v>
      </c>
      <c r="R82" s="20">
        <f t="shared" si="3"/>
        <v>1115</v>
      </c>
      <c r="S82" s="20">
        <v>1115</v>
      </c>
    </row>
    <row r="83" spans="2:19">
      <c r="B83" s="18" t="s">
        <v>8605</v>
      </c>
      <c r="D83" s="18" t="s">
        <v>8606</v>
      </c>
      <c r="E83" s="18" t="s">
        <v>8607</v>
      </c>
      <c r="F83" s="18" t="s">
        <v>8608</v>
      </c>
      <c r="G83" s="19">
        <v>12</v>
      </c>
      <c r="H83" s="23">
        <v>45881</v>
      </c>
      <c r="I83" s="23">
        <v>46226</v>
      </c>
      <c r="J83" s="23">
        <v>45579</v>
      </c>
      <c r="K83" s="23">
        <v>45581</v>
      </c>
      <c r="L83" s="20">
        <v>0</v>
      </c>
      <c r="M83" s="20">
        <v>0</v>
      </c>
      <c r="N83" s="20">
        <v>1090</v>
      </c>
      <c r="O83" s="21">
        <v>0</v>
      </c>
      <c r="Q83" s="20">
        <v>0</v>
      </c>
      <c r="R83" s="20">
        <f t="shared" si="3"/>
        <v>1090</v>
      </c>
      <c r="S83" s="20">
        <v>1090</v>
      </c>
    </row>
    <row r="84" spans="2:19">
      <c r="B84" s="18" t="s">
        <v>8609</v>
      </c>
      <c r="D84" s="18" t="s">
        <v>8610</v>
      </c>
      <c r="E84" s="18" t="s">
        <v>8611</v>
      </c>
      <c r="F84" s="18" t="s">
        <v>8612</v>
      </c>
      <c r="G84" s="19">
        <v>12</v>
      </c>
      <c r="H84" s="23">
        <v>45862</v>
      </c>
      <c r="I84" s="23">
        <v>46226</v>
      </c>
      <c r="J84" s="23">
        <v>45566</v>
      </c>
      <c r="K84" s="23">
        <v>45590</v>
      </c>
      <c r="L84" s="20">
        <v>0</v>
      </c>
      <c r="M84" s="20">
        <v>0</v>
      </c>
      <c r="N84" s="20">
        <v>1040</v>
      </c>
      <c r="O84" s="21">
        <v>0</v>
      </c>
      <c r="Q84" s="20">
        <v>0</v>
      </c>
      <c r="R84" s="20">
        <f t="shared" si="3"/>
        <v>1040</v>
      </c>
      <c r="S84" s="20">
        <v>1040</v>
      </c>
    </row>
    <row r="85" spans="2:19">
      <c r="B85" s="18" t="s">
        <v>8613</v>
      </c>
      <c r="D85" s="18" t="s">
        <v>8614</v>
      </c>
      <c r="E85" s="18" t="s">
        <v>8615</v>
      </c>
      <c r="F85" s="18" t="s">
        <v>8616</v>
      </c>
      <c r="G85" s="19">
        <v>12</v>
      </c>
      <c r="H85" s="23">
        <v>45880</v>
      </c>
      <c r="I85" s="23">
        <v>46226</v>
      </c>
      <c r="J85" s="23">
        <v>45591</v>
      </c>
      <c r="K85" s="23">
        <v>45593</v>
      </c>
      <c r="L85" s="20">
        <v>2130</v>
      </c>
      <c r="M85" s="20">
        <v>0</v>
      </c>
      <c r="N85" s="20">
        <v>1115</v>
      </c>
      <c r="O85" s="21">
        <v>0</v>
      </c>
      <c r="Q85" s="20">
        <v>0</v>
      </c>
      <c r="R85" s="20">
        <f t="shared" si="3"/>
        <v>1115</v>
      </c>
      <c r="S85" s="20">
        <v>1115</v>
      </c>
    </row>
    <row r="86" spans="2:19">
      <c r="B86" s="18" t="s">
        <v>8617</v>
      </c>
      <c r="D86" s="18" t="s">
        <v>8618</v>
      </c>
      <c r="E86" s="18" t="s">
        <v>8619</v>
      </c>
      <c r="F86" s="18" t="s">
        <v>8620</v>
      </c>
      <c r="G86" s="19">
        <v>12</v>
      </c>
      <c r="H86" s="23">
        <v>45880</v>
      </c>
      <c r="I86" s="23">
        <v>46226</v>
      </c>
      <c r="J86" s="23">
        <v>45581</v>
      </c>
      <c r="K86" s="23">
        <v>45582</v>
      </c>
      <c r="L86" s="20">
        <v>2130</v>
      </c>
      <c r="M86" s="20">
        <v>0</v>
      </c>
      <c r="N86" s="20">
        <v>1105</v>
      </c>
      <c r="O86" s="21">
        <v>0</v>
      </c>
      <c r="Q86" s="20">
        <v>0</v>
      </c>
      <c r="R86" s="20">
        <f t="shared" si="3"/>
        <v>1105</v>
      </c>
      <c r="S86" s="20">
        <v>1105</v>
      </c>
    </row>
    <row r="87" spans="2:19">
      <c r="B87" s="18" t="s">
        <v>8621</v>
      </c>
      <c r="D87" s="18" t="s">
        <v>8622</v>
      </c>
      <c r="E87" s="18" t="s">
        <v>8623</v>
      </c>
      <c r="F87" s="18" t="s">
        <v>8624</v>
      </c>
      <c r="G87" s="19">
        <v>12</v>
      </c>
      <c r="H87" s="23">
        <v>45880</v>
      </c>
      <c r="I87" s="23">
        <v>46226</v>
      </c>
      <c r="J87" s="23">
        <v>45580</v>
      </c>
      <c r="K87" s="23">
        <v>45581</v>
      </c>
      <c r="L87" s="20">
        <v>0</v>
      </c>
      <c r="M87" s="20">
        <v>0</v>
      </c>
      <c r="N87" s="20">
        <v>1090</v>
      </c>
      <c r="O87" s="21">
        <v>0</v>
      </c>
      <c r="Q87" s="20">
        <v>0</v>
      </c>
      <c r="R87" s="20">
        <f t="shared" si="3"/>
        <v>1090</v>
      </c>
      <c r="S87" s="20">
        <v>1090</v>
      </c>
    </row>
    <row r="88" spans="2:19">
      <c r="B88" s="18" t="s">
        <v>8625</v>
      </c>
      <c r="D88" s="18" t="s">
        <v>8626</v>
      </c>
      <c r="E88" s="18" t="s">
        <v>8627</v>
      </c>
      <c r="F88" s="18" t="s">
        <v>8628</v>
      </c>
      <c r="G88" s="19">
        <v>12</v>
      </c>
      <c r="H88" s="23">
        <v>45880</v>
      </c>
      <c r="I88" s="23">
        <v>46226</v>
      </c>
      <c r="J88" s="23">
        <v>45589</v>
      </c>
      <c r="K88" s="23">
        <v>45589</v>
      </c>
      <c r="L88" s="20">
        <v>0</v>
      </c>
      <c r="M88" s="20">
        <v>0</v>
      </c>
      <c r="N88" s="20">
        <v>1115</v>
      </c>
      <c r="O88" s="21">
        <v>0</v>
      </c>
      <c r="Q88" s="20">
        <v>0</v>
      </c>
      <c r="R88" s="20">
        <f t="shared" si="3"/>
        <v>1115</v>
      </c>
      <c r="S88" s="20">
        <v>1115</v>
      </c>
    </row>
    <row r="89" spans="2:19">
      <c r="B89" s="18" t="s">
        <v>8629</v>
      </c>
      <c r="D89" s="18" t="s">
        <v>8630</v>
      </c>
      <c r="E89" s="18" t="s">
        <v>8631</v>
      </c>
      <c r="F89" s="18" t="s">
        <v>8632</v>
      </c>
      <c r="G89" s="19">
        <v>12</v>
      </c>
      <c r="H89" s="23">
        <v>45881</v>
      </c>
      <c r="I89" s="23">
        <v>46226</v>
      </c>
      <c r="J89" s="23">
        <v>45579</v>
      </c>
      <c r="K89" s="23">
        <v>45581</v>
      </c>
      <c r="L89" s="20">
        <v>0</v>
      </c>
      <c r="M89" s="20">
        <v>0</v>
      </c>
      <c r="N89" s="20">
        <v>1090</v>
      </c>
      <c r="O89" s="21">
        <v>0</v>
      </c>
      <c r="Q89" s="20">
        <v>0</v>
      </c>
      <c r="R89" s="20">
        <f t="shared" si="3"/>
        <v>1090</v>
      </c>
      <c r="S89" s="20">
        <v>1090</v>
      </c>
    </row>
    <row r="90" spans="2:19">
      <c r="B90" s="18" t="s">
        <v>8633</v>
      </c>
      <c r="D90" s="18" t="s">
        <v>8634</v>
      </c>
      <c r="E90" s="18" t="s">
        <v>8635</v>
      </c>
      <c r="F90" s="18" t="s">
        <v>8636</v>
      </c>
      <c r="G90" s="19">
        <v>12</v>
      </c>
      <c r="H90" s="23">
        <v>45880</v>
      </c>
      <c r="I90" s="23">
        <v>46226</v>
      </c>
      <c r="J90" s="23">
        <v>45580</v>
      </c>
      <c r="K90" s="23">
        <v>45581</v>
      </c>
      <c r="L90" s="20">
        <v>0</v>
      </c>
      <c r="M90" s="20">
        <v>0</v>
      </c>
      <c r="N90" s="20">
        <v>1090</v>
      </c>
      <c r="O90" s="21">
        <v>0</v>
      </c>
      <c r="Q90" s="20">
        <v>0</v>
      </c>
      <c r="R90" s="20">
        <f t="shared" si="3"/>
        <v>1090</v>
      </c>
      <c r="S90" s="20">
        <v>1090</v>
      </c>
    </row>
    <row r="91" spans="2:19">
      <c r="B91" s="18" t="s">
        <v>8637</v>
      </c>
      <c r="D91" s="18" t="s">
        <v>8638</v>
      </c>
      <c r="E91" s="18" t="s">
        <v>8639</v>
      </c>
      <c r="F91" s="18" t="s">
        <v>8640</v>
      </c>
      <c r="G91" s="19">
        <v>12</v>
      </c>
      <c r="H91" s="23">
        <v>45880</v>
      </c>
      <c r="I91" s="23">
        <v>46226</v>
      </c>
      <c r="J91" s="23">
        <v>45581</v>
      </c>
      <c r="K91" s="23">
        <v>45581</v>
      </c>
      <c r="L91" s="20">
        <v>0</v>
      </c>
      <c r="M91" s="20">
        <v>0</v>
      </c>
      <c r="N91" s="20">
        <v>1090</v>
      </c>
      <c r="O91" s="21">
        <v>0</v>
      </c>
      <c r="Q91" s="20">
        <v>0</v>
      </c>
      <c r="R91" s="20">
        <f t="shared" si="3"/>
        <v>1090</v>
      </c>
      <c r="S91" s="20">
        <v>1090</v>
      </c>
    </row>
    <row r="92" spans="2:19">
      <c r="B92" s="18" t="s">
        <v>8641</v>
      </c>
      <c r="D92" s="18" t="s">
        <v>8642</v>
      </c>
      <c r="E92" s="18" t="s">
        <v>8643</v>
      </c>
      <c r="F92" s="18" t="s">
        <v>8644</v>
      </c>
      <c r="G92" s="19">
        <v>12</v>
      </c>
      <c r="H92" s="23">
        <v>45880</v>
      </c>
      <c r="I92" s="23">
        <v>46226</v>
      </c>
      <c r="J92" s="23">
        <v>45582</v>
      </c>
      <c r="K92" s="23">
        <v>45582</v>
      </c>
      <c r="L92" s="20">
        <v>0</v>
      </c>
      <c r="M92" s="20">
        <v>0</v>
      </c>
      <c r="N92" s="20">
        <v>1115</v>
      </c>
      <c r="O92" s="21">
        <v>0</v>
      </c>
      <c r="Q92" s="20">
        <v>0</v>
      </c>
      <c r="R92" s="20">
        <f t="shared" si="3"/>
        <v>1115</v>
      </c>
      <c r="S92" s="20">
        <v>1115</v>
      </c>
    </row>
    <row r="93" spans="2:19">
      <c r="B93" s="18" t="s">
        <v>8645</v>
      </c>
      <c r="D93" s="18" t="s">
        <v>8646</v>
      </c>
      <c r="E93" s="18" t="s">
        <v>8647</v>
      </c>
      <c r="F93" s="18" t="s">
        <v>8648</v>
      </c>
      <c r="G93" s="19">
        <v>12</v>
      </c>
      <c r="H93" s="23">
        <v>45880</v>
      </c>
      <c r="I93" s="23">
        <v>46226</v>
      </c>
      <c r="J93" s="23">
        <v>45582</v>
      </c>
      <c r="K93" s="23">
        <v>45582</v>
      </c>
      <c r="L93" s="20">
        <v>0</v>
      </c>
      <c r="M93" s="20">
        <v>0</v>
      </c>
      <c r="N93" s="20">
        <v>1105</v>
      </c>
      <c r="O93" s="21">
        <v>0</v>
      </c>
      <c r="Q93" s="20">
        <v>0</v>
      </c>
      <c r="R93" s="20">
        <f t="shared" si="3"/>
        <v>1105</v>
      </c>
      <c r="S93" s="20">
        <v>1105</v>
      </c>
    </row>
    <row r="94" spans="2:19">
      <c r="B94" s="18" t="s">
        <v>8649</v>
      </c>
      <c r="D94" s="18" t="s">
        <v>8650</v>
      </c>
      <c r="E94" s="18" t="s">
        <v>8651</v>
      </c>
      <c r="F94" s="18" t="s">
        <v>8652</v>
      </c>
      <c r="G94" s="19">
        <v>12</v>
      </c>
      <c r="H94" s="23">
        <v>45880</v>
      </c>
      <c r="I94" s="23">
        <v>46226</v>
      </c>
      <c r="J94" s="23">
        <v>45579</v>
      </c>
      <c r="K94" s="23">
        <v>45581</v>
      </c>
      <c r="L94" s="20">
        <v>0</v>
      </c>
      <c r="M94" s="20">
        <v>0</v>
      </c>
      <c r="N94" s="20">
        <v>1090</v>
      </c>
      <c r="O94" s="21">
        <v>0</v>
      </c>
      <c r="Q94" s="20">
        <v>0</v>
      </c>
      <c r="R94" s="20">
        <f t="shared" si="3"/>
        <v>1090</v>
      </c>
      <c r="S94" s="20">
        <v>1090</v>
      </c>
    </row>
    <row r="95" spans="2:19">
      <c r="B95" s="18" t="s">
        <v>8653</v>
      </c>
      <c r="D95" s="18" t="s">
        <v>8654</v>
      </c>
      <c r="E95" s="18" t="s">
        <v>8655</v>
      </c>
      <c r="F95" s="18" t="s">
        <v>8656</v>
      </c>
      <c r="G95" s="19">
        <v>12</v>
      </c>
      <c r="H95" s="23">
        <v>45880</v>
      </c>
      <c r="I95" s="23">
        <v>46226</v>
      </c>
      <c r="J95" s="23">
        <v>45581</v>
      </c>
      <c r="K95" s="23">
        <v>45581</v>
      </c>
      <c r="L95" s="20">
        <v>0</v>
      </c>
      <c r="M95" s="20">
        <v>0</v>
      </c>
      <c r="N95" s="20">
        <v>1115</v>
      </c>
      <c r="O95" s="21">
        <v>0</v>
      </c>
      <c r="Q95" s="20">
        <v>0</v>
      </c>
      <c r="R95" s="20">
        <f t="shared" si="3"/>
        <v>1115</v>
      </c>
      <c r="S95" s="20">
        <v>1115</v>
      </c>
    </row>
    <row r="96" spans="2:19">
      <c r="B96" s="18" t="s">
        <v>8657</v>
      </c>
      <c r="D96" s="18" t="s">
        <v>8658</v>
      </c>
      <c r="E96" s="18" t="s">
        <v>8659</v>
      </c>
      <c r="F96" s="18" t="s">
        <v>8660</v>
      </c>
      <c r="G96" s="19">
        <v>12</v>
      </c>
      <c r="H96" s="23">
        <v>45880</v>
      </c>
      <c r="I96" s="23">
        <v>46226</v>
      </c>
      <c r="J96" s="23">
        <v>45581</v>
      </c>
      <c r="K96" s="23">
        <v>45581</v>
      </c>
      <c r="L96" s="20">
        <v>0</v>
      </c>
      <c r="M96" s="20">
        <v>0</v>
      </c>
      <c r="N96" s="20">
        <v>1115</v>
      </c>
      <c r="O96" s="21">
        <v>0</v>
      </c>
      <c r="Q96" s="20">
        <v>0</v>
      </c>
      <c r="R96" s="20">
        <f t="shared" si="3"/>
        <v>1115</v>
      </c>
      <c r="S96" s="20">
        <v>1115</v>
      </c>
    </row>
    <row r="97" spans="1:19">
      <c r="B97" s="18" t="s">
        <v>8661</v>
      </c>
      <c r="D97" s="18" t="s">
        <v>8662</v>
      </c>
      <c r="E97" s="18" t="s">
        <v>8663</v>
      </c>
      <c r="F97" s="18" t="s">
        <v>8664</v>
      </c>
      <c r="G97" s="19">
        <v>12</v>
      </c>
      <c r="H97" s="23">
        <v>45880</v>
      </c>
      <c r="I97" s="23">
        <v>46226</v>
      </c>
      <c r="J97" s="23">
        <v>45582</v>
      </c>
      <c r="K97" s="23">
        <v>45582</v>
      </c>
      <c r="L97" s="20">
        <v>0</v>
      </c>
      <c r="M97" s="20">
        <v>0</v>
      </c>
      <c r="N97" s="20">
        <v>1115</v>
      </c>
      <c r="O97" s="21">
        <v>0</v>
      </c>
      <c r="Q97" s="20">
        <v>0</v>
      </c>
      <c r="R97" s="20">
        <f t="shared" si="3"/>
        <v>1115</v>
      </c>
      <c r="S97" s="20">
        <v>1115</v>
      </c>
    </row>
    <row r="98" spans="1:19">
      <c r="B98" s="18" t="s">
        <v>8665</v>
      </c>
      <c r="D98" s="18" t="s">
        <v>8666</v>
      </c>
      <c r="E98" s="18" t="s">
        <v>8667</v>
      </c>
      <c r="F98" s="18" t="s">
        <v>8668</v>
      </c>
      <c r="G98" s="19">
        <v>12</v>
      </c>
      <c r="H98" s="23">
        <v>45880</v>
      </c>
      <c r="I98" s="23">
        <v>46226</v>
      </c>
      <c r="J98" s="23">
        <v>45583</v>
      </c>
      <c r="K98" s="23">
        <v>45583</v>
      </c>
      <c r="L98" s="20">
        <v>0</v>
      </c>
      <c r="M98" s="20">
        <v>0</v>
      </c>
      <c r="N98" s="20">
        <v>1115</v>
      </c>
      <c r="O98" s="21">
        <v>0</v>
      </c>
      <c r="Q98" s="20">
        <v>0</v>
      </c>
      <c r="R98" s="20">
        <f t="shared" si="3"/>
        <v>1115</v>
      </c>
      <c r="S98" s="20">
        <v>1115</v>
      </c>
    </row>
    <row r="99" spans="1:19">
      <c r="B99" s="18" t="s">
        <v>8669</v>
      </c>
      <c r="D99" s="18" t="s">
        <v>8670</v>
      </c>
      <c r="E99" s="18" t="s">
        <v>8671</v>
      </c>
      <c r="F99" s="18" t="s">
        <v>8672</v>
      </c>
      <c r="G99" s="19">
        <v>12</v>
      </c>
      <c r="H99" s="23">
        <v>45881</v>
      </c>
      <c r="I99" s="23">
        <v>46226</v>
      </c>
      <c r="J99" s="23">
        <v>45581</v>
      </c>
      <c r="K99" s="23">
        <v>45582</v>
      </c>
      <c r="L99" s="20">
        <v>0</v>
      </c>
      <c r="M99" s="20">
        <v>0</v>
      </c>
      <c r="N99" s="20">
        <v>1125</v>
      </c>
      <c r="O99" s="21">
        <v>0</v>
      </c>
      <c r="Q99" s="20">
        <v>0</v>
      </c>
      <c r="R99" s="20">
        <f t="shared" si="3"/>
        <v>1125</v>
      </c>
      <c r="S99" s="20">
        <v>1125</v>
      </c>
    </row>
    <row r="100" spans="1:19">
      <c r="B100" s="18" t="s">
        <v>8673</v>
      </c>
      <c r="D100" s="18" t="s">
        <v>8674</v>
      </c>
      <c r="E100" s="18" t="s">
        <v>8675</v>
      </c>
      <c r="F100" s="18" t="s">
        <v>8676</v>
      </c>
      <c r="G100" s="19">
        <v>12</v>
      </c>
      <c r="H100" s="23">
        <v>45880</v>
      </c>
      <c r="I100" s="23">
        <v>46226</v>
      </c>
      <c r="J100" s="23">
        <v>45580</v>
      </c>
      <c r="K100" s="23">
        <v>45581</v>
      </c>
      <c r="L100" s="20">
        <v>0</v>
      </c>
      <c r="M100" s="20">
        <v>0</v>
      </c>
      <c r="N100" s="20">
        <v>1090</v>
      </c>
      <c r="O100" s="21">
        <v>0</v>
      </c>
      <c r="Q100" s="20">
        <v>0</v>
      </c>
      <c r="R100" s="20">
        <f t="shared" si="3"/>
        <v>1090</v>
      </c>
      <c r="S100" s="20">
        <v>1090</v>
      </c>
    </row>
    <row r="101" spans="1:19">
      <c r="B101" s="18" t="s">
        <v>8677</v>
      </c>
      <c r="D101" s="18" t="s">
        <v>8678</v>
      </c>
      <c r="E101" s="18" t="s">
        <v>8679</v>
      </c>
      <c r="F101" s="18" t="s">
        <v>8680</v>
      </c>
      <c r="G101" s="19">
        <v>12</v>
      </c>
      <c r="H101" s="23">
        <v>45880</v>
      </c>
      <c r="I101" s="23">
        <v>46226</v>
      </c>
      <c r="J101" s="23">
        <v>45586</v>
      </c>
      <c r="K101" s="23">
        <v>45586</v>
      </c>
      <c r="L101" s="20">
        <v>0</v>
      </c>
      <c r="M101" s="20">
        <v>0</v>
      </c>
      <c r="N101" s="20">
        <v>1115</v>
      </c>
      <c r="O101" s="21">
        <v>0</v>
      </c>
      <c r="Q101" s="20">
        <v>0</v>
      </c>
      <c r="R101" s="20">
        <f t="shared" si="3"/>
        <v>1115</v>
      </c>
      <c r="S101" s="20">
        <v>1115</v>
      </c>
    </row>
    <row r="102" spans="1:19">
      <c r="B102" s="18" t="s">
        <v>8681</v>
      </c>
      <c r="D102" s="18" t="s">
        <v>8682</v>
      </c>
      <c r="E102" s="18" t="s">
        <v>8683</v>
      </c>
      <c r="F102" s="18" t="s">
        <v>8684</v>
      </c>
      <c r="G102" s="19">
        <v>12</v>
      </c>
      <c r="H102" s="23">
        <v>45880</v>
      </c>
      <c r="I102" s="23">
        <v>46226</v>
      </c>
      <c r="J102" s="23">
        <v>45586</v>
      </c>
      <c r="K102" s="23">
        <v>45586</v>
      </c>
      <c r="L102" s="20">
        <v>0</v>
      </c>
      <c r="M102" s="20">
        <v>0</v>
      </c>
      <c r="N102" s="20">
        <v>1115</v>
      </c>
      <c r="O102" s="21">
        <v>0</v>
      </c>
      <c r="Q102" s="20">
        <v>0</v>
      </c>
      <c r="R102" s="20">
        <f t="shared" si="3"/>
        <v>1115</v>
      </c>
      <c r="S102" s="20">
        <v>1115</v>
      </c>
    </row>
    <row r="103" spans="1:19">
      <c r="B103" s="18" t="s">
        <v>8685</v>
      </c>
      <c r="D103" s="18" t="s">
        <v>8686</v>
      </c>
      <c r="E103" s="18" t="s">
        <v>8687</v>
      </c>
      <c r="F103" s="18" t="s">
        <v>8688</v>
      </c>
      <c r="G103" s="19">
        <v>12</v>
      </c>
      <c r="H103" s="23">
        <v>45880</v>
      </c>
      <c r="I103" s="23">
        <v>46226</v>
      </c>
      <c r="J103" s="23">
        <v>45568</v>
      </c>
      <c r="K103" s="23">
        <v>45590</v>
      </c>
      <c r="L103" s="20">
        <v>0</v>
      </c>
      <c r="M103" s="20">
        <v>0</v>
      </c>
      <c r="N103" s="20">
        <v>1065</v>
      </c>
      <c r="O103" s="21">
        <v>0</v>
      </c>
      <c r="Q103" s="20">
        <v>0</v>
      </c>
      <c r="R103" s="20">
        <f t="shared" si="3"/>
        <v>1065</v>
      </c>
      <c r="S103" s="20">
        <v>1065</v>
      </c>
    </row>
    <row r="104" spans="1:19">
      <c r="B104" s="18" t="s">
        <v>8689</v>
      </c>
      <c r="D104" s="18" t="s">
        <v>8690</v>
      </c>
      <c r="E104" s="18" t="s">
        <v>8691</v>
      </c>
      <c r="F104" s="18" t="s">
        <v>8692</v>
      </c>
      <c r="G104" s="19">
        <v>12</v>
      </c>
      <c r="H104" s="23">
        <v>45880</v>
      </c>
      <c r="I104" s="23">
        <v>46226</v>
      </c>
      <c r="J104" s="23">
        <v>45568</v>
      </c>
      <c r="K104" s="23">
        <v>45590</v>
      </c>
      <c r="L104" s="20">
        <v>0</v>
      </c>
      <c r="M104" s="20">
        <v>0</v>
      </c>
      <c r="N104" s="20">
        <v>1015</v>
      </c>
      <c r="O104" s="21">
        <v>0</v>
      </c>
      <c r="Q104" s="20">
        <v>0</v>
      </c>
      <c r="R104" s="20">
        <f t="shared" si="3"/>
        <v>1015</v>
      </c>
      <c r="S104" s="20">
        <v>1015</v>
      </c>
    </row>
    <row r="105" spans="1:19">
      <c r="B105" s="18" t="s">
        <v>8693</v>
      </c>
      <c r="D105" s="18" t="s">
        <v>8694</v>
      </c>
      <c r="E105" s="18" t="s">
        <v>8695</v>
      </c>
      <c r="F105" s="18" t="s">
        <v>8696</v>
      </c>
      <c r="G105" s="19">
        <v>12</v>
      </c>
      <c r="H105" s="23">
        <v>45880</v>
      </c>
      <c r="I105" s="23">
        <v>46226</v>
      </c>
      <c r="J105" s="23">
        <v>45581</v>
      </c>
      <c r="K105" s="23">
        <v>45581</v>
      </c>
      <c r="L105" s="20">
        <v>0</v>
      </c>
      <c r="M105" s="20">
        <v>0</v>
      </c>
      <c r="N105" s="20">
        <v>1080</v>
      </c>
      <c r="O105" s="21">
        <v>0</v>
      </c>
      <c r="Q105" s="20">
        <v>0</v>
      </c>
      <c r="R105" s="20">
        <f t="shared" si="3"/>
        <v>1080</v>
      </c>
      <c r="S105" s="20">
        <v>1080</v>
      </c>
    </row>
    <row r="106" spans="1:19">
      <c r="A106" s="17" t="s">
        <v>8697</v>
      </c>
    </row>
    <row r="107" spans="1:19">
      <c r="A107" s="18" t="s">
        <v>8698</v>
      </c>
      <c r="B107" s="18" t="s">
        <v>8699</v>
      </c>
      <c r="C107" s="18" t="s">
        <v>8700</v>
      </c>
      <c r="D107" s="18" t="s">
        <v>8701</v>
      </c>
      <c r="E107" s="18" t="s">
        <v>8702</v>
      </c>
      <c r="F107" s="18" t="s">
        <v>8703</v>
      </c>
      <c r="G107" s="19">
        <v>12</v>
      </c>
      <c r="H107" s="23">
        <v>45862</v>
      </c>
      <c r="I107" s="23">
        <v>46226</v>
      </c>
      <c r="J107" s="23">
        <v>45569</v>
      </c>
      <c r="K107" s="23">
        <v>45590</v>
      </c>
      <c r="L107" s="20">
        <v>0</v>
      </c>
      <c r="M107" s="20">
        <v>915.5</v>
      </c>
      <c r="N107" s="20">
        <v>1040</v>
      </c>
      <c r="O107" s="21">
        <v>0</v>
      </c>
      <c r="Q107" s="20">
        <v>0</v>
      </c>
      <c r="R107" s="20">
        <f t="shared" ref="R107:R116" si="4">N107</f>
        <v>1040</v>
      </c>
      <c r="S107" s="20">
        <v>1040</v>
      </c>
    </row>
    <row r="108" spans="1:19">
      <c r="A108" s="18" t="s">
        <v>8704</v>
      </c>
      <c r="B108" s="18" t="s">
        <v>8705</v>
      </c>
      <c r="C108" s="18" t="s">
        <v>8706</v>
      </c>
      <c r="D108" s="18" t="s">
        <v>8707</v>
      </c>
      <c r="E108" s="18" t="s">
        <v>8708</v>
      </c>
      <c r="F108" s="18" t="s">
        <v>8709</v>
      </c>
      <c r="G108" s="19">
        <v>12</v>
      </c>
      <c r="H108" s="23">
        <v>45862</v>
      </c>
      <c r="I108" s="23">
        <v>46226</v>
      </c>
      <c r="J108" s="23">
        <v>45569</v>
      </c>
      <c r="K108" s="23">
        <v>45590</v>
      </c>
      <c r="L108" s="20">
        <v>0</v>
      </c>
      <c r="M108" s="20">
        <v>915.5</v>
      </c>
      <c r="N108" s="20">
        <v>1040</v>
      </c>
      <c r="O108" s="21">
        <v>0</v>
      </c>
      <c r="Q108" s="20">
        <v>0</v>
      </c>
      <c r="R108" s="20">
        <f t="shared" si="4"/>
        <v>1040</v>
      </c>
      <c r="S108" s="20">
        <v>1040</v>
      </c>
    </row>
    <row r="109" spans="1:19">
      <c r="A109" s="18" t="s">
        <v>8710</v>
      </c>
      <c r="B109" s="18" t="s">
        <v>8711</v>
      </c>
      <c r="C109" s="18" t="s">
        <v>8712</v>
      </c>
      <c r="D109" s="18" t="s">
        <v>8713</v>
      </c>
      <c r="E109" s="18" t="s">
        <v>8714</v>
      </c>
      <c r="F109" s="18" t="s">
        <v>8715</v>
      </c>
      <c r="G109" s="19">
        <v>12</v>
      </c>
      <c r="H109" s="23">
        <v>45862</v>
      </c>
      <c r="I109" s="23">
        <v>46226</v>
      </c>
      <c r="J109" s="23">
        <v>45566</v>
      </c>
      <c r="L109" s="20">
        <v>0</v>
      </c>
      <c r="M109" s="20">
        <v>915.5</v>
      </c>
      <c r="N109" s="20">
        <v>1000</v>
      </c>
      <c r="O109" s="21">
        <v>0</v>
      </c>
      <c r="Q109" s="20">
        <v>0</v>
      </c>
      <c r="R109" s="20">
        <f t="shared" si="4"/>
        <v>1000</v>
      </c>
      <c r="S109" s="20">
        <v>1000</v>
      </c>
    </row>
    <row r="110" spans="1:19">
      <c r="B110" s="18" t="s">
        <v>8716</v>
      </c>
      <c r="D110" s="18" t="s">
        <v>8717</v>
      </c>
      <c r="E110" s="18" t="s">
        <v>8718</v>
      </c>
      <c r="F110" s="18" t="s">
        <v>8719</v>
      </c>
      <c r="G110" s="19">
        <v>12</v>
      </c>
      <c r="H110" s="23">
        <v>45880</v>
      </c>
      <c r="I110" s="23">
        <v>46226</v>
      </c>
      <c r="J110" s="23">
        <v>45568</v>
      </c>
      <c r="K110" s="23">
        <v>45590</v>
      </c>
      <c r="L110" s="20">
        <v>0</v>
      </c>
      <c r="M110" s="20">
        <v>0</v>
      </c>
      <c r="N110" s="20">
        <v>1040</v>
      </c>
      <c r="O110" s="21">
        <v>0</v>
      </c>
      <c r="Q110" s="20">
        <v>0</v>
      </c>
      <c r="R110" s="20">
        <f t="shared" si="4"/>
        <v>1040</v>
      </c>
      <c r="S110" s="20">
        <v>1040</v>
      </c>
    </row>
    <row r="111" spans="1:19">
      <c r="B111" s="18" t="s">
        <v>8720</v>
      </c>
      <c r="D111" s="18" t="s">
        <v>8721</v>
      </c>
      <c r="E111" s="18" t="s">
        <v>8722</v>
      </c>
      <c r="F111" s="18" t="s">
        <v>8723</v>
      </c>
      <c r="G111" s="19">
        <v>12</v>
      </c>
      <c r="H111" s="23">
        <v>45880</v>
      </c>
      <c r="I111" s="23">
        <v>46226</v>
      </c>
      <c r="J111" s="23">
        <v>45568</v>
      </c>
      <c r="K111" s="23">
        <v>45590</v>
      </c>
      <c r="L111" s="20">
        <v>0</v>
      </c>
      <c r="M111" s="20">
        <v>0</v>
      </c>
      <c r="N111" s="20">
        <v>1040</v>
      </c>
      <c r="O111" s="21">
        <v>0</v>
      </c>
      <c r="Q111" s="20">
        <v>0</v>
      </c>
      <c r="R111" s="20">
        <f t="shared" si="4"/>
        <v>1040</v>
      </c>
      <c r="S111" s="20">
        <v>1040</v>
      </c>
    </row>
    <row r="112" spans="1:19">
      <c r="B112" s="18" t="s">
        <v>8724</v>
      </c>
      <c r="D112" s="18" t="s">
        <v>8725</v>
      </c>
      <c r="E112" s="18" t="s">
        <v>8726</v>
      </c>
      <c r="F112" s="18" t="s">
        <v>8727</v>
      </c>
      <c r="G112" s="19">
        <v>12</v>
      </c>
      <c r="H112" s="23">
        <v>45880</v>
      </c>
      <c r="I112" s="23">
        <v>46226</v>
      </c>
      <c r="J112" s="23">
        <v>45580</v>
      </c>
      <c r="K112" s="23">
        <v>45581</v>
      </c>
      <c r="L112" s="20">
        <v>0</v>
      </c>
      <c r="M112" s="20">
        <v>0</v>
      </c>
      <c r="N112" s="20">
        <v>1065</v>
      </c>
      <c r="O112" s="21">
        <v>0</v>
      </c>
      <c r="Q112" s="20">
        <v>0</v>
      </c>
      <c r="R112" s="20">
        <f t="shared" si="4"/>
        <v>1065</v>
      </c>
      <c r="S112" s="20">
        <v>1065</v>
      </c>
    </row>
    <row r="113" spans="1:19">
      <c r="B113" s="18" t="s">
        <v>8728</v>
      </c>
      <c r="D113" s="18" t="s">
        <v>8729</v>
      </c>
      <c r="E113" s="18" t="s">
        <v>8730</v>
      </c>
      <c r="F113" s="18" t="s">
        <v>8731</v>
      </c>
      <c r="G113" s="19">
        <v>12</v>
      </c>
      <c r="H113" s="23">
        <v>45881</v>
      </c>
      <c r="I113" s="23">
        <v>46226</v>
      </c>
      <c r="J113" s="23">
        <v>45579</v>
      </c>
      <c r="K113" s="23">
        <v>45581</v>
      </c>
      <c r="L113" s="20">
        <v>2030</v>
      </c>
      <c r="M113" s="20">
        <v>0</v>
      </c>
      <c r="N113" s="20">
        <v>1065</v>
      </c>
      <c r="O113" s="21">
        <v>0</v>
      </c>
      <c r="Q113" s="20">
        <v>0</v>
      </c>
      <c r="R113" s="20">
        <f t="shared" si="4"/>
        <v>1065</v>
      </c>
      <c r="S113" s="20">
        <v>1065</v>
      </c>
    </row>
    <row r="114" spans="1:19">
      <c r="B114" s="18" t="s">
        <v>8732</v>
      </c>
      <c r="D114" s="18" t="s">
        <v>8733</v>
      </c>
      <c r="E114" s="18" t="s">
        <v>8734</v>
      </c>
      <c r="F114" s="18" t="s">
        <v>8735</v>
      </c>
      <c r="G114" s="19">
        <v>12</v>
      </c>
      <c r="H114" s="23">
        <v>45880</v>
      </c>
      <c r="I114" s="23">
        <v>46226</v>
      </c>
      <c r="J114" s="23">
        <v>45579</v>
      </c>
      <c r="K114" s="23">
        <v>45581</v>
      </c>
      <c r="L114" s="20">
        <v>0</v>
      </c>
      <c r="M114" s="20">
        <v>0</v>
      </c>
      <c r="N114" s="20">
        <v>1065</v>
      </c>
      <c r="O114" s="21">
        <v>0</v>
      </c>
      <c r="Q114" s="20">
        <v>0</v>
      </c>
      <c r="R114" s="20">
        <f t="shared" si="4"/>
        <v>1065</v>
      </c>
      <c r="S114" s="20">
        <v>1065</v>
      </c>
    </row>
    <row r="115" spans="1:19">
      <c r="B115" s="18" t="s">
        <v>8736</v>
      </c>
      <c r="D115" s="18" t="s">
        <v>8737</v>
      </c>
      <c r="E115" s="18" t="s">
        <v>8738</v>
      </c>
      <c r="F115" s="18" t="s">
        <v>8739</v>
      </c>
      <c r="G115" s="19">
        <v>12</v>
      </c>
      <c r="H115" s="23">
        <v>45880</v>
      </c>
      <c r="I115" s="23">
        <v>46226</v>
      </c>
      <c r="J115" s="23">
        <v>45579</v>
      </c>
      <c r="K115" s="23">
        <v>45581</v>
      </c>
      <c r="L115" s="20">
        <v>0</v>
      </c>
      <c r="M115" s="20">
        <v>0</v>
      </c>
      <c r="N115" s="20">
        <v>1065</v>
      </c>
      <c r="O115" s="21">
        <v>0</v>
      </c>
      <c r="Q115" s="20">
        <v>0</v>
      </c>
      <c r="R115" s="20">
        <f t="shared" si="4"/>
        <v>1065</v>
      </c>
      <c r="S115" s="20">
        <v>1065</v>
      </c>
    </row>
    <row r="116" spans="1:19">
      <c r="B116" s="18" t="s">
        <v>8740</v>
      </c>
      <c r="D116" s="18" t="s">
        <v>8741</v>
      </c>
      <c r="E116" s="18" t="s">
        <v>8742</v>
      </c>
      <c r="F116" s="18" t="s">
        <v>8743</v>
      </c>
      <c r="G116" s="19">
        <v>12</v>
      </c>
      <c r="H116" s="23">
        <v>45862</v>
      </c>
      <c r="I116" s="23">
        <v>46226</v>
      </c>
      <c r="J116" s="23">
        <v>45566</v>
      </c>
      <c r="L116" s="20">
        <v>0</v>
      </c>
      <c r="M116" s="20">
        <v>0</v>
      </c>
      <c r="N116" s="20">
        <v>1015</v>
      </c>
      <c r="O116" s="21">
        <v>0</v>
      </c>
      <c r="Q116" s="20">
        <v>0</v>
      </c>
      <c r="R116" s="20">
        <f t="shared" si="4"/>
        <v>1015</v>
      </c>
      <c r="S116" s="20">
        <v>1015</v>
      </c>
    </row>
    <row r="117" spans="1:19">
      <c r="A117" s="17" t="s">
        <v>8744</v>
      </c>
    </row>
    <row r="118" spans="1:19">
      <c r="A118" s="18" t="s">
        <v>8745</v>
      </c>
      <c r="B118" s="18" t="s">
        <v>8746</v>
      </c>
      <c r="C118" s="18" t="s">
        <v>8747</v>
      </c>
      <c r="D118" s="18" t="s">
        <v>8748</v>
      </c>
      <c r="E118" s="18" t="s">
        <v>8749</v>
      </c>
      <c r="F118" s="18" t="s">
        <v>8750</v>
      </c>
      <c r="G118" s="19">
        <v>12</v>
      </c>
      <c r="H118" s="23">
        <v>45862</v>
      </c>
      <c r="I118" s="23">
        <v>46226</v>
      </c>
      <c r="J118" s="23">
        <v>45576</v>
      </c>
      <c r="K118" s="23">
        <v>45590</v>
      </c>
      <c r="L118" s="20">
        <v>0</v>
      </c>
      <c r="M118" s="20">
        <v>932</v>
      </c>
      <c r="N118" s="20">
        <v>1025</v>
      </c>
      <c r="O118" s="21">
        <v>0</v>
      </c>
      <c r="Q118" s="20">
        <v>925</v>
      </c>
      <c r="R118" s="20">
        <f t="shared" ref="R118:R125" si="5">N118</f>
        <v>1025</v>
      </c>
      <c r="S118" s="20">
        <v>1025</v>
      </c>
    </row>
    <row r="119" spans="1:19">
      <c r="B119" s="18" t="s">
        <v>8751</v>
      </c>
      <c r="D119" s="18" t="s">
        <v>8752</v>
      </c>
      <c r="E119" s="18" t="s">
        <v>8753</v>
      </c>
      <c r="F119" s="18" t="s">
        <v>8754</v>
      </c>
      <c r="G119" s="19">
        <v>12</v>
      </c>
      <c r="H119" s="23">
        <v>45880</v>
      </c>
      <c r="I119" s="23">
        <v>46226</v>
      </c>
      <c r="J119" s="23">
        <v>45603</v>
      </c>
      <c r="K119" s="23">
        <v>45603</v>
      </c>
      <c r="L119" s="20">
        <v>0</v>
      </c>
      <c r="M119" s="20">
        <v>0</v>
      </c>
      <c r="N119" s="20">
        <v>1100</v>
      </c>
      <c r="O119" s="21">
        <v>0</v>
      </c>
      <c r="Q119" s="20">
        <v>0</v>
      </c>
      <c r="R119" s="20">
        <f t="shared" si="5"/>
        <v>1100</v>
      </c>
      <c r="S119" s="20">
        <v>1100</v>
      </c>
    </row>
    <row r="120" spans="1:19">
      <c r="B120" s="18" t="s">
        <v>8755</v>
      </c>
      <c r="D120" s="18" t="s">
        <v>8756</v>
      </c>
      <c r="E120" s="18" t="s">
        <v>8757</v>
      </c>
      <c r="F120" s="18" t="s">
        <v>8758</v>
      </c>
      <c r="G120" s="19">
        <v>12</v>
      </c>
      <c r="H120" s="23">
        <v>45880</v>
      </c>
      <c r="I120" s="23">
        <v>46226</v>
      </c>
      <c r="J120" s="23">
        <v>45588</v>
      </c>
      <c r="K120" s="23">
        <v>45588</v>
      </c>
      <c r="L120" s="20">
        <v>0</v>
      </c>
      <c r="M120" s="20">
        <v>0</v>
      </c>
      <c r="N120" s="20">
        <v>1075</v>
      </c>
      <c r="O120" s="21">
        <v>0</v>
      </c>
      <c r="Q120" s="20">
        <v>0</v>
      </c>
      <c r="R120" s="20">
        <f t="shared" si="5"/>
        <v>1075</v>
      </c>
      <c r="S120" s="20">
        <v>1075</v>
      </c>
    </row>
    <row r="121" spans="1:19">
      <c r="B121" s="18" t="s">
        <v>8759</v>
      </c>
      <c r="D121" s="18" t="s">
        <v>8760</v>
      </c>
      <c r="E121" s="18" t="s">
        <v>8761</v>
      </c>
      <c r="F121" s="18" t="s">
        <v>8762</v>
      </c>
      <c r="G121" s="19">
        <v>12</v>
      </c>
      <c r="H121" s="23">
        <v>45881</v>
      </c>
      <c r="I121" s="23">
        <v>46226</v>
      </c>
      <c r="J121" s="23">
        <v>45585</v>
      </c>
      <c r="K121" s="23">
        <v>45586</v>
      </c>
      <c r="L121" s="20">
        <v>0</v>
      </c>
      <c r="M121" s="20">
        <v>0</v>
      </c>
      <c r="N121" s="20">
        <v>1100</v>
      </c>
      <c r="O121" s="21">
        <v>0</v>
      </c>
      <c r="Q121" s="20">
        <v>0</v>
      </c>
      <c r="R121" s="20">
        <f t="shared" si="5"/>
        <v>1100</v>
      </c>
      <c r="S121" s="20">
        <v>1100</v>
      </c>
    </row>
    <row r="122" spans="1:19">
      <c r="B122" s="18" t="s">
        <v>8763</v>
      </c>
      <c r="D122" s="18" t="s">
        <v>8764</v>
      </c>
      <c r="E122" s="18" t="s">
        <v>8765</v>
      </c>
      <c r="F122" s="18" t="s">
        <v>8766</v>
      </c>
      <c r="G122" s="19">
        <v>12</v>
      </c>
      <c r="H122" s="23">
        <v>45880</v>
      </c>
      <c r="I122" s="23">
        <v>46226</v>
      </c>
      <c r="J122" s="23">
        <v>45586</v>
      </c>
      <c r="K122" s="23">
        <v>45586</v>
      </c>
      <c r="L122" s="20">
        <v>0</v>
      </c>
      <c r="M122" s="20">
        <v>0</v>
      </c>
      <c r="N122" s="20">
        <v>1040</v>
      </c>
      <c r="O122" s="21">
        <v>0</v>
      </c>
      <c r="Q122" s="20">
        <v>0</v>
      </c>
      <c r="R122" s="20">
        <f t="shared" si="5"/>
        <v>1040</v>
      </c>
      <c r="S122" s="20">
        <v>1040</v>
      </c>
    </row>
    <row r="123" spans="1:19">
      <c r="B123" s="18" t="s">
        <v>8767</v>
      </c>
      <c r="D123" s="18" t="s">
        <v>8768</v>
      </c>
      <c r="E123" s="18" t="s">
        <v>8769</v>
      </c>
      <c r="F123" s="18" t="s">
        <v>8770</v>
      </c>
      <c r="G123" s="19">
        <v>12</v>
      </c>
      <c r="H123" s="23">
        <v>45880</v>
      </c>
      <c r="I123" s="23">
        <v>46226</v>
      </c>
      <c r="J123" s="23">
        <v>45588</v>
      </c>
      <c r="K123" s="23">
        <v>45588</v>
      </c>
      <c r="L123" s="20">
        <v>2050</v>
      </c>
      <c r="M123" s="20">
        <v>0</v>
      </c>
      <c r="N123" s="20">
        <v>1075</v>
      </c>
      <c r="O123" s="21">
        <v>0</v>
      </c>
      <c r="Q123" s="20">
        <v>0</v>
      </c>
      <c r="R123" s="20">
        <f t="shared" si="5"/>
        <v>1075</v>
      </c>
      <c r="S123" s="20">
        <v>1075</v>
      </c>
    </row>
    <row r="124" spans="1:19">
      <c r="B124" s="18" t="s">
        <v>8771</v>
      </c>
      <c r="D124" s="18" t="s">
        <v>8772</v>
      </c>
      <c r="E124" s="18" t="s">
        <v>8773</v>
      </c>
      <c r="F124" s="18" t="s">
        <v>8774</v>
      </c>
      <c r="G124" s="19">
        <v>12</v>
      </c>
      <c r="H124" s="23">
        <v>45880</v>
      </c>
      <c r="I124" s="23">
        <v>46226</v>
      </c>
      <c r="J124" s="23">
        <v>45581</v>
      </c>
      <c r="K124" s="23">
        <v>45581</v>
      </c>
      <c r="L124" s="20">
        <v>0</v>
      </c>
      <c r="M124" s="20">
        <v>0</v>
      </c>
      <c r="N124" s="20">
        <v>1050</v>
      </c>
      <c r="O124" s="21">
        <v>0</v>
      </c>
      <c r="Q124" s="20">
        <v>0</v>
      </c>
      <c r="R124" s="20">
        <f t="shared" si="5"/>
        <v>1050</v>
      </c>
      <c r="S124" s="20">
        <v>1050</v>
      </c>
    </row>
    <row r="125" spans="1:19">
      <c r="B125" s="18" t="s">
        <v>8775</v>
      </c>
      <c r="D125" s="18" t="s">
        <v>8776</v>
      </c>
      <c r="E125" s="18" t="s">
        <v>8777</v>
      </c>
      <c r="F125" s="18" t="s">
        <v>8778</v>
      </c>
      <c r="G125" s="19">
        <v>12</v>
      </c>
      <c r="H125" s="23">
        <v>45880</v>
      </c>
      <c r="I125" s="23">
        <v>46226</v>
      </c>
      <c r="J125" s="23">
        <v>45586</v>
      </c>
      <c r="K125" s="23">
        <v>45586</v>
      </c>
      <c r="L125" s="20">
        <v>0</v>
      </c>
      <c r="M125" s="20">
        <v>0</v>
      </c>
      <c r="N125" s="20">
        <v>1050</v>
      </c>
      <c r="O125" s="21">
        <v>0</v>
      </c>
      <c r="Q125" s="20">
        <v>0</v>
      </c>
      <c r="R125" s="20">
        <f t="shared" si="5"/>
        <v>1050</v>
      </c>
      <c r="S125" s="20">
        <v>1050</v>
      </c>
    </row>
    <row r="126" spans="1:19">
      <c r="A126" s="17" t="s">
        <v>8779</v>
      </c>
    </row>
    <row r="127" spans="1:19">
      <c r="A127" s="18" t="s">
        <v>8780</v>
      </c>
      <c r="B127" s="18" t="s">
        <v>8781</v>
      </c>
      <c r="C127" s="18" t="s">
        <v>8782</v>
      </c>
      <c r="D127" s="18" t="s">
        <v>8783</v>
      </c>
      <c r="E127" s="18" t="s">
        <v>8784</v>
      </c>
      <c r="F127" s="18" t="s">
        <v>8785</v>
      </c>
      <c r="G127" s="19">
        <v>12</v>
      </c>
      <c r="H127" s="23">
        <v>45862</v>
      </c>
      <c r="I127" s="23">
        <v>46226</v>
      </c>
      <c r="J127" s="23">
        <v>45566</v>
      </c>
      <c r="K127" s="23">
        <v>45590</v>
      </c>
      <c r="L127" s="20">
        <v>0</v>
      </c>
      <c r="M127" s="20">
        <v>875.56</v>
      </c>
      <c r="N127" s="20">
        <v>1040</v>
      </c>
      <c r="O127" s="21">
        <v>0</v>
      </c>
      <c r="Q127" s="20">
        <v>0</v>
      </c>
      <c r="R127" s="20">
        <f t="shared" ref="R127:R144" si="6">N127</f>
        <v>1040</v>
      </c>
      <c r="S127" s="20">
        <v>1040</v>
      </c>
    </row>
    <row r="128" spans="1:19">
      <c r="A128" s="18" t="s">
        <v>8786</v>
      </c>
      <c r="B128" s="18" t="s">
        <v>8787</v>
      </c>
      <c r="C128" s="18" t="s">
        <v>8788</v>
      </c>
      <c r="D128" s="18" t="s">
        <v>8789</v>
      </c>
      <c r="E128" s="18" t="s">
        <v>8790</v>
      </c>
      <c r="F128" s="18" t="s">
        <v>8791</v>
      </c>
      <c r="G128" s="19">
        <v>12</v>
      </c>
      <c r="H128" s="23">
        <v>45862</v>
      </c>
      <c r="I128" s="23">
        <v>46226</v>
      </c>
      <c r="J128" s="23">
        <v>45566</v>
      </c>
      <c r="K128" s="23">
        <v>45590</v>
      </c>
      <c r="L128" s="20">
        <v>0</v>
      </c>
      <c r="M128" s="20">
        <v>875.56</v>
      </c>
      <c r="N128" s="20">
        <v>1040</v>
      </c>
      <c r="O128" s="21">
        <v>0</v>
      </c>
      <c r="Q128" s="20">
        <v>0</v>
      </c>
      <c r="R128" s="20">
        <f t="shared" si="6"/>
        <v>1040</v>
      </c>
      <c r="S128" s="20">
        <v>1040</v>
      </c>
    </row>
    <row r="129" spans="1:19">
      <c r="A129" s="18" t="s">
        <v>8792</v>
      </c>
      <c r="B129" s="18" t="s">
        <v>8793</v>
      </c>
      <c r="C129" s="18" t="s">
        <v>8794</v>
      </c>
      <c r="D129" s="18" t="s">
        <v>8795</v>
      </c>
      <c r="E129" s="18" t="s">
        <v>8796</v>
      </c>
      <c r="F129" s="18" t="s">
        <v>8797</v>
      </c>
      <c r="G129" s="19">
        <v>12</v>
      </c>
      <c r="H129" s="23">
        <v>45862</v>
      </c>
      <c r="I129" s="23">
        <v>46226</v>
      </c>
      <c r="J129" s="23">
        <v>45566</v>
      </c>
      <c r="K129" s="23">
        <v>45590</v>
      </c>
      <c r="L129" s="20">
        <v>0</v>
      </c>
      <c r="M129" s="20">
        <v>875.56</v>
      </c>
      <c r="N129" s="20">
        <v>1015</v>
      </c>
      <c r="O129" s="21">
        <v>0</v>
      </c>
      <c r="Q129" s="20">
        <v>0</v>
      </c>
      <c r="R129" s="20">
        <f t="shared" si="6"/>
        <v>1015</v>
      </c>
      <c r="S129" s="20">
        <v>1015</v>
      </c>
    </row>
    <row r="130" spans="1:19">
      <c r="A130" s="18" t="s">
        <v>8798</v>
      </c>
      <c r="B130" s="18" t="s">
        <v>8799</v>
      </c>
      <c r="C130" s="18" t="s">
        <v>8800</v>
      </c>
      <c r="D130" s="18" t="s">
        <v>8801</v>
      </c>
      <c r="E130" s="18" t="s">
        <v>8802</v>
      </c>
      <c r="F130" s="18" t="s">
        <v>8803</v>
      </c>
      <c r="G130" s="19">
        <v>12</v>
      </c>
      <c r="H130" s="23">
        <v>45862</v>
      </c>
      <c r="I130" s="23">
        <v>46226</v>
      </c>
      <c r="J130" s="23">
        <v>45566</v>
      </c>
      <c r="K130" s="23">
        <v>45590</v>
      </c>
      <c r="L130" s="20">
        <v>0</v>
      </c>
      <c r="M130" s="20">
        <v>875.56</v>
      </c>
      <c r="N130" s="20">
        <v>1015</v>
      </c>
      <c r="O130" s="21">
        <v>0</v>
      </c>
      <c r="Q130" s="20">
        <v>0</v>
      </c>
      <c r="R130" s="20">
        <f t="shared" si="6"/>
        <v>1015</v>
      </c>
      <c r="S130" s="20">
        <v>1015</v>
      </c>
    </row>
    <row r="131" spans="1:19">
      <c r="A131" s="18" t="s">
        <v>8804</v>
      </c>
      <c r="B131" s="18" t="s">
        <v>8805</v>
      </c>
      <c r="C131" s="18" t="s">
        <v>8806</v>
      </c>
      <c r="D131" s="18" t="s">
        <v>8807</v>
      </c>
      <c r="E131" s="18" t="s">
        <v>8808</v>
      </c>
      <c r="F131" s="18" t="s">
        <v>8809</v>
      </c>
      <c r="G131" s="19">
        <v>12</v>
      </c>
      <c r="H131" s="23">
        <v>45862</v>
      </c>
      <c r="I131" s="23">
        <v>46226</v>
      </c>
      <c r="J131" s="23">
        <v>45566</v>
      </c>
      <c r="K131" s="23">
        <v>45590</v>
      </c>
      <c r="L131" s="20">
        <v>0</v>
      </c>
      <c r="M131" s="20">
        <v>875.56</v>
      </c>
      <c r="N131" s="20">
        <v>1040</v>
      </c>
      <c r="O131" s="21">
        <v>0</v>
      </c>
      <c r="Q131" s="20">
        <v>0</v>
      </c>
      <c r="R131" s="20">
        <f t="shared" si="6"/>
        <v>1040</v>
      </c>
      <c r="S131" s="20">
        <v>1040</v>
      </c>
    </row>
    <row r="132" spans="1:19">
      <c r="A132" s="18" t="s">
        <v>8810</v>
      </c>
      <c r="B132" s="18" t="s">
        <v>8811</v>
      </c>
      <c r="C132" s="18" t="s">
        <v>8812</v>
      </c>
      <c r="D132" s="18" t="s">
        <v>8813</v>
      </c>
      <c r="E132" s="18" t="s">
        <v>8814</v>
      </c>
      <c r="F132" s="18" t="s">
        <v>8815</v>
      </c>
      <c r="G132" s="19">
        <v>12</v>
      </c>
      <c r="H132" s="23">
        <v>45862</v>
      </c>
      <c r="I132" s="23">
        <v>46226</v>
      </c>
      <c r="J132" s="23">
        <v>45566</v>
      </c>
      <c r="K132" s="23">
        <v>45590</v>
      </c>
      <c r="L132" s="20">
        <v>0</v>
      </c>
      <c r="M132" s="20">
        <v>875.56</v>
      </c>
      <c r="N132" s="20">
        <v>1015</v>
      </c>
      <c r="O132" s="21">
        <v>0</v>
      </c>
      <c r="Q132" s="20">
        <v>0</v>
      </c>
      <c r="R132" s="20">
        <f t="shared" si="6"/>
        <v>1015</v>
      </c>
      <c r="S132" s="20">
        <v>1015</v>
      </c>
    </row>
    <row r="133" spans="1:19">
      <c r="B133" s="18" t="s">
        <v>8816</v>
      </c>
      <c r="D133" s="18" t="s">
        <v>8817</v>
      </c>
      <c r="E133" s="18" t="s">
        <v>8818</v>
      </c>
      <c r="F133" s="18" t="s">
        <v>8819</v>
      </c>
      <c r="G133" s="19">
        <v>12</v>
      </c>
      <c r="H133" s="23">
        <v>45880</v>
      </c>
      <c r="I133" s="23">
        <v>46226</v>
      </c>
      <c r="J133" s="23">
        <v>45575</v>
      </c>
      <c r="K133" s="23">
        <v>45581</v>
      </c>
      <c r="L133" s="20">
        <v>0</v>
      </c>
      <c r="M133" s="20">
        <v>0</v>
      </c>
      <c r="N133" s="20">
        <v>1090</v>
      </c>
      <c r="O133" s="21">
        <v>0</v>
      </c>
      <c r="Q133" s="20">
        <v>0</v>
      </c>
      <c r="R133" s="20">
        <f t="shared" si="6"/>
        <v>1090</v>
      </c>
      <c r="S133" s="20">
        <v>1090</v>
      </c>
    </row>
    <row r="134" spans="1:19">
      <c r="B134" s="18" t="s">
        <v>8820</v>
      </c>
      <c r="D134" s="18" t="s">
        <v>8821</v>
      </c>
      <c r="E134" s="18" t="s">
        <v>8822</v>
      </c>
      <c r="F134" s="18" t="s">
        <v>8823</v>
      </c>
      <c r="G134" s="19">
        <v>12</v>
      </c>
      <c r="H134" s="23">
        <v>45880</v>
      </c>
      <c r="I134" s="23">
        <v>46226</v>
      </c>
      <c r="J134" s="23">
        <v>45567</v>
      </c>
      <c r="K134" s="23">
        <v>45590</v>
      </c>
      <c r="L134" s="20">
        <v>0</v>
      </c>
      <c r="M134" s="20">
        <v>0</v>
      </c>
      <c r="N134" s="20">
        <v>1040</v>
      </c>
      <c r="O134" s="21">
        <v>0</v>
      </c>
      <c r="Q134" s="20">
        <v>0</v>
      </c>
      <c r="R134" s="20">
        <f t="shared" si="6"/>
        <v>1040</v>
      </c>
      <c r="S134" s="20">
        <v>1040</v>
      </c>
    </row>
    <row r="135" spans="1:19">
      <c r="B135" s="18" t="s">
        <v>8824</v>
      </c>
      <c r="D135" s="18" t="s">
        <v>8825</v>
      </c>
      <c r="E135" s="18" t="s">
        <v>8826</v>
      </c>
      <c r="F135" s="18" t="s">
        <v>8827</v>
      </c>
      <c r="G135" s="19">
        <v>12</v>
      </c>
      <c r="H135" s="23">
        <v>45881</v>
      </c>
      <c r="I135" s="23">
        <v>46226</v>
      </c>
      <c r="J135" s="23">
        <v>45576</v>
      </c>
      <c r="K135" s="23">
        <v>45581</v>
      </c>
      <c r="L135" s="20">
        <v>0</v>
      </c>
      <c r="M135" s="20">
        <v>0</v>
      </c>
      <c r="N135" s="20">
        <v>1075</v>
      </c>
      <c r="O135" s="21">
        <v>0</v>
      </c>
      <c r="Q135" s="20">
        <v>0</v>
      </c>
      <c r="R135" s="20">
        <f t="shared" si="6"/>
        <v>1075</v>
      </c>
      <c r="S135" s="20">
        <v>1075</v>
      </c>
    </row>
    <row r="136" spans="1:19">
      <c r="B136" s="18" t="s">
        <v>8828</v>
      </c>
      <c r="D136" s="18" t="s">
        <v>8829</v>
      </c>
      <c r="E136" s="18" t="s">
        <v>8830</v>
      </c>
      <c r="F136" s="18" t="s">
        <v>8831</v>
      </c>
      <c r="G136" s="19">
        <v>12</v>
      </c>
      <c r="H136" s="23">
        <v>45862</v>
      </c>
      <c r="I136" s="23">
        <v>46226</v>
      </c>
      <c r="J136" s="23">
        <v>45566</v>
      </c>
      <c r="K136" s="23">
        <v>45590</v>
      </c>
      <c r="L136" s="20">
        <v>0</v>
      </c>
      <c r="M136" s="20">
        <v>0</v>
      </c>
      <c r="N136" s="20">
        <v>1015</v>
      </c>
      <c r="O136" s="21">
        <v>0</v>
      </c>
      <c r="Q136" s="20">
        <v>0</v>
      </c>
      <c r="R136" s="20">
        <f t="shared" si="6"/>
        <v>1015</v>
      </c>
      <c r="S136" s="20">
        <v>1015</v>
      </c>
    </row>
    <row r="137" spans="1:19">
      <c r="B137" s="18" t="s">
        <v>8832</v>
      </c>
      <c r="D137" s="18" t="s">
        <v>8833</v>
      </c>
      <c r="E137" s="18" t="s">
        <v>8834</v>
      </c>
      <c r="F137" s="18" t="s">
        <v>8835</v>
      </c>
      <c r="G137" s="19">
        <v>12</v>
      </c>
      <c r="H137" s="23">
        <v>45862</v>
      </c>
      <c r="I137" s="23">
        <v>46226</v>
      </c>
      <c r="J137" s="23">
        <v>45567</v>
      </c>
      <c r="K137" s="23">
        <v>45590</v>
      </c>
      <c r="L137" s="20">
        <v>0</v>
      </c>
      <c r="M137" s="20">
        <v>0</v>
      </c>
      <c r="N137" s="20">
        <v>1090</v>
      </c>
      <c r="O137" s="21">
        <v>0</v>
      </c>
      <c r="Q137" s="20">
        <v>0</v>
      </c>
      <c r="R137" s="20">
        <f t="shared" si="6"/>
        <v>1090</v>
      </c>
      <c r="S137" s="20">
        <v>1090</v>
      </c>
    </row>
    <row r="138" spans="1:19">
      <c r="B138" s="18" t="s">
        <v>8836</v>
      </c>
      <c r="D138" s="18" t="s">
        <v>8837</v>
      </c>
      <c r="E138" s="18" t="s">
        <v>8838</v>
      </c>
      <c r="F138" s="18" t="s">
        <v>8839</v>
      </c>
      <c r="G138" s="19">
        <v>12</v>
      </c>
      <c r="H138" s="23">
        <v>45862</v>
      </c>
      <c r="I138" s="23">
        <v>46226</v>
      </c>
      <c r="J138" s="23">
        <v>45568</v>
      </c>
      <c r="K138" s="23">
        <v>45590</v>
      </c>
      <c r="L138" s="20">
        <v>0</v>
      </c>
      <c r="M138" s="20">
        <v>0</v>
      </c>
      <c r="N138" s="20">
        <v>1050</v>
      </c>
      <c r="O138" s="21">
        <v>0</v>
      </c>
      <c r="Q138" s="20">
        <v>0</v>
      </c>
      <c r="R138" s="20">
        <f t="shared" si="6"/>
        <v>1050</v>
      </c>
      <c r="S138" s="20">
        <v>1050</v>
      </c>
    </row>
    <row r="139" spans="1:19">
      <c r="B139" s="18" t="s">
        <v>8840</v>
      </c>
      <c r="D139" s="18" t="s">
        <v>8841</v>
      </c>
      <c r="E139" s="18" t="s">
        <v>8842</v>
      </c>
      <c r="F139" s="18" t="s">
        <v>8843</v>
      </c>
      <c r="G139" s="19">
        <v>12</v>
      </c>
      <c r="H139" s="23">
        <v>45862</v>
      </c>
      <c r="I139" s="23">
        <v>46226</v>
      </c>
      <c r="J139" s="23">
        <v>45566</v>
      </c>
      <c r="K139" s="23">
        <v>45590</v>
      </c>
      <c r="L139" s="20">
        <v>0</v>
      </c>
      <c r="M139" s="20">
        <v>0</v>
      </c>
      <c r="N139" s="20">
        <v>1015</v>
      </c>
      <c r="O139" s="21">
        <v>0</v>
      </c>
      <c r="Q139" s="20">
        <v>0</v>
      </c>
      <c r="R139" s="20">
        <f t="shared" si="6"/>
        <v>1015</v>
      </c>
      <c r="S139" s="20">
        <v>1015</v>
      </c>
    </row>
    <row r="140" spans="1:19">
      <c r="B140" s="18" t="s">
        <v>8844</v>
      </c>
      <c r="D140" s="18" t="s">
        <v>8845</v>
      </c>
      <c r="E140" s="18" t="s">
        <v>8846</v>
      </c>
      <c r="F140" s="18" t="s">
        <v>8847</v>
      </c>
      <c r="G140" s="19">
        <v>12</v>
      </c>
      <c r="H140" s="23">
        <v>45862</v>
      </c>
      <c r="I140" s="23">
        <v>46226</v>
      </c>
      <c r="J140" s="23">
        <v>45567</v>
      </c>
      <c r="K140" s="23">
        <v>45590</v>
      </c>
      <c r="L140" s="20">
        <v>0</v>
      </c>
      <c r="M140" s="20">
        <v>0</v>
      </c>
      <c r="N140" s="20">
        <v>1090</v>
      </c>
      <c r="O140" s="21">
        <v>0</v>
      </c>
      <c r="Q140" s="20">
        <v>0</v>
      </c>
      <c r="R140" s="20">
        <f t="shared" si="6"/>
        <v>1090</v>
      </c>
      <c r="S140" s="20">
        <v>1090</v>
      </c>
    </row>
    <row r="141" spans="1:19">
      <c r="B141" s="18" t="s">
        <v>8848</v>
      </c>
      <c r="D141" s="18" t="s">
        <v>8849</v>
      </c>
      <c r="E141" s="18" t="s">
        <v>8850</v>
      </c>
      <c r="F141" s="18" t="s">
        <v>8851</v>
      </c>
      <c r="G141" s="19">
        <v>12</v>
      </c>
      <c r="H141" s="23">
        <v>45880</v>
      </c>
      <c r="I141" s="23">
        <v>46226</v>
      </c>
      <c r="J141" s="23">
        <v>45568</v>
      </c>
      <c r="K141" s="23">
        <v>45590</v>
      </c>
      <c r="L141" s="20">
        <v>0</v>
      </c>
      <c r="M141" s="20">
        <v>0</v>
      </c>
      <c r="N141" s="20">
        <v>1090</v>
      </c>
      <c r="O141" s="21">
        <v>0</v>
      </c>
      <c r="Q141" s="20">
        <v>0</v>
      </c>
      <c r="R141" s="20">
        <f t="shared" si="6"/>
        <v>1090</v>
      </c>
      <c r="S141" s="20">
        <v>1090</v>
      </c>
    </row>
    <row r="142" spans="1:19">
      <c r="B142" s="18" t="s">
        <v>8852</v>
      </c>
      <c r="D142" s="18" t="s">
        <v>8853</v>
      </c>
      <c r="E142" s="18" t="s">
        <v>8854</v>
      </c>
      <c r="F142" s="18" t="s">
        <v>8855</v>
      </c>
      <c r="G142" s="19">
        <v>12</v>
      </c>
      <c r="H142" s="23">
        <v>45880</v>
      </c>
      <c r="I142" s="23">
        <v>46226</v>
      </c>
      <c r="J142" s="23">
        <v>45574</v>
      </c>
      <c r="K142" s="23">
        <v>45581</v>
      </c>
      <c r="L142" s="20">
        <v>0</v>
      </c>
      <c r="M142" s="20">
        <v>0</v>
      </c>
      <c r="N142" s="20">
        <v>1065</v>
      </c>
      <c r="O142" s="21">
        <v>0</v>
      </c>
      <c r="Q142" s="20">
        <v>0</v>
      </c>
      <c r="R142" s="20">
        <f t="shared" si="6"/>
        <v>1065</v>
      </c>
      <c r="S142" s="20">
        <v>1065</v>
      </c>
    </row>
    <row r="143" spans="1:19">
      <c r="B143" s="18" t="s">
        <v>8856</v>
      </c>
      <c r="D143" s="18" t="s">
        <v>8857</v>
      </c>
      <c r="E143" s="18" t="s">
        <v>8858</v>
      </c>
      <c r="F143" s="18" t="s">
        <v>8859</v>
      </c>
      <c r="G143" s="19">
        <v>12</v>
      </c>
      <c r="H143" s="23">
        <v>45862</v>
      </c>
      <c r="I143" s="23">
        <v>46226</v>
      </c>
      <c r="J143" s="23">
        <v>45566</v>
      </c>
      <c r="K143" s="23">
        <v>45590</v>
      </c>
      <c r="L143" s="20">
        <v>0</v>
      </c>
      <c r="M143" s="20">
        <v>0</v>
      </c>
      <c r="N143" s="20">
        <v>1040</v>
      </c>
      <c r="O143" s="21">
        <v>0</v>
      </c>
      <c r="Q143" s="20">
        <v>0</v>
      </c>
      <c r="R143" s="20">
        <f t="shared" si="6"/>
        <v>1040</v>
      </c>
      <c r="S143" s="20">
        <v>1040</v>
      </c>
    </row>
    <row r="144" spans="1:19">
      <c r="B144" s="18" t="s">
        <v>8860</v>
      </c>
      <c r="D144" s="18" t="s">
        <v>8861</v>
      </c>
      <c r="E144" s="18" t="s">
        <v>8862</v>
      </c>
      <c r="F144" s="18" t="s">
        <v>8863</v>
      </c>
      <c r="G144" s="19">
        <v>12</v>
      </c>
      <c r="H144" s="23">
        <v>45862</v>
      </c>
      <c r="I144" s="23">
        <v>46226</v>
      </c>
      <c r="J144" s="23">
        <v>45568</v>
      </c>
      <c r="K144" s="23">
        <v>45590</v>
      </c>
      <c r="L144" s="20">
        <v>0</v>
      </c>
      <c r="M144" s="20">
        <v>0</v>
      </c>
      <c r="N144" s="20">
        <v>1050</v>
      </c>
      <c r="O144" s="21">
        <v>0</v>
      </c>
      <c r="Q144" s="20">
        <v>0</v>
      </c>
      <c r="R144" s="20">
        <f t="shared" si="6"/>
        <v>1050</v>
      </c>
      <c r="S144" s="20">
        <v>1050</v>
      </c>
    </row>
    <row r="145" spans="1:19">
      <c r="A145" s="17" t="s">
        <v>8864</v>
      </c>
    </row>
    <row r="146" spans="1:19">
      <c r="A146" s="18" t="s">
        <v>8865</v>
      </c>
      <c r="B146" s="18" t="s">
        <v>8866</v>
      </c>
      <c r="C146" s="18" t="s">
        <v>8867</v>
      </c>
      <c r="D146" s="18" t="s">
        <v>8868</v>
      </c>
      <c r="E146" s="18" t="s">
        <v>8869</v>
      </c>
      <c r="F146" s="18" t="s">
        <v>8870</v>
      </c>
      <c r="G146" s="19">
        <v>12</v>
      </c>
      <c r="H146" s="23">
        <v>45862</v>
      </c>
      <c r="I146" s="23">
        <v>46226</v>
      </c>
      <c r="J146" s="23">
        <v>45566</v>
      </c>
      <c r="K146" s="23">
        <v>45594</v>
      </c>
      <c r="L146" s="20">
        <v>0</v>
      </c>
      <c r="M146" s="20">
        <v>812.63</v>
      </c>
      <c r="N146" s="20">
        <v>880</v>
      </c>
      <c r="O146" s="21">
        <v>0</v>
      </c>
      <c r="Q146" s="20">
        <v>0</v>
      </c>
      <c r="R146" s="20">
        <f t="shared" ref="R146:R177" si="7">N146</f>
        <v>880</v>
      </c>
      <c r="S146" s="20">
        <v>880</v>
      </c>
    </row>
    <row r="147" spans="1:19">
      <c r="A147" s="18" t="s">
        <v>8871</v>
      </c>
      <c r="B147" s="18" t="s">
        <v>8872</v>
      </c>
      <c r="C147" s="18" t="s">
        <v>8873</v>
      </c>
      <c r="D147" s="18" t="s">
        <v>8874</v>
      </c>
      <c r="E147" s="18" t="s">
        <v>8875</v>
      </c>
      <c r="F147" s="18" t="s">
        <v>8876</v>
      </c>
      <c r="G147" s="19">
        <v>12</v>
      </c>
      <c r="H147" s="23">
        <v>45862</v>
      </c>
      <c r="I147" s="23">
        <v>46226</v>
      </c>
      <c r="J147" s="23">
        <v>45566</v>
      </c>
      <c r="K147" s="23">
        <v>45594</v>
      </c>
      <c r="L147" s="20">
        <v>0</v>
      </c>
      <c r="M147" s="20">
        <v>812.63</v>
      </c>
      <c r="N147" s="20">
        <v>890</v>
      </c>
      <c r="O147" s="21">
        <v>0</v>
      </c>
      <c r="Q147" s="20">
        <v>0</v>
      </c>
      <c r="R147" s="20">
        <f t="shared" si="7"/>
        <v>890</v>
      </c>
      <c r="S147" s="20">
        <v>890</v>
      </c>
    </row>
    <row r="148" spans="1:19">
      <c r="A148" s="18" t="s">
        <v>8877</v>
      </c>
      <c r="B148" s="18" t="s">
        <v>8878</v>
      </c>
      <c r="C148" s="18" t="s">
        <v>8879</v>
      </c>
      <c r="D148" s="18" t="s">
        <v>8880</v>
      </c>
      <c r="E148" s="18" t="s">
        <v>8881</v>
      </c>
      <c r="F148" s="18" t="s">
        <v>8882</v>
      </c>
      <c r="G148" s="19">
        <v>12</v>
      </c>
      <c r="H148" s="23">
        <v>45862</v>
      </c>
      <c r="I148" s="23">
        <v>46226</v>
      </c>
      <c r="J148" s="23">
        <v>45565</v>
      </c>
      <c r="K148" s="23">
        <v>45594</v>
      </c>
      <c r="L148" s="20">
        <v>0</v>
      </c>
      <c r="M148" s="20">
        <v>812.63</v>
      </c>
      <c r="N148" s="20">
        <v>850</v>
      </c>
      <c r="O148" s="21">
        <v>0</v>
      </c>
      <c r="Q148" s="20">
        <v>0</v>
      </c>
      <c r="R148" s="20">
        <f t="shared" si="7"/>
        <v>850</v>
      </c>
      <c r="S148" s="20">
        <v>850</v>
      </c>
    </row>
    <row r="149" spans="1:19">
      <c r="A149" s="18" t="s">
        <v>8883</v>
      </c>
      <c r="B149" s="18" t="s">
        <v>8884</v>
      </c>
      <c r="C149" s="18" t="s">
        <v>8885</v>
      </c>
      <c r="D149" s="18" t="s">
        <v>8886</v>
      </c>
      <c r="E149" s="18" t="s">
        <v>8887</v>
      </c>
      <c r="F149" s="18" t="s">
        <v>8888</v>
      </c>
      <c r="G149" s="19">
        <v>12</v>
      </c>
      <c r="H149" s="23">
        <v>45862</v>
      </c>
      <c r="I149" s="23">
        <v>46226</v>
      </c>
      <c r="J149" s="23">
        <v>45565</v>
      </c>
      <c r="K149" s="23">
        <v>45594</v>
      </c>
      <c r="L149" s="20">
        <v>0</v>
      </c>
      <c r="M149" s="20">
        <v>812.63</v>
      </c>
      <c r="N149" s="20">
        <v>850</v>
      </c>
      <c r="O149" s="21">
        <v>0</v>
      </c>
      <c r="Q149" s="20">
        <v>0</v>
      </c>
      <c r="R149" s="20">
        <f t="shared" si="7"/>
        <v>850</v>
      </c>
      <c r="S149" s="20">
        <v>850</v>
      </c>
    </row>
    <row r="150" spans="1:19">
      <c r="A150" s="18" t="s">
        <v>8889</v>
      </c>
      <c r="B150" s="18" t="s">
        <v>8890</v>
      </c>
      <c r="C150" s="18" t="s">
        <v>8891</v>
      </c>
      <c r="D150" s="18" t="s">
        <v>8892</v>
      </c>
      <c r="E150" s="18" t="s">
        <v>8893</v>
      </c>
      <c r="F150" s="18" t="s">
        <v>8894</v>
      </c>
      <c r="G150" s="19">
        <v>12</v>
      </c>
      <c r="H150" s="23">
        <v>45862</v>
      </c>
      <c r="I150" s="23">
        <v>46226</v>
      </c>
      <c r="J150" s="23">
        <v>45576</v>
      </c>
      <c r="K150" s="23">
        <v>45594</v>
      </c>
      <c r="L150" s="20">
        <v>0</v>
      </c>
      <c r="M150" s="20">
        <v>812.63</v>
      </c>
      <c r="N150" s="20">
        <v>940</v>
      </c>
      <c r="O150" s="21">
        <v>0</v>
      </c>
      <c r="Q150" s="20">
        <v>0</v>
      </c>
      <c r="R150" s="20">
        <f t="shared" si="7"/>
        <v>940</v>
      </c>
      <c r="S150" s="20">
        <v>940</v>
      </c>
    </row>
    <row r="151" spans="1:19">
      <c r="A151" s="18" t="s">
        <v>8895</v>
      </c>
      <c r="B151" s="18" t="s">
        <v>8896</v>
      </c>
      <c r="C151" s="18" t="s">
        <v>8897</v>
      </c>
      <c r="D151" s="18" t="s">
        <v>8898</v>
      </c>
      <c r="E151" s="18" t="s">
        <v>8899</v>
      </c>
      <c r="F151" s="18" t="s">
        <v>8900</v>
      </c>
      <c r="G151" s="19">
        <v>12</v>
      </c>
      <c r="H151" s="23">
        <v>45862</v>
      </c>
      <c r="I151" s="23">
        <v>46226</v>
      </c>
      <c r="J151" s="23">
        <v>45574</v>
      </c>
      <c r="K151" s="23">
        <v>45594</v>
      </c>
      <c r="L151" s="20">
        <v>0</v>
      </c>
      <c r="M151" s="20">
        <v>812.63</v>
      </c>
      <c r="N151" s="20">
        <v>915</v>
      </c>
      <c r="O151" s="21">
        <v>0</v>
      </c>
      <c r="Q151" s="20">
        <v>0</v>
      </c>
      <c r="R151" s="20">
        <f t="shared" si="7"/>
        <v>915</v>
      </c>
      <c r="S151" s="20">
        <v>915</v>
      </c>
    </row>
    <row r="152" spans="1:19">
      <c r="A152" s="18" t="s">
        <v>8901</v>
      </c>
      <c r="B152" s="18" t="s">
        <v>8902</v>
      </c>
      <c r="C152" s="18" t="s">
        <v>8903</v>
      </c>
      <c r="D152" s="18" t="s">
        <v>8904</v>
      </c>
      <c r="E152" s="18" t="s">
        <v>8905</v>
      </c>
      <c r="F152" s="18" t="s">
        <v>8906</v>
      </c>
      <c r="G152" s="19">
        <v>12</v>
      </c>
      <c r="H152" s="23">
        <v>45862</v>
      </c>
      <c r="I152" s="23">
        <v>46226</v>
      </c>
      <c r="J152" s="23">
        <v>45575</v>
      </c>
      <c r="K152" s="23">
        <v>45594</v>
      </c>
      <c r="L152" s="20">
        <v>0</v>
      </c>
      <c r="M152" s="20">
        <v>812.63</v>
      </c>
      <c r="N152" s="20">
        <v>915</v>
      </c>
      <c r="O152" s="21">
        <v>0</v>
      </c>
      <c r="Q152" s="20">
        <v>0</v>
      </c>
      <c r="R152" s="20">
        <f t="shared" si="7"/>
        <v>915</v>
      </c>
      <c r="S152" s="20">
        <v>915</v>
      </c>
    </row>
    <row r="153" spans="1:19">
      <c r="A153" s="18" t="s">
        <v>8907</v>
      </c>
      <c r="B153" s="18" t="s">
        <v>8908</v>
      </c>
      <c r="C153" s="18" t="s">
        <v>8909</v>
      </c>
      <c r="D153" s="18" t="s">
        <v>8910</v>
      </c>
      <c r="E153" s="18" t="s">
        <v>8911</v>
      </c>
      <c r="F153" s="18" t="s">
        <v>8912</v>
      </c>
      <c r="G153" s="19">
        <v>12</v>
      </c>
      <c r="H153" s="23">
        <v>45862</v>
      </c>
      <c r="I153" s="23">
        <v>46226</v>
      </c>
      <c r="J153" s="23">
        <v>45575</v>
      </c>
      <c r="K153" s="23">
        <v>45594</v>
      </c>
      <c r="L153" s="20">
        <v>0</v>
      </c>
      <c r="M153" s="20">
        <v>812.63</v>
      </c>
      <c r="N153" s="20">
        <v>915</v>
      </c>
      <c r="O153" s="21">
        <v>0</v>
      </c>
      <c r="Q153" s="20">
        <v>0</v>
      </c>
      <c r="R153" s="20">
        <f t="shared" si="7"/>
        <v>915</v>
      </c>
      <c r="S153" s="20">
        <v>915</v>
      </c>
    </row>
    <row r="154" spans="1:19">
      <c r="A154" s="18" t="s">
        <v>8913</v>
      </c>
      <c r="B154" s="18" t="s">
        <v>8914</v>
      </c>
      <c r="C154" s="18" t="s">
        <v>8915</v>
      </c>
      <c r="D154" s="18" t="s">
        <v>8916</v>
      </c>
      <c r="E154" s="18" t="s">
        <v>8917</v>
      </c>
      <c r="F154" s="18" t="s">
        <v>8918</v>
      </c>
      <c r="G154" s="19">
        <v>12</v>
      </c>
      <c r="H154" s="23">
        <v>45862</v>
      </c>
      <c r="I154" s="23">
        <v>46226</v>
      </c>
      <c r="J154" s="23">
        <v>45573</v>
      </c>
      <c r="K154" s="23">
        <v>45594</v>
      </c>
      <c r="L154" s="20">
        <v>0</v>
      </c>
      <c r="M154" s="20">
        <v>812.63</v>
      </c>
      <c r="N154" s="20">
        <v>915</v>
      </c>
      <c r="O154" s="21">
        <v>0</v>
      </c>
      <c r="Q154" s="20">
        <v>0</v>
      </c>
      <c r="R154" s="20">
        <f t="shared" si="7"/>
        <v>915</v>
      </c>
      <c r="S154" s="20">
        <v>915</v>
      </c>
    </row>
    <row r="155" spans="1:19">
      <c r="A155" s="18" t="s">
        <v>8919</v>
      </c>
      <c r="B155" s="18" t="s">
        <v>8920</v>
      </c>
      <c r="C155" s="18" t="s">
        <v>8921</v>
      </c>
      <c r="D155" s="18" t="s">
        <v>8922</v>
      </c>
      <c r="E155" s="18" t="s">
        <v>8923</v>
      </c>
      <c r="F155" s="18" t="s">
        <v>8924</v>
      </c>
      <c r="G155" s="19">
        <v>12</v>
      </c>
      <c r="H155" s="23">
        <v>45862</v>
      </c>
      <c r="I155" s="23">
        <v>46226</v>
      </c>
      <c r="J155" s="23">
        <v>45572</v>
      </c>
      <c r="K155" s="23">
        <v>45594</v>
      </c>
      <c r="L155" s="20">
        <v>0</v>
      </c>
      <c r="M155" s="20">
        <v>812.63</v>
      </c>
      <c r="N155" s="20">
        <v>915</v>
      </c>
      <c r="O155" s="21">
        <v>0</v>
      </c>
      <c r="Q155" s="20">
        <v>0</v>
      </c>
      <c r="R155" s="20">
        <f t="shared" si="7"/>
        <v>915</v>
      </c>
      <c r="S155" s="20">
        <v>915</v>
      </c>
    </row>
    <row r="156" spans="1:19">
      <c r="A156" s="18" t="s">
        <v>8925</v>
      </c>
      <c r="B156" s="18" t="s">
        <v>8926</v>
      </c>
      <c r="C156" s="18" t="s">
        <v>8927</v>
      </c>
      <c r="D156" s="18" t="s">
        <v>8928</v>
      </c>
      <c r="E156" s="18" t="s">
        <v>8929</v>
      </c>
      <c r="F156" s="18" t="s">
        <v>8930</v>
      </c>
      <c r="G156" s="19">
        <v>12</v>
      </c>
      <c r="H156" s="23">
        <v>45862</v>
      </c>
      <c r="I156" s="23">
        <v>46226</v>
      </c>
      <c r="J156" s="23">
        <v>45569</v>
      </c>
      <c r="K156" s="23">
        <v>45594</v>
      </c>
      <c r="L156" s="20">
        <v>0</v>
      </c>
      <c r="M156" s="20">
        <v>812.63</v>
      </c>
      <c r="N156" s="20">
        <v>915</v>
      </c>
      <c r="O156" s="21">
        <v>0</v>
      </c>
      <c r="Q156" s="20">
        <v>0</v>
      </c>
      <c r="R156" s="20">
        <f t="shared" si="7"/>
        <v>915</v>
      </c>
      <c r="S156" s="20">
        <v>915</v>
      </c>
    </row>
    <row r="157" spans="1:19">
      <c r="A157" s="18" t="s">
        <v>8931</v>
      </c>
      <c r="B157" s="18" t="s">
        <v>8932</v>
      </c>
      <c r="C157" s="18" t="s">
        <v>8933</v>
      </c>
      <c r="D157" s="18" t="s">
        <v>8934</v>
      </c>
      <c r="E157" s="18" t="s">
        <v>8935</v>
      </c>
      <c r="F157" s="18" t="s">
        <v>8936</v>
      </c>
      <c r="G157" s="19">
        <v>12</v>
      </c>
      <c r="H157" s="23">
        <v>45862</v>
      </c>
      <c r="I157" s="23">
        <v>46226</v>
      </c>
      <c r="J157" s="23">
        <v>45576</v>
      </c>
      <c r="K157" s="23">
        <v>45594</v>
      </c>
      <c r="L157" s="20">
        <v>0</v>
      </c>
      <c r="M157" s="20">
        <v>812.63</v>
      </c>
      <c r="N157" s="20">
        <v>940</v>
      </c>
      <c r="O157" s="21">
        <v>0</v>
      </c>
      <c r="Q157" s="20">
        <v>0</v>
      </c>
      <c r="R157" s="20">
        <f t="shared" si="7"/>
        <v>940</v>
      </c>
      <c r="S157" s="20">
        <v>940</v>
      </c>
    </row>
    <row r="158" spans="1:19">
      <c r="A158" s="18" t="s">
        <v>8937</v>
      </c>
      <c r="B158" s="18" t="s">
        <v>8938</v>
      </c>
      <c r="C158" s="18" t="s">
        <v>8939</v>
      </c>
      <c r="D158" s="18" t="s">
        <v>8940</v>
      </c>
      <c r="E158" s="18" t="s">
        <v>8941</v>
      </c>
      <c r="F158" s="18" t="s">
        <v>8942</v>
      </c>
      <c r="G158" s="19">
        <v>12</v>
      </c>
      <c r="H158" s="23">
        <v>45862</v>
      </c>
      <c r="I158" s="23">
        <v>46226</v>
      </c>
      <c r="J158" s="23">
        <v>45579</v>
      </c>
      <c r="K158" s="23">
        <v>45579</v>
      </c>
      <c r="L158" s="20">
        <v>0</v>
      </c>
      <c r="M158" s="20">
        <v>812.63</v>
      </c>
      <c r="N158" s="20">
        <v>940</v>
      </c>
      <c r="O158" s="21">
        <v>0</v>
      </c>
      <c r="Q158" s="20">
        <v>0</v>
      </c>
      <c r="R158" s="20">
        <f t="shared" si="7"/>
        <v>940</v>
      </c>
      <c r="S158" s="20">
        <v>940</v>
      </c>
    </row>
    <row r="159" spans="1:19">
      <c r="A159" s="18" t="s">
        <v>8943</v>
      </c>
      <c r="B159" s="18" t="s">
        <v>8944</v>
      </c>
      <c r="C159" s="18" t="s">
        <v>8945</v>
      </c>
      <c r="D159" s="18" t="s">
        <v>8946</v>
      </c>
      <c r="E159" s="18" t="s">
        <v>8947</v>
      </c>
      <c r="F159" s="18" t="s">
        <v>8948</v>
      </c>
      <c r="G159" s="19">
        <v>12</v>
      </c>
      <c r="H159" s="23">
        <v>45862</v>
      </c>
      <c r="I159" s="23">
        <v>46226</v>
      </c>
      <c r="J159" s="23">
        <v>45576</v>
      </c>
      <c r="K159" s="23">
        <v>45594</v>
      </c>
      <c r="L159" s="20">
        <v>0</v>
      </c>
      <c r="M159" s="20">
        <v>812.63</v>
      </c>
      <c r="N159" s="20">
        <v>940</v>
      </c>
      <c r="O159" s="21">
        <v>0</v>
      </c>
      <c r="Q159" s="20">
        <v>0</v>
      </c>
      <c r="R159" s="20">
        <f t="shared" si="7"/>
        <v>940</v>
      </c>
      <c r="S159" s="20">
        <v>940</v>
      </c>
    </row>
    <row r="160" spans="1:19">
      <c r="A160" s="18" t="s">
        <v>8949</v>
      </c>
      <c r="B160" s="18" t="s">
        <v>8950</v>
      </c>
      <c r="C160" s="18" t="s">
        <v>8951</v>
      </c>
      <c r="D160" s="18" t="s">
        <v>8952</v>
      </c>
      <c r="E160" s="18" t="s">
        <v>8953</v>
      </c>
      <c r="F160" s="18" t="s">
        <v>8954</v>
      </c>
      <c r="G160" s="19">
        <v>12</v>
      </c>
      <c r="H160" s="23">
        <v>45862</v>
      </c>
      <c r="I160" s="23">
        <v>46226</v>
      </c>
      <c r="J160" s="23">
        <v>45568</v>
      </c>
      <c r="K160" s="23">
        <v>45594</v>
      </c>
      <c r="L160" s="20">
        <v>0</v>
      </c>
      <c r="M160" s="20">
        <v>812.63</v>
      </c>
      <c r="N160" s="20">
        <v>915</v>
      </c>
      <c r="O160" s="21">
        <v>0</v>
      </c>
      <c r="Q160" s="20">
        <v>0</v>
      </c>
      <c r="R160" s="20">
        <f t="shared" si="7"/>
        <v>915</v>
      </c>
      <c r="S160" s="20">
        <v>915</v>
      </c>
    </row>
    <row r="161" spans="1:19">
      <c r="A161" s="18" t="s">
        <v>8955</v>
      </c>
      <c r="B161" s="18" t="s">
        <v>8956</v>
      </c>
      <c r="C161" s="18" t="s">
        <v>8957</v>
      </c>
      <c r="D161" s="18" t="s">
        <v>8958</v>
      </c>
      <c r="E161" s="18" t="s">
        <v>8959</v>
      </c>
      <c r="F161" s="18" t="s">
        <v>8960</v>
      </c>
      <c r="G161" s="19">
        <v>12</v>
      </c>
      <c r="H161" s="23">
        <v>45862</v>
      </c>
      <c r="I161" s="23">
        <v>46226</v>
      </c>
      <c r="J161" s="23">
        <v>45567</v>
      </c>
      <c r="K161" s="23">
        <v>45594</v>
      </c>
      <c r="L161" s="20">
        <v>0</v>
      </c>
      <c r="M161" s="20">
        <v>812.63</v>
      </c>
      <c r="N161" s="20">
        <v>890</v>
      </c>
      <c r="O161" s="21">
        <v>0</v>
      </c>
      <c r="Q161" s="20">
        <v>0</v>
      </c>
      <c r="R161" s="20">
        <f t="shared" si="7"/>
        <v>890</v>
      </c>
      <c r="S161" s="20">
        <v>890</v>
      </c>
    </row>
    <row r="162" spans="1:19">
      <c r="A162" s="18" t="s">
        <v>8961</v>
      </c>
      <c r="B162" s="18" t="s">
        <v>8962</v>
      </c>
      <c r="C162" s="18" t="s">
        <v>8963</v>
      </c>
      <c r="D162" s="18" t="s">
        <v>8964</v>
      </c>
      <c r="E162" s="18" t="s">
        <v>8965</v>
      </c>
      <c r="F162" s="18" t="s">
        <v>8966</v>
      </c>
      <c r="G162" s="19">
        <v>12</v>
      </c>
      <c r="H162" s="23">
        <v>45862</v>
      </c>
      <c r="I162" s="23">
        <v>46226</v>
      </c>
      <c r="J162" s="23">
        <v>45567</v>
      </c>
      <c r="K162" s="23">
        <v>45594</v>
      </c>
      <c r="L162" s="20">
        <v>0</v>
      </c>
      <c r="M162" s="20">
        <v>812.63</v>
      </c>
      <c r="N162" s="20">
        <v>890</v>
      </c>
      <c r="O162" s="21">
        <v>0</v>
      </c>
      <c r="Q162" s="20">
        <v>0</v>
      </c>
      <c r="R162" s="20">
        <f t="shared" si="7"/>
        <v>890</v>
      </c>
      <c r="S162" s="20">
        <v>890</v>
      </c>
    </row>
    <row r="163" spans="1:19">
      <c r="A163" s="18" t="s">
        <v>8967</v>
      </c>
      <c r="B163" s="18" t="s">
        <v>8968</v>
      </c>
      <c r="C163" s="18" t="s">
        <v>8969</v>
      </c>
      <c r="D163" s="18" t="s">
        <v>8970</v>
      </c>
      <c r="E163" s="18" t="s">
        <v>8971</v>
      </c>
      <c r="F163" s="18" t="s">
        <v>8972</v>
      </c>
      <c r="G163" s="19">
        <v>12</v>
      </c>
      <c r="H163" s="23">
        <v>45862</v>
      </c>
      <c r="I163" s="23">
        <v>46226</v>
      </c>
      <c r="J163" s="23">
        <v>45566</v>
      </c>
      <c r="K163" s="23">
        <v>45594</v>
      </c>
      <c r="L163" s="20">
        <v>0</v>
      </c>
      <c r="M163" s="20">
        <v>812.63</v>
      </c>
      <c r="N163" s="20">
        <v>890</v>
      </c>
      <c r="O163" s="21">
        <v>0</v>
      </c>
      <c r="Q163" s="20">
        <v>0</v>
      </c>
      <c r="R163" s="20">
        <f t="shared" si="7"/>
        <v>890</v>
      </c>
      <c r="S163" s="20">
        <v>890</v>
      </c>
    </row>
    <row r="164" spans="1:19">
      <c r="A164" s="18" t="s">
        <v>8973</v>
      </c>
      <c r="B164" s="18" t="s">
        <v>8974</v>
      </c>
      <c r="C164" s="18" t="s">
        <v>8975</v>
      </c>
      <c r="D164" s="18" t="s">
        <v>8976</v>
      </c>
      <c r="E164" s="18" t="s">
        <v>8977</v>
      </c>
      <c r="F164" s="18" t="s">
        <v>8978</v>
      </c>
      <c r="G164" s="19">
        <v>12</v>
      </c>
      <c r="H164" s="23">
        <v>45862</v>
      </c>
      <c r="I164" s="23">
        <v>46226</v>
      </c>
      <c r="J164" s="23">
        <v>45565</v>
      </c>
      <c r="K164" s="23">
        <v>45594</v>
      </c>
      <c r="L164" s="20">
        <v>0</v>
      </c>
      <c r="M164" s="20">
        <v>812.63</v>
      </c>
      <c r="N164" s="20">
        <v>865</v>
      </c>
      <c r="O164" s="21">
        <v>0</v>
      </c>
      <c r="Q164" s="20">
        <v>0</v>
      </c>
      <c r="R164" s="20">
        <f t="shared" si="7"/>
        <v>865</v>
      </c>
      <c r="S164" s="20">
        <v>865</v>
      </c>
    </row>
    <row r="165" spans="1:19">
      <c r="A165" s="18" t="s">
        <v>8979</v>
      </c>
      <c r="B165" s="18" t="s">
        <v>8980</v>
      </c>
      <c r="C165" s="18" t="s">
        <v>8981</v>
      </c>
      <c r="D165" s="18" t="s">
        <v>8982</v>
      </c>
      <c r="E165" s="18" t="s">
        <v>8983</v>
      </c>
      <c r="F165" s="18" t="s">
        <v>8984</v>
      </c>
      <c r="G165" s="19">
        <v>12</v>
      </c>
      <c r="H165" s="23">
        <v>45862</v>
      </c>
      <c r="I165" s="23">
        <v>46226</v>
      </c>
      <c r="J165" s="23">
        <v>45574</v>
      </c>
      <c r="K165" s="23">
        <v>45594</v>
      </c>
      <c r="L165" s="20">
        <v>0</v>
      </c>
      <c r="M165" s="20">
        <v>812.63</v>
      </c>
      <c r="N165" s="20">
        <v>915</v>
      </c>
      <c r="O165" s="21">
        <v>0</v>
      </c>
      <c r="Q165" s="20">
        <v>0</v>
      </c>
      <c r="R165" s="20">
        <f t="shared" si="7"/>
        <v>915</v>
      </c>
      <c r="S165" s="20">
        <v>915</v>
      </c>
    </row>
    <row r="166" spans="1:19">
      <c r="A166" s="18" t="s">
        <v>8985</v>
      </c>
      <c r="B166" s="18" t="s">
        <v>8986</v>
      </c>
      <c r="C166" s="18" t="s">
        <v>8987</v>
      </c>
      <c r="D166" s="18" t="s">
        <v>8988</v>
      </c>
      <c r="E166" s="18" t="s">
        <v>8989</v>
      </c>
      <c r="F166" s="18" t="s">
        <v>8990</v>
      </c>
      <c r="G166" s="19">
        <v>12</v>
      </c>
      <c r="H166" s="23">
        <v>45862</v>
      </c>
      <c r="I166" s="23">
        <v>46226</v>
      </c>
      <c r="J166" s="23">
        <v>45574</v>
      </c>
      <c r="K166" s="23">
        <v>45594</v>
      </c>
      <c r="L166" s="20">
        <v>0</v>
      </c>
      <c r="M166" s="20">
        <v>812.63</v>
      </c>
      <c r="N166" s="20">
        <v>915</v>
      </c>
      <c r="O166" s="21">
        <v>0</v>
      </c>
      <c r="Q166" s="20">
        <v>0</v>
      </c>
      <c r="R166" s="20">
        <f t="shared" si="7"/>
        <v>915</v>
      </c>
      <c r="S166" s="20">
        <v>915</v>
      </c>
    </row>
    <row r="167" spans="1:19">
      <c r="A167" s="18" t="s">
        <v>8991</v>
      </c>
      <c r="B167" s="18" t="s">
        <v>8992</v>
      </c>
      <c r="C167" s="18" t="s">
        <v>8993</v>
      </c>
      <c r="D167" s="18" t="s">
        <v>8994</v>
      </c>
      <c r="E167" s="18" t="s">
        <v>8995</v>
      </c>
      <c r="F167" s="18" t="s">
        <v>8996</v>
      </c>
      <c r="G167" s="19">
        <v>12</v>
      </c>
      <c r="H167" s="23">
        <v>45862</v>
      </c>
      <c r="I167" s="23">
        <v>46226</v>
      </c>
      <c r="J167" s="23">
        <v>45566</v>
      </c>
      <c r="K167" s="23">
        <v>45594</v>
      </c>
      <c r="L167" s="20">
        <v>0</v>
      </c>
      <c r="M167" s="20">
        <v>812.63</v>
      </c>
      <c r="N167" s="20">
        <v>890</v>
      </c>
      <c r="O167" s="21">
        <v>0</v>
      </c>
      <c r="Q167" s="20">
        <v>0</v>
      </c>
      <c r="R167" s="20">
        <f t="shared" si="7"/>
        <v>890</v>
      </c>
      <c r="S167" s="20">
        <v>890</v>
      </c>
    </row>
    <row r="168" spans="1:19">
      <c r="A168" s="18" t="s">
        <v>8997</v>
      </c>
      <c r="B168" s="18" t="s">
        <v>8998</v>
      </c>
      <c r="C168" s="18" t="s">
        <v>8999</v>
      </c>
      <c r="D168" s="18" t="s">
        <v>9000</v>
      </c>
      <c r="E168" s="18" t="s">
        <v>9001</v>
      </c>
      <c r="F168" s="18" t="s">
        <v>9002</v>
      </c>
      <c r="G168" s="19">
        <v>12</v>
      </c>
      <c r="H168" s="23">
        <v>45862</v>
      </c>
      <c r="I168" s="23">
        <v>46226</v>
      </c>
      <c r="J168" s="23">
        <v>45566</v>
      </c>
      <c r="K168" s="23">
        <v>45594</v>
      </c>
      <c r="L168" s="20">
        <v>0</v>
      </c>
      <c r="M168" s="20">
        <v>812.63</v>
      </c>
      <c r="N168" s="20">
        <v>865</v>
      </c>
      <c r="O168" s="21">
        <v>0</v>
      </c>
      <c r="Q168" s="20">
        <v>0</v>
      </c>
      <c r="R168" s="20">
        <f t="shared" si="7"/>
        <v>865</v>
      </c>
      <c r="S168" s="20">
        <v>865</v>
      </c>
    </row>
    <row r="169" spans="1:19">
      <c r="A169" s="18" t="s">
        <v>9003</v>
      </c>
      <c r="B169" s="18" t="s">
        <v>9004</v>
      </c>
      <c r="C169" s="18" t="s">
        <v>9005</v>
      </c>
      <c r="D169" s="18" t="s">
        <v>9006</v>
      </c>
      <c r="E169" s="18" t="s">
        <v>9007</v>
      </c>
      <c r="F169" s="18" t="s">
        <v>9008</v>
      </c>
      <c r="G169" s="19">
        <v>12</v>
      </c>
      <c r="H169" s="23">
        <v>45862</v>
      </c>
      <c r="I169" s="23">
        <v>46226</v>
      </c>
      <c r="J169" s="23">
        <v>45566</v>
      </c>
      <c r="K169" s="23">
        <v>45594</v>
      </c>
      <c r="L169" s="20">
        <v>0</v>
      </c>
      <c r="M169" s="20">
        <v>812.63</v>
      </c>
      <c r="N169" s="20">
        <v>890</v>
      </c>
      <c r="O169" s="21">
        <v>0</v>
      </c>
      <c r="Q169" s="20">
        <v>0</v>
      </c>
      <c r="R169" s="20">
        <f t="shared" si="7"/>
        <v>890</v>
      </c>
      <c r="S169" s="20">
        <v>890</v>
      </c>
    </row>
    <row r="170" spans="1:19">
      <c r="A170" s="18" t="s">
        <v>9009</v>
      </c>
      <c r="B170" s="18" t="s">
        <v>9010</v>
      </c>
      <c r="C170" s="18" t="s">
        <v>9011</v>
      </c>
      <c r="D170" s="18" t="s">
        <v>9012</v>
      </c>
      <c r="E170" s="18" t="s">
        <v>9013</v>
      </c>
      <c r="F170" s="18" t="s">
        <v>9014</v>
      </c>
      <c r="G170" s="19">
        <v>12</v>
      </c>
      <c r="H170" s="23">
        <v>45862</v>
      </c>
      <c r="I170" s="23">
        <v>46226</v>
      </c>
      <c r="J170" s="23">
        <v>45566</v>
      </c>
      <c r="K170" s="23">
        <v>45594</v>
      </c>
      <c r="L170" s="20">
        <v>0</v>
      </c>
      <c r="M170" s="20">
        <v>812.63</v>
      </c>
      <c r="N170" s="20">
        <v>865</v>
      </c>
      <c r="O170" s="21">
        <v>0</v>
      </c>
      <c r="Q170" s="20">
        <v>0</v>
      </c>
      <c r="R170" s="20">
        <f t="shared" si="7"/>
        <v>865</v>
      </c>
      <c r="S170" s="20">
        <v>865</v>
      </c>
    </row>
    <row r="171" spans="1:19">
      <c r="A171" s="18" t="s">
        <v>9015</v>
      </c>
      <c r="B171" s="18" t="s">
        <v>9016</v>
      </c>
      <c r="C171" s="18" t="s">
        <v>9017</v>
      </c>
      <c r="D171" s="18" t="s">
        <v>9018</v>
      </c>
      <c r="E171" s="18" t="s">
        <v>9019</v>
      </c>
      <c r="F171" s="18" t="s">
        <v>9020</v>
      </c>
      <c r="G171" s="19">
        <v>12</v>
      </c>
      <c r="H171" s="23">
        <v>45862</v>
      </c>
      <c r="I171" s="23">
        <v>46226</v>
      </c>
      <c r="J171" s="23">
        <v>45566</v>
      </c>
      <c r="K171" s="23">
        <v>45594</v>
      </c>
      <c r="L171" s="20">
        <v>0</v>
      </c>
      <c r="M171" s="20">
        <v>812.63</v>
      </c>
      <c r="N171" s="20">
        <v>900</v>
      </c>
      <c r="O171" s="21">
        <v>0</v>
      </c>
      <c r="Q171" s="20">
        <v>0</v>
      </c>
      <c r="R171" s="20">
        <f t="shared" si="7"/>
        <v>900</v>
      </c>
      <c r="S171" s="20">
        <v>900</v>
      </c>
    </row>
    <row r="172" spans="1:19">
      <c r="A172" s="18" t="s">
        <v>9021</v>
      </c>
      <c r="B172" s="18" t="s">
        <v>9022</v>
      </c>
      <c r="C172" s="18" t="s">
        <v>9023</v>
      </c>
      <c r="D172" s="18" t="s">
        <v>9024</v>
      </c>
      <c r="E172" s="18" t="s">
        <v>9025</v>
      </c>
      <c r="F172" s="18" t="s">
        <v>9026</v>
      </c>
      <c r="G172" s="19">
        <v>12</v>
      </c>
      <c r="H172" s="23">
        <v>45862</v>
      </c>
      <c r="I172" s="23">
        <v>46226</v>
      </c>
      <c r="J172" s="23">
        <v>45565</v>
      </c>
      <c r="K172" s="23">
        <v>45594</v>
      </c>
      <c r="L172" s="20">
        <v>0</v>
      </c>
      <c r="M172" s="20">
        <v>812.63</v>
      </c>
      <c r="N172" s="20">
        <v>825</v>
      </c>
      <c r="O172" s="21">
        <v>0</v>
      </c>
      <c r="Q172" s="20">
        <v>0</v>
      </c>
      <c r="R172" s="20">
        <f t="shared" si="7"/>
        <v>825</v>
      </c>
      <c r="S172" s="20">
        <v>825</v>
      </c>
    </row>
    <row r="173" spans="1:19">
      <c r="A173" s="18" t="s">
        <v>9027</v>
      </c>
      <c r="B173" s="18" t="s">
        <v>9028</v>
      </c>
      <c r="C173" s="18" t="s">
        <v>9029</v>
      </c>
      <c r="D173" s="18" t="s">
        <v>9030</v>
      </c>
      <c r="E173" s="18" t="s">
        <v>9031</v>
      </c>
      <c r="F173" s="18" t="s">
        <v>9032</v>
      </c>
      <c r="G173" s="19">
        <v>12</v>
      </c>
      <c r="H173" s="23">
        <v>45862</v>
      </c>
      <c r="I173" s="23">
        <v>46226</v>
      </c>
      <c r="J173" s="23">
        <v>45565</v>
      </c>
      <c r="K173" s="23">
        <v>45594</v>
      </c>
      <c r="L173" s="20">
        <v>0</v>
      </c>
      <c r="M173" s="20">
        <v>812.63</v>
      </c>
      <c r="N173" s="20">
        <v>875</v>
      </c>
      <c r="O173" s="21">
        <v>0</v>
      </c>
      <c r="Q173" s="20">
        <v>0</v>
      </c>
      <c r="R173" s="20">
        <f t="shared" si="7"/>
        <v>875</v>
      </c>
      <c r="S173" s="20">
        <v>875</v>
      </c>
    </row>
    <row r="174" spans="1:19">
      <c r="A174" s="18" t="s">
        <v>9033</v>
      </c>
      <c r="B174" s="18" t="s">
        <v>9034</v>
      </c>
      <c r="C174" s="18" t="s">
        <v>9035</v>
      </c>
      <c r="D174" s="18" t="s">
        <v>9036</v>
      </c>
      <c r="E174" s="18" t="s">
        <v>9037</v>
      </c>
      <c r="F174" s="18" t="s">
        <v>9038</v>
      </c>
      <c r="G174" s="19">
        <v>12</v>
      </c>
      <c r="H174" s="23">
        <v>45862</v>
      </c>
      <c r="I174" s="23">
        <v>46226</v>
      </c>
      <c r="J174" s="23">
        <v>45565</v>
      </c>
      <c r="K174" s="23">
        <v>45594</v>
      </c>
      <c r="L174" s="20">
        <v>0</v>
      </c>
      <c r="M174" s="20">
        <v>812.63</v>
      </c>
      <c r="N174" s="20">
        <v>875</v>
      </c>
      <c r="O174" s="21">
        <v>0</v>
      </c>
      <c r="Q174" s="20">
        <v>0</v>
      </c>
      <c r="R174" s="20">
        <f t="shared" si="7"/>
        <v>875</v>
      </c>
      <c r="S174" s="20">
        <v>875</v>
      </c>
    </row>
    <row r="175" spans="1:19">
      <c r="A175" s="18" t="s">
        <v>9039</v>
      </c>
      <c r="B175" s="18" t="s">
        <v>9040</v>
      </c>
      <c r="C175" s="18" t="s">
        <v>9041</v>
      </c>
      <c r="D175" s="18" t="s">
        <v>9042</v>
      </c>
      <c r="E175" s="18" t="s">
        <v>9043</v>
      </c>
      <c r="F175" s="18" t="s">
        <v>9044</v>
      </c>
      <c r="G175" s="19">
        <v>12</v>
      </c>
      <c r="H175" s="23">
        <v>45862</v>
      </c>
      <c r="I175" s="23">
        <v>46226</v>
      </c>
      <c r="J175" s="23">
        <v>45565</v>
      </c>
      <c r="K175" s="23">
        <v>45594</v>
      </c>
      <c r="L175" s="20">
        <v>0</v>
      </c>
      <c r="M175" s="20">
        <v>812.63</v>
      </c>
      <c r="N175" s="20">
        <v>875</v>
      </c>
      <c r="O175" s="21">
        <v>0</v>
      </c>
      <c r="Q175" s="20">
        <v>0</v>
      </c>
      <c r="R175" s="20">
        <f t="shared" si="7"/>
        <v>875</v>
      </c>
      <c r="S175" s="20">
        <v>875</v>
      </c>
    </row>
    <row r="176" spans="1:19">
      <c r="A176" s="18" t="s">
        <v>9045</v>
      </c>
      <c r="B176" s="18" t="s">
        <v>9046</v>
      </c>
      <c r="C176" s="18" t="s">
        <v>9047</v>
      </c>
      <c r="D176" s="18" t="s">
        <v>9048</v>
      </c>
      <c r="E176" s="18" t="s">
        <v>9049</v>
      </c>
      <c r="F176" s="18" t="s">
        <v>9050</v>
      </c>
      <c r="G176" s="19">
        <v>12</v>
      </c>
      <c r="H176" s="23">
        <v>45862</v>
      </c>
      <c r="I176" s="23">
        <v>46226</v>
      </c>
      <c r="J176" s="23">
        <v>45565</v>
      </c>
      <c r="K176" s="23">
        <v>45594</v>
      </c>
      <c r="L176" s="20">
        <v>0</v>
      </c>
      <c r="M176" s="20">
        <v>812.63</v>
      </c>
      <c r="N176" s="20">
        <v>875</v>
      </c>
      <c r="O176" s="21">
        <v>0</v>
      </c>
      <c r="Q176" s="20">
        <v>0</v>
      </c>
      <c r="R176" s="20">
        <f t="shared" si="7"/>
        <v>875</v>
      </c>
      <c r="S176" s="20">
        <v>875</v>
      </c>
    </row>
    <row r="177" spans="1:19">
      <c r="A177" s="18" t="s">
        <v>9051</v>
      </c>
      <c r="B177" s="18" t="s">
        <v>9052</v>
      </c>
      <c r="C177" s="18" t="s">
        <v>9053</v>
      </c>
      <c r="D177" s="18" t="s">
        <v>9054</v>
      </c>
      <c r="E177" s="18" t="s">
        <v>9055</v>
      </c>
      <c r="F177" s="18" t="s">
        <v>9056</v>
      </c>
      <c r="G177" s="19">
        <v>12</v>
      </c>
      <c r="H177" s="23">
        <v>45862</v>
      </c>
      <c r="I177" s="23">
        <v>46226</v>
      </c>
      <c r="J177" s="23">
        <v>45565</v>
      </c>
      <c r="K177" s="23">
        <v>45594</v>
      </c>
      <c r="L177" s="20">
        <v>0</v>
      </c>
      <c r="M177" s="20">
        <v>812.63</v>
      </c>
      <c r="N177" s="20">
        <v>875</v>
      </c>
      <c r="O177" s="21">
        <v>0</v>
      </c>
      <c r="Q177" s="20">
        <v>0</v>
      </c>
      <c r="R177" s="20">
        <f t="shared" si="7"/>
        <v>875</v>
      </c>
      <c r="S177" s="20">
        <v>875</v>
      </c>
    </row>
    <row r="178" spans="1:19">
      <c r="A178" s="18" t="s">
        <v>9057</v>
      </c>
      <c r="B178" s="18" t="s">
        <v>9058</v>
      </c>
      <c r="C178" s="18" t="s">
        <v>9059</v>
      </c>
      <c r="D178" s="18" t="s">
        <v>9060</v>
      </c>
      <c r="E178" s="18" t="s">
        <v>9061</v>
      </c>
      <c r="F178" s="18" t="s">
        <v>9062</v>
      </c>
      <c r="G178" s="19">
        <v>12</v>
      </c>
      <c r="H178" s="23">
        <v>45862</v>
      </c>
      <c r="I178" s="23">
        <v>46226</v>
      </c>
      <c r="J178" s="23">
        <v>45568</v>
      </c>
      <c r="K178" s="23">
        <v>45594</v>
      </c>
      <c r="L178" s="20">
        <v>0</v>
      </c>
      <c r="M178" s="20">
        <v>812.63</v>
      </c>
      <c r="N178" s="20">
        <v>925</v>
      </c>
      <c r="O178" s="21">
        <v>0</v>
      </c>
      <c r="Q178" s="20">
        <v>0</v>
      </c>
      <c r="R178" s="20">
        <f t="shared" ref="R178:R209" si="8">N178</f>
        <v>925</v>
      </c>
      <c r="S178" s="20">
        <v>925</v>
      </c>
    </row>
    <row r="179" spans="1:19">
      <c r="A179" s="18" t="s">
        <v>9063</v>
      </c>
      <c r="B179" s="18" t="s">
        <v>9064</v>
      </c>
      <c r="C179" s="18" t="s">
        <v>9065</v>
      </c>
      <c r="D179" s="18" t="s">
        <v>9066</v>
      </c>
      <c r="E179" s="18" t="s">
        <v>9067</v>
      </c>
      <c r="F179" s="18" t="s">
        <v>9068</v>
      </c>
      <c r="G179" s="19">
        <v>12</v>
      </c>
      <c r="H179" s="23">
        <v>45862</v>
      </c>
      <c r="I179" s="23">
        <v>46226</v>
      </c>
      <c r="J179" s="23">
        <v>45567</v>
      </c>
      <c r="K179" s="23">
        <v>45594</v>
      </c>
      <c r="L179" s="20">
        <v>1840</v>
      </c>
      <c r="M179" s="20">
        <v>812.63</v>
      </c>
      <c r="N179" s="20">
        <v>890</v>
      </c>
      <c r="O179" s="21">
        <v>0</v>
      </c>
      <c r="Q179" s="20">
        <v>0</v>
      </c>
      <c r="R179" s="20">
        <f t="shared" si="8"/>
        <v>890</v>
      </c>
      <c r="S179" s="20">
        <v>890</v>
      </c>
    </row>
    <row r="180" spans="1:19">
      <c r="A180" s="18" t="s">
        <v>9069</v>
      </c>
      <c r="B180" s="18" t="s">
        <v>9070</v>
      </c>
      <c r="C180" s="18" t="s">
        <v>9071</v>
      </c>
      <c r="D180" s="18" t="s">
        <v>9072</v>
      </c>
      <c r="E180" s="18" t="s">
        <v>9073</v>
      </c>
      <c r="F180" s="18" t="s">
        <v>9074</v>
      </c>
      <c r="G180" s="19">
        <v>12</v>
      </c>
      <c r="H180" s="23">
        <v>45862</v>
      </c>
      <c r="I180" s="23">
        <v>46226</v>
      </c>
      <c r="J180" s="23">
        <v>45567</v>
      </c>
      <c r="K180" s="23">
        <v>45595</v>
      </c>
      <c r="L180" s="20">
        <v>0</v>
      </c>
      <c r="M180" s="20">
        <v>812.63</v>
      </c>
      <c r="N180" s="20">
        <v>890</v>
      </c>
      <c r="O180" s="21">
        <v>0</v>
      </c>
      <c r="Q180" s="20">
        <v>0</v>
      </c>
      <c r="R180" s="20">
        <f t="shared" si="8"/>
        <v>890</v>
      </c>
      <c r="S180" s="20">
        <v>890</v>
      </c>
    </row>
    <row r="181" spans="1:19">
      <c r="A181" s="18" t="s">
        <v>9075</v>
      </c>
      <c r="B181" s="18" t="s">
        <v>9076</v>
      </c>
      <c r="C181" s="18" t="s">
        <v>9077</v>
      </c>
      <c r="D181" s="18" t="s">
        <v>9078</v>
      </c>
      <c r="E181" s="18" t="s">
        <v>9079</v>
      </c>
      <c r="F181" s="18" t="s">
        <v>9080</v>
      </c>
      <c r="G181" s="19">
        <v>12</v>
      </c>
      <c r="H181" s="23">
        <v>45862</v>
      </c>
      <c r="I181" s="23">
        <v>46226</v>
      </c>
      <c r="J181" s="23">
        <v>45565</v>
      </c>
      <c r="K181" s="23">
        <v>45595</v>
      </c>
      <c r="L181" s="20">
        <v>0</v>
      </c>
      <c r="M181" s="20">
        <v>812.63</v>
      </c>
      <c r="N181" s="20">
        <v>890</v>
      </c>
      <c r="O181" s="21">
        <v>0</v>
      </c>
      <c r="Q181" s="20">
        <v>0</v>
      </c>
      <c r="R181" s="20">
        <f t="shared" si="8"/>
        <v>890</v>
      </c>
      <c r="S181" s="20">
        <v>890</v>
      </c>
    </row>
    <row r="182" spans="1:19">
      <c r="A182" s="18" t="s">
        <v>9081</v>
      </c>
      <c r="B182" s="18" t="s">
        <v>9082</v>
      </c>
      <c r="C182" s="18" t="s">
        <v>9083</v>
      </c>
      <c r="D182" s="18" t="s">
        <v>9084</v>
      </c>
      <c r="E182" s="18" t="s">
        <v>9085</v>
      </c>
      <c r="F182" s="18" t="s">
        <v>9086</v>
      </c>
      <c r="G182" s="19">
        <v>12</v>
      </c>
      <c r="H182" s="23">
        <v>45862</v>
      </c>
      <c r="I182" s="23">
        <v>46226</v>
      </c>
      <c r="J182" s="23">
        <v>45566</v>
      </c>
      <c r="K182" s="23">
        <v>45595</v>
      </c>
      <c r="L182" s="20">
        <v>0</v>
      </c>
      <c r="M182" s="20">
        <v>812.63</v>
      </c>
      <c r="N182" s="20">
        <v>890</v>
      </c>
      <c r="O182" s="21">
        <v>0</v>
      </c>
      <c r="Q182" s="20">
        <v>0</v>
      </c>
      <c r="R182" s="20">
        <f t="shared" si="8"/>
        <v>890</v>
      </c>
      <c r="S182" s="20">
        <v>890</v>
      </c>
    </row>
    <row r="183" spans="1:19">
      <c r="A183" s="18" t="s">
        <v>9087</v>
      </c>
      <c r="B183" s="18" t="s">
        <v>9088</v>
      </c>
      <c r="C183" s="18" t="s">
        <v>9089</v>
      </c>
      <c r="D183" s="18" t="s">
        <v>9090</v>
      </c>
      <c r="E183" s="18" t="s">
        <v>9091</v>
      </c>
      <c r="F183" s="18" t="s">
        <v>9092</v>
      </c>
      <c r="G183" s="19">
        <v>12</v>
      </c>
      <c r="H183" s="23">
        <v>45862</v>
      </c>
      <c r="I183" s="23">
        <v>46226</v>
      </c>
      <c r="J183" s="23">
        <v>45565</v>
      </c>
      <c r="K183" s="23">
        <v>45595</v>
      </c>
      <c r="L183" s="20">
        <v>0</v>
      </c>
      <c r="M183" s="20">
        <v>812.63</v>
      </c>
      <c r="N183" s="20">
        <v>840</v>
      </c>
      <c r="O183" s="21">
        <v>0</v>
      </c>
      <c r="Q183" s="20">
        <v>0</v>
      </c>
      <c r="R183" s="20">
        <f t="shared" si="8"/>
        <v>840</v>
      </c>
      <c r="S183" s="20">
        <v>840</v>
      </c>
    </row>
    <row r="184" spans="1:19">
      <c r="A184" s="18" t="s">
        <v>9093</v>
      </c>
      <c r="B184" s="18" t="s">
        <v>9094</v>
      </c>
      <c r="C184" s="18" t="s">
        <v>9095</v>
      </c>
      <c r="D184" s="18" t="s">
        <v>9096</v>
      </c>
      <c r="E184" s="18" t="s">
        <v>9097</v>
      </c>
      <c r="F184" s="18" t="s">
        <v>9098</v>
      </c>
      <c r="G184" s="19">
        <v>12</v>
      </c>
      <c r="H184" s="23">
        <v>45862</v>
      </c>
      <c r="I184" s="23">
        <v>46226</v>
      </c>
      <c r="J184" s="23">
        <v>45565</v>
      </c>
      <c r="K184" s="23">
        <v>45595</v>
      </c>
      <c r="L184" s="20">
        <v>0</v>
      </c>
      <c r="M184" s="20">
        <v>812.63</v>
      </c>
      <c r="N184" s="20">
        <v>850</v>
      </c>
      <c r="O184" s="21">
        <v>0</v>
      </c>
      <c r="Q184" s="20">
        <v>0</v>
      </c>
      <c r="R184" s="20">
        <f t="shared" si="8"/>
        <v>850</v>
      </c>
      <c r="S184" s="20">
        <v>850</v>
      </c>
    </row>
    <row r="185" spans="1:19">
      <c r="A185" s="18" t="s">
        <v>9099</v>
      </c>
      <c r="B185" s="18" t="s">
        <v>9100</v>
      </c>
      <c r="C185" s="18" t="s">
        <v>9101</v>
      </c>
      <c r="D185" s="18" t="s">
        <v>9102</v>
      </c>
      <c r="E185" s="18" t="s">
        <v>9103</v>
      </c>
      <c r="F185" s="18" t="s">
        <v>9104</v>
      </c>
      <c r="G185" s="19">
        <v>12</v>
      </c>
      <c r="H185" s="23">
        <v>45862</v>
      </c>
      <c r="I185" s="23">
        <v>46226</v>
      </c>
      <c r="J185" s="23">
        <v>45565</v>
      </c>
      <c r="K185" s="23">
        <v>45595</v>
      </c>
      <c r="L185" s="20">
        <v>0</v>
      </c>
      <c r="M185" s="20">
        <v>812.63</v>
      </c>
      <c r="N185" s="20">
        <v>850</v>
      </c>
      <c r="O185" s="21">
        <v>0</v>
      </c>
      <c r="Q185" s="20">
        <v>0</v>
      </c>
      <c r="R185" s="20">
        <f t="shared" si="8"/>
        <v>850</v>
      </c>
      <c r="S185" s="20">
        <v>850</v>
      </c>
    </row>
    <row r="186" spans="1:19">
      <c r="A186" s="18" t="s">
        <v>9105</v>
      </c>
      <c r="B186" s="18" t="s">
        <v>9106</v>
      </c>
      <c r="C186" s="18" t="s">
        <v>9107</v>
      </c>
      <c r="D186" s="18" t="s">
        <v>9108</v>
      </c>
      <c r="E186" s="18" t="s">
        <v>9109</v>
      </c>
      <c r="F186" s="18" t="s">
        <v>9110</v>
      </c>
      <c r="G186" s="19">
        <v>12</v>
      </c>
      <c r="H186" s="23">
        <v>45862</v>
      </c>
      <c r="I186" s="23">
        <v>46226</v>
      </c>
      <c r="J186" s="23">
        <v>45565</v>
      </c>
      <c r="K186" s="23">
        <v>45595</v>
      </c>
      <c r="L186" s="20">
        <v>0</v>
      </c>
      <c r="M186" s="20">
        <v>812.63</v>
      </c>
      <c r="N186" s="20">
        <v>840</v>
      </c>
      <c r="O186" s="21">
        <v>0</v>
      </c>
      <c r="Q186" s="20">
        <v>0</v>
      </c>
      <c r="R186" s="20">
        <f t="shared" si="8"/>
        <v>840</v>
      </c>
      <c r="S186" s="20">
        <v>840</v>
      </c>
    </row>
    <row r="187" spans="1:19">
      <c r="A187" s="18" t="s">
        <v>9111</v>
      </c>
      <c r="B187" s="18" t="s">
        <v>9112</v>
      </c>
      <c r="C187" s="18" t="s">
        <v>9113</v>
      </c>
      <c r="D187" s="18" t="s">
        <v>9114</v>
      </c>
      <c r="E187" s="18" t="s">
        <v>9115</v>
      </c>
      <c r="F187" s="18" t="s">
        <v>9116</v>
      </c>
      <c r="G187" s="19">
        <v>12</v>
      </c>
      <c r="H187" s="23">
        <v>45862</v>
      </c>
      <c r="I187" s="23">
        <v>46226</v>
      </c>
      <c r="J187" s="23">
        <v>45565</v>
      </c>
      <c r="K187" s="23">
        <v>45595</v>
      </c>
      <c r="L187" s="20">
        <v>0</v>
      </c>
      <c r="M187" s="20">
        <v>812.63</v>
      </c>
      <c r="N187" s="20">
        <v>850</v>
      </c>
      <c r="O187" s="21">
        <v>0</v>
      </c>
      <c r="Q187" s="20">
        <v>0</v>
      </c>
      <c r="R187" s="20">
        <f t="shared" si="8"/>
        <v>850</v>
      </c>
      <c r="S187" s="20">
        <v>850</v>
      </c>
    </row>
    <row r="188" spans="1:19">
      <c r="A188" s="18" t="s">
        <v>9117</v>
      </c>
      <c r="B188" s="18" t="s">
        <v>9118</v>
      </c>
      <c r="C188" s="18" t="s">
        <v>9119</v>
      </c>
      <c r="D188" s="18" t="s">
        <v>9120</v>
      </c>
      <c r="E188" s="18" t="s">
        <v>9121</v>
      </c>
      <c r="F188" s="18" t="s">
        <v>9122</v>
      </c>
      <c r="G188" s="19">
        <v>12</v>
      </c>
      <c r="H188" s="23">
        <v>45862</v>
      </c>
      <c r="I188" s="23">
        <v>46226</v>
      </c>
      <c r="J188" s="23">
        <v>45565</v>
      </c>
      <c r="K188" s="23">
        <v>45595</v>
      </c>
      <c r="L188" s="20">
        <v>0</v>
      </c>
      <c r="M188" s="20">
        <v>812.63</v>
      </c>
      <c r="N188" s="20">
        <v>850</v>
      </c>
      <c r="O188" s="21">
        <v>0</v>
      </c>
      <c r="Q188" s="20">
        <v>0</v>
      </c>
      <c r="R188" s="20">
        <f t="shared" si="8"/>
        <v>850</v>
      </c>
      <c r="S188" s="20">
        <v>850</v>
      </c>
    </row>
    <row r="189" spans="1:19">
      <c r="A189" s="18" t="s">
        <v>9123</v>
      </c>
      <c r="B189" s="18" t="s">
        <v>9124</v>
      </c>
      <c r="C189" s="18" t="s">
        <v>9125</v>
      </c>
      <c r="D189" s="18" t="s">
        <v>9126</v>
      </c>
      <c r="E189" s="18" t="s">
        <v>9127</v>
      </c>
      <c r="F189" s="18" t="s">
        <v>9128</v>
      </c>
      <c r="G189" s="19">
        <v>12</v>
      </c>
      <c r="H189" s="23">
        <v>45862</v>
      </c>
      <c r="I189" s="23">
        <v>46226</v>
      </c>
      <c r="J189" s="23">
        <v>45565</v>
      </c>
      <c r="K189" s="23">
        <v>45595</v>
      </c>
      <c r="L189" s="20">
        <v>0</v>
      </c>
      <c r="M189" s="20">
        <v>812.63</v>
      </c>
      <c r="N189" s="20">
        <v>800</v>
      </c>
      <c r="O189" s="21">
        <v>0</v>
      </c>
      <c r="Q189" s="20">
        <v>0</v>
      </c>
      <c r="R189" s="20">
        <f t="shared" si="8"/>
        <v>800</v>
      </c>
      <c r="S189" s="20">
        <v>800</v>
      </c>
    </row>
    <row r="190" spans="1:19">
      <c r="A190" s="18" t="s">
        <v>9129</v>
      </c>
      <c r="B190" s="18" t="s">
        <v>9130</v>
      </c>
      <c r="C190" s="18" t="s">
        <v>9131</v>
      </c>
      <c r="D190" s="18" t="s">
        <v>9132</v>
      </c>
      <c r="E190" s="18" t="s">
        <v>9133</v>
      </c>
      <c r="F190" s="18" t="s">
        <v>9134</v>
      </c>
      <c r="G190" s="19">
        <v>12</v>
      </c>
      <c r="H190" s="23">
        <v>45862</v>
      </c>
      <c r="I190" s="23">
        <v>46226</v>
      </c>
      <c r="J190" s="23">
        <v>45568</v>
      </c>
      <c r="K190" s="23">
        <v>45595</v>
      </c>
      <c r="L190" s="20">
        <v>0</v>
      </c>
      <c r="M190" s="20">
        <v>812.63</v>
      </c>
      <c r="N190" s="20">
        <v>915</v>
      </c>
      <c r="O190" s="21">
        <v>0</v>
      </c>
      <c r="Q190" s="20">
        <v>0</v>
      </c>
      <c r="R190" s="20">
        <f t="shared" si="8"/>
        <v>915</v>
      </c>
      <c r="S190" s="20">
        <v>915</v>
      </c>
    </row>
    <row r="191" spans="1:19">
      <c r="A191" s="18" t="s">
        <v>9135</v>
      </c>
      <c r="B191" s="18" t="s">
        <v>9136</v>
      </c>
      <c r="C191" s="18" t="s">
        <v>9137</v>
      </c>
      <c r="D191" s="18" t="s">
        <v>9138</v>
      </c>
      <c r="E191" s="18" t="s">
        <v>9139</v>
      </c>
      <c r="F191" s="18" t="s">
        <v>9140</v>
      </c>
      <c r="G191" s="19">
        <v>12</v>
      </c>
      <c r="H191" s="23">
        <v>45862</v>
      </c>
      <c r="I191" s="23">
        <v>46226</v>
      </c>
      <c r="J191" s="23">
        <v>45568</v>
      </c>
      <c r="K191" s="23">
        <v>45595</v>
      </c>
      <c r="L191" s="20">
        <v>0</v>
      </c>
      <c r="M191" s="20">
        <v>812.63</v>
      </c>
      <c r="N191" s="20">
        <v>915</v>
      </c>
      <c r="O191" s="21">
        <v>0</v>
      </c>
      <c r="Q191" s="20">
        <v>0</v>
      </c>
      <c r="R191" s="20">
        <f t="shared" si="8"/>
        <v>915</v>
      </c>
      <c r="S191" s="20">
        <v>915</v>
      </c>
    </row>
    <row r="192" spans="1:19">
      <c r="A192" s="18" t="s">
        <v>9141</v>
      </c>
      <c r="B192" s="18" t="s">
        <v>9142</v>
      </c>
      <c r="C192" s="18" t="s">
        <v>9143</v>
      </c>
      <c r="D192" s="18" t="s">
        <v>9144</v>
      </c>
      <c r="E192" s="18" t="s">
        <v>9145</v>
      </c>
      <c r="F192" s="18" t="s">
        <v>9146</v>
      </c>
      <c r="G192" s="19">
        <v>12</v>
      </c>
      <c r="H192" s="23">
        <v>45862</v>
      </c>
      <c r="I192" s="23">
        <v>46226</v>
      </c>
      <c r="J192" s="23">
        <v>45568</v>
      </c>
      <c r="K192" s="23">
        <v>45595</v>
      </c>
      <c r="L192" s="20">
        <v>0</v>
      </c>
      <c r="M192" s="20">
        <v>812.63</v>
      </c>
      <c r="N192" s="20">
        <v>915</v>
      </c>
      <c r="O192" s="21">
        <v>0</v>
      </c>
      <c r="Q192" s="20">
        <v>0</v>
      </c>
      <c r="R192" s="20">
        <f t="shared" si="8"/>
        <v>915</v>
      </c>
      <c r="S192" s="20">
        <v>915</v>
      </c>
    </row>
    <row r="193" spans="1:19">
      <c r="A193" s="18" t="s">
        <v>9147</v>
      </c>
      <c r="B193" s="18" t="s">
        <v>9148</v>
      </c>
      <c r="C193" s="18" t="s">
        <v>9149</v>
      </c>
      <c r="D193" s="18" t="s">
        <v>9150</v>
      </c>
      <c r="E193" s="18" t="s">
        <v>9151</v>
      </c>
      <c r="F193" s="18" t="s">
        <v>9152</v>
      </c>
      <c r="G193" s="19">
        <v>12</v>
      </c>
      <c r="H193" s="23">
        <v>45862</v>
      </c>
      <c r="I193" s="23">
        <v>46226</v>
      </c>
      <c r="J193" s="23">
        <v>45568</v>
      </c>
      <c r="K193" s="23">
        <v>45595</v>
      </c>
      <c r="L193" s="20">
        <v>0</v>
      </c>
      <c r="M193" s="20">
        <v>812.63</v>
      </c>
      <c r="N193" s="20">
        <v>925</v>
      </c>
      <c r="O193" s="21">
        <v>0</v>
      </c>
      <c r="Q193" s="20">
        <v>0</v>
      </c>
      <c r="R193" s="20">
        <f t="shared" si="8"/>
        <v>925</v>
      </c>
      <c r="S193" s="20">
        <v>925</v>
      </c>
    </row>
    <row r="194" spans="1:19">
      <c r="A194" s="18" t="s">
        <v>9153</v>
      </c>
      <c r="B194" s="18" t="s">
        <v>9154</v>
      </c>
      <c r="C194" s="18" t="s">
        <v>9155</v>
      </c>
      <c r="D194" s="18" t="s">
        <v>9156</v>
      </c>
      <c r="E194" s="18" t="s">
        <v>9157</v>
      </c>
      <c r="F194" s="18" t="s">
        <v>9158</v>
      </c>
      <c r="G194" s="19">
        <v>12</v>
      </c>
      <c r="H194" s="23">
        <v>45862</v>
      </c>
      <c r="I194" s="23">
        <v>46226</v>
      </c>
      <c r="J194" s="23">
        <v>45567</v>
      </c>
      <c r="K194" s="23">
        <v>45595</v>
      </c>
      <c r="L194" s="20">
        <v>0</v>
      </c>
      <c r="M194" s="20">
        <v>812.63</v>
      </c>
      <c r="N194" s="20">
        <v>900</v>
      </c>
      <c r="O194" s="21">
        <v>0</v>
      </c>
      <c r="Q194" s="20">
        <v>0</v>
      </c>
      <c r="R194" s="20">
        <f t="shared" si="8"/>
        <v>900</v>
      </c>
      <c r="S194" s="20">
        <v>900</v>
      </c>
    </row>
    <row r="195" spans="1:19">
      <c r="A195" s="18" t="s">
        <v>9159</v>
      </c>
      <c r="B195" s="18" t="s">
        <v>9160</v>
      </c>
      <c r="C195" s="18" t="s">
        <v>9161</v>
      </c>
      <c r="D195" s="18" t="s">
        <v>9162</v>
      </c>
      <c r="E195" s="18" t="s">
        <v>9163</v>
      </c>
      <c r="F195" s="18" t="s">
        <v>9164</v>
      </c>
      <c r="G195" s="19">
        <v>12</v>
      </c>
      <c r="H195" s="23">
        <v>45862</v>
      </c>
      <c r="I195" s="23">
        <v>46226</v>
      </c>
      <c r="J195" s="23">
        <v>45565</v>
      </c>
      <c r="K195" s="23">
        <v>45595</v>
      </c>
      <c r="L195" s="20">
        <v>0</v>
      </c>
      <c r="M195" s="20">
        <v>812.63</v>
      </c>
      <c r="N195" s="20">
        <v>825</v>
      </c>
      <c r="O195" s="21">
        <v>0</v>
      </c>
      <c r="Q195" s="20">
        <v>0</v>
      </c>
      <c r="R195" s="20">
        <f t="shared" si="8"/>
        <v>825</v>
      </c>
      <c r="S195" s="20">
        <v>825</v>
      </c>
    </row>
    <row r="196" spans="1:19">
      <c r="A196" s="18" t="s">
        <v>9165</v>
      </c>
      <c r="B196" s="18" t="s">
        <v>9166</v>
      </c>
      <c r="C196" s="18" t="s">
        <v>9167</v>
      </c>
      <c r="D196" s="18" t="s">
        <v>9168</v>
      </c>
      <c r="E196" s="18" t="s">
        <v>9169</v>
      </c>
      <c r="F196" s="18" t="s">
        <v>9170</v>
      </c>
      <c r="G196" s="19">
        <v>12</v>
      </c>
      <c r="H196" s="23">
        <v>45862</v>
      </c>
      <c r="I196" s="23">
        <v>46226</v>
      </c>
      <c r="J196" s="23">
        <v>45567</v>
      </c>
      <c r="K196" s="23">
        <v>45595</v>
      </c>
      <c r="L196" s="20">
        <v>0</v>
      </c>
      <c r="M196" s="20">
        <v>812.63</v>
      </c>
      <c r="N196" s="20">
        <v>890</v>
      </c>
      <c r="O196" s="21">
        <v>0</v>
      </c>
      <c r="Q196" s="20">
        <v>0</v>
      </c>
      <c r="R196" s="20">
        <f t="shared" si="8"/>
        <v>890</v>
      </c>
      <c r="S196" s="20">
        <v>890</v>
      </c>
    </row>
    <row r="197" spans="1:19">
      <c r="A197" s="18" t="s">
        <v>9171</v>
      </c>
      <c r="B197" s="18" t="s">
        <v>9172</v>
      </c>
      <c r="C197" s="18" t="s">
        <v>9173</v>
      </c>
      <c r="D197" s="18" t="s">
        <v>9174</v>
      </c>
      <c r="E197" s="18" t="s">
        <v>9175</v>
      </c>
      <c r="F197" s="18" t="s">
        <v>9176</v>
      </c>
      <c r="G197" s="19">
        <v>12</v>
      </c>
      <c r="H197" s="23">
        <v>45862</v>
      </c>
      <c r="I197" s="23">
        <v>46226</v>
      </c>
      <c r="J197" s="23">
        <v>45567</v>
      </c>
      <c r="K197" s="23">
        <v>45595</v>
      </c>
      <c r="L197" s="20">
        <v>0</v>
      </c>
      <c r="M197" s="20">
        <v>812.63</v>
      </c>
      <c r="N197" s="20">
        <v>890</v>
      </c>
      <c r="O197" s="21">
        <v>0</v>
      </c>
      <c r="Q197" s="20">
        <v>0</v>
      </c>
      <c r="R197" s="20">
        <f t="shared" si="8"/>
        <v>890</v>
      </c>
      <c r="S197" s="20">
        <v>890</v>
      </c>
    </row>
    <row r="198" spans="1:19">
      <c r="A198" s="18" t="s">
        <v>9177</v>
      </c>
      <c r="B198" s="18" t="s">
        <v>9178</v>
      </c>
      <c r="C198" s="18" t="s">
        <v>9179</v>
      </c>
      <c r="D198" s="18" t="s">
        <v>9180</v>
      </c>
      <c r="E198" s="18" t="s">
        <v>9181</v>
      </c>
      <c r="F198" s="18" t="s">
        <v>9182</v>
      </c>
      <c r="G198" s="19">
        <v>12</v>
      </c>
      <c r="H198" s="23">
        <v>45862</v>
      </c>
      <c r="I198" s="23">
        <v>46226</v>
      </c>
      <c r="J198" s="23">
        <v>45566</v>
      </c>
      <c r="K198" s="23">
        <v>45595</v>
      </c>
      <c r="L198" s="20">
        <v>0</v>
      </c>
      <c r="M198" s="20">
        <v>812.63</v>
      </c>
      <c r="N198" s="20">
        <v>890</v>
      </c>
      <c r="O198" s="21">
        <v>0</v>
      </c>
      <c r="Q198" s="20">
        <v>0</v>
      </c>
      <c r="R198" s="20">
        <f t="shared" si="8"/>
        <v>890</v>
      </c>
      <c r="S198" s="20">
        <v>890</v>
      </c>
    </row>
    <row r="199" spans="1:19">
      <c r="A199" s="18" t="s">
        <v>9183</v>
      </c>
      <c r="B199" s="18" t="s">
        <v>9184</v>
      </c>
      <c r="C199" s="18" t="s">
        <v>9185</v>
      </c>
      <c r="D199" s="18" t="s">
        <v>9186</v>
      </c>
      <c r="E199" s="18" t="s">
        <v>9187</v>
      </c>
      <c r="F199" s="18" t="s">
        <v>9188</v>
      </c>
      <c r="G199" s="19">
        <v>12</v>
      </c>
      <c r="H199" s="23">
        <v>45862</v>
      </c>
      <c r="I199" s="23">
        <v>46226</v>
      </c>
      <c r="J199" s="23">
        <v>45567</v>
      </c>
      <c r="K199" s="23">
        <v>45595</v>
      </c>
      <c r="L199" s="20">
        <v>0</v>
      </c>
      <c r="M199" s="20">
        <v>812.63</v>
      </c>
      <c r="N199" s="20">
        <v>890</v>
      </c>
      <c r="O199" s="21">
        <v>0</v>
      </c>
      <c r="Q199" s="20">
        <v>0</v>
      </c>
      <c r="R199" s="20">
        <f t="shared" si="8"/>
        <v>890</v>
      </c>
      <c r="S199" s="20">
        <v>890</v>
      </c>
    </row>
    <row r="200" spans="1:19">
      <c r="A200" s="18" t="s">
        <v>9189</v>
      </c>
      <c r="B200" s="18" t="s">
        <v>9190</v>
      </c>
      <c r="C200" s="18" t="s">
        <v>9191</v>
      </c>
      <c r="D200" s="18" t="s">
        <v>9192</v>
      </c>
      <c r="E200" s="18" t="s">
        <v>9193</v>
      </c>
      <c r="F200" s="18" t="s">
        <v>9194</v>
      </c>
      <c r="G200" s="19">
        <v>12</v>
      </c>
      <c r="H200" s="23">
        <v>45862</v>
      </c>
      <c r="I200" s="23">
        <v>46226</v>
      </c>
      <c r="J200" s="23">
        <v>45579</v>
      </c>
      <c r="K200" s="23">
        <v>45595</v>
      </c>
      <c r="L200" s="20">
        <v>0</v>
      </c>
      <c r="M200" s="20">
        <v>812.63</v>
      </c>
      <c r="N200" s="20">
        <v>930</v>
      </c>
      <c r="O200" s="21">
        <v>0</v>
      </c>
      <c r="Q200" s="20">
        <v>0</v>
      </c>
      <c r="R200" s="20">
        <f t="shared" si="8"/>
        <v>930</v>
      </c>
      <c r="S200" s="20">
        <v>930</v>
      </c>
    </row>
    <row r="201" spans="1:19">
      <c r="A201" s="18" t="s">
        <v>9195</v>
      </c>
      <c r="B201" s="18" t="s">
        <v>9196</v>
      </c>
      <c r="C201" s="18" t="s">
        <v>9197</v>
      </c>
      <c r="D201" s="18" t="s">
        <v>9198</v>
      </c>
      <c r="E201" s="18" t="s">
        <v>9199</v>
      </c>
      <c r="F201" s="18" t="s">
        <v>9200</v>
      </c>
      <c r="G201" s="19">
        <v>12</v>
      </c>
      <c r="H201" s="23">
        <v>45862</v>
      </c>
      <c r="I201" s="23">
        <v>46226</v>
      </c>
      <c r="J201" s="23">
        <v>45565</v>
      </c>
      <c r="K201" s="23">
        <v>45595</v>
      </c>
      <c r="L201" s="20">
        <v>0</v>
      </c>
      <c r="M201" s="20">
        <v>812.63</v>
      </c>
      <c r="N201" s="20">
        <v>865</v>
      </c>
      <c r="O201" s="21">
        <v>0</v>
      </c>
      <c r="Q201" s="20">
        <v>0</v>
      </c>
      <c r="R201" s="20">
        <f t="shared" si="8"/>
        <v>865</v>
      </c>
      <c r="S201" s="20">
        <v>865</v>
      </c>
    </row>
    <row r="202" spans="1:19">
      <c r="A202" s="18" t="s">
        <v>9201</v>
      </c>
      <c r="B202" s="18" t="s">
        <v>9202</v>
      </c>
      <c r="C202" s="18" t="s">
        <v>9203</v>
      </c>
      <c r="D202" s="18" t="s">
        <v>9204</v>
      </c>
      <c r="E202" s="18" t="s">
        <v>9205</v>
      </c>
      <c r="F202" s="18" t="s">
        <v>9206</v>
      </c>
      <c r="G202" s="19">
        <v>12</v>
      </c>
      <c r="H202" s="23">
        <v>45862</v>
      </c>
      <c r="I202" s="23">
        <v>46226</v>
      </c>
      <c r="J202" s="23">
        <v>45566</v>
      </c>
      <c r="K202" s="23">
        <v>45595</v>
      </c>
      <c r="L202" s="20">
        <v>0</v>
      </c>
      <c r="M202" s="20">
        <v>812.63</v>
      </c>
      <c r="N202" s="20">
        <v>890</v>
      </c>
      <c r="O202" s="21">
        <v>0</v>
      </c>
      <c r="Q202" s="20">
        <v>0</v>
      </c>
      <c r="R202" s="20">
        <f t="shared" si="8"/>
        <v>890</v>
      </c>
      <c r="S202" s="20">
        <v>890</v>
      </c>
    </row>
    <row r="203" spans="1:19">
      <c r="A203" s="18" t="s">
        <v>9207</v>
      </c>
      <c r="B203" s="18" t="s">
        <v>9208</v>
      </c>
      <c r="C203" s="18" t="s">
        <v>9209</v>
      </c>
      <c r="D203" s="18" t="s">
        <v>9210</v>
      </c>
      <c r="E203" s="18" t="s">
        <v>9211</v>
      </c>
      <c r="F203" s="18" t="s">
        <v>9212</v>
      </c>
      <c r="G203" s="19">
        <v>12</v>
      </c>
      <c r="H203" s="23">
        <v>45862</v>
      </c>
      <c r="I203" s="23">
        <v>46226</v>
      </c>
      <c r="J203" s="23">
        <v>45565</v>
      </c>
      <c r="K203" s="23">
        <v>45595</v>
      </c>
      <c r="L203" s="20">
        <v>0</v>
      </c>
      <c r="M203" s="20">
        <v>812.63</v>
      </c>
      <c r="N203" s="20">
        <v>850</v>
      </c>
      <c r="O203" s="21">
        <v>0</v>
      </c>
      <c r="Q203" s="20">
        <v>0</v>
      </c>
      <c r="R203" s="20">
        <f t="shared" si="8"/>
        <v>850</v>
      </c>
      <c r="S203" s="20">
        <v>850</v>
      </c>
    </row>
    <row r="204" spans="1:19">
      <c r="A204" s="18" t="s">
        <v>9213</v>
      </c>
      <c r="B204" s="18" t="s">
        <v>9214</v>
      </c>
      <c r="C204" s="18" t="s">
        <v>9215</v>
      </c>
      <c r="D204" s="18" t="s">
        <v>9216</v>
      </c>
      <c r="E204" s="18" t="s">
        <v>9217</v>
      </c>
      <c r="F204" s="18" t="s">
        <v>9218</v>
      </c>
      <c r="G204" s="19">
        <v>12</v>
      </c>
      <c r="H204" s="23">
        <v>45862</v>
      </c>
      <c r="I204" s="23">
        <v>46226</v>
      </c>
      <c r="J204" s="23">
        <v>45565</v>
      </c>
      <c r="K204" s="23">
        <v>45595</v>
      </c>
      <c r="L204" s="20">
        <v>0</v>
      </c>
      <c r="M204" s="20">
        <v>812.63</v>
      </c>
      <c r="N204" s="20">
        <v>850</v>
      </c>
      <c r="O204" s="21">
        <v>0</v>
      </c>
      <c r="Q204" s="20">
        <v>0</v>
      </c>
      <c r="R204" s="20">
        <f t="shared" si="8"/>
        <v>850</v>
      </c>
      <c r="S204" s="20">
        <v>850</v>
      </c>
    </row>
    <row r="205" spans="1:19">
      <c r="A205" s="18" t="s">
        <v>9219</v>
      </c>
      <c r="B205" s="18" t="s">
        <v>9220</v>
      </c>
      <c r="C205" s="18" t="s">
        <v>9221</v>
      </c>
      <c r="D205" s="18" t="s">
        <v>9222</v>
      </c>
      <c r="E205" s="18" t="s">
        <v>9223</v>
      </c>
      <c r="F205" s="18" t="s">
        <v>9224</v>
      </c>
      <c r="G205" s="19">
        <v>12</v>
      </c>
      <c r="H205" s="23">
        <v>45862</v>
      </c>
      <c r="I205" s="23">
        <v>46226</v>
      </c>
      <c r="J205" s="23">
        <v>45567</v>
      </c>
      <c r="K205" s="23">
        <v>45595</v>
      </c>
      <c r="L205" s="20">
        <v>0</v>
      </c>
      <c r="M205" s="20">
        <v>812.63</v>
      </c>
      <c r="N205" s="20">
        <v>865</v>
      </c>
      <c r="O205" s="21">
        <v>0</v>
      </c>
      <c r="Q205" s="20">
        <v>0</v>
      </c>
      <c r="R205" s="20">
        <f t="shared" si="8"/>
        <v>865</v>
      </c>
      <c r="S205" s="20">
        <v>865</v>
      </c>
    </row>
    <row r="206" spans="1:19">
      <c r="A206" s="18" t="s">
        <v>9225</v>
      </c>
      <c r="B206" s="18" t="s">
        <v>9226</v>
      </c>
      <c r="C206" s="18" t="s">
        <v>9227</v>
      </c>
      <c r="D206" s="18" t="s">
        <v>9228</v>
      </c>
      <c r="E206" s="18" t="s">
        <v>9229</v>
      </c>
      <c r="F206" s="18" t="s">
        <v>9230</v>
      </c>
      <c r="G206" s="19">
        <v>12</v>
      </c>
      <c r="H206" s="23">
        <v>45862</v>
      </c>
      <c r="I206" s="23">
        <v>46226</v>
      </c>
      <c r="J206" s="23">
        <v>45565</v>
      </c>
      <c r="K206" s="23">
        <v>45595</v>
      </c>
      <c r="L206" s="20">
        <v>0</v>
      </c>
      <c r="M206" s="20">
        <v>812.63</v>
      </c>
      <c r="N206" s="20">
        <v>900</v>
      </c>
      <c r="O206" s="21">
        <v>0</v>
      </c>
      <c r="Q206" s="20">
        <v>0</v>
      </c>
      <c r="R206" s="20">
        <f t="shared" si="8"/>
        <v>900</v>
      </c>
      <c r="S206" s="20">
        <v>900</v>
      </c>
    </row>
    <row r="207" spans="1:19">
      <c r="A207" s="18" t="s">
        <v>9231</v>
      </c>
      <c r="B207" s="18" t="s">
        <v>9232</v>
      </c>
      <c r="C207" s="18" t="s">
        <v>9233</v>
      </c>
      <c r="D207" s="18" t="s">
        <v>9234</v>
      </c>
      <c r="E207" s="18" t="s">
        <v>9235</v>
      </c>
      <c r="F207" s="18" t="s">
        <v>9236</v>
      </c>
      <c r="G207" s="19">
        <v>12</v>
      </c>
      <c r="H207" s="23">
        <v>45862</v>
      </c>
      <c r="I207" s="23">
        <v>46226</v>
      </c>
      <c r="J207" s="23">
        <v>45567</v>
      </c>
      <c r="K207" s="23">
        <v>45595</v>
      </c>
      <c r="L207" s="20">
        <v>0</v>
      </c>
      <c r="M207" s="20">
        <v>812.63</v>
      </c>
      <c r="N207" s="20">
        <v>900</v>
      </c>
      <c r="O207" s="21">
        <v>0</v>
      </c>
      <c r="Q207" s="20">
        <v>0</v>
      </c>
      <c r="R207" s="20">
        <f t="shared" si="8"/>
        <v>900</v>
      </c>
      <c r="S207" s="20">
        <v>900</v>
      </c>
    </row>
    <row r="208" spans="1:19">
      <c r="A208" s="18" t="s">
        <v>9237</v>
      </c>
      <c r="B208" s="18" t="s">
        <v>9238</v>
      </c>
      <c r="C208" s="18" t="s">
        <v>9239</v>
      </c>
      <c r="D208" s="18" t="s">
        <v>9240</v>
      </c>
      <c r="E208" s="18" t="s">
        <v>9241</v>
      </c>
      <c r="F208" s="18" t="s">
        <v>9242</v>
      </c>
      <c r="G208" s="19">
        <v>12</v>
      </c>
      <c r="H208" s="23">
        <v>45862</v>
      </c>
      <c r="I208" s="23">
        <v>46226</v>
      </c>
      <c r="J208" s="23">
        <v>45566</v>
      </c>
      <c r="K208" s="23">
        <v>45595</v>
      </c>
      <c r="L208" s="20">
        <v>0</v>
      </c>
      <c r="M208" s="20">
        <v>812.63</v>
      </c>
      <c r="N208" s="20">
        <v>900</v>
      </c>
      <c r="O208" s="21">
        <v>0</v>
      </c>
      <c r="Q208" s="20">
        <v>0</v>
      </c>
      <c r="R208" s="20">
        <f t="shared" si="8"/>
        <v>900</v>
      </c>
      <c r="S208" s="20">
        <v>900</v>
      </c>
    </row>
    <row r="209" spans="1:19">
      <c r="A209" s="18" t="s">
        <v>9243</v>
      </c>
      <c r="B209" s="18" t="s">
        <v>9244</v>
      </c>
      <c r="C209" s="18" t="s">
        <v>9245</v>
      </c>
      <c r="D209" s="18" t="s">
        <v>9246</v>
      </c>
      <c r="E209" s="18" t="s">
        <v>9247</v>
      </c>
      <c r="F209" s="18" t="s">
        <v>9248</v>
      </c>
      <c r="G209" s="19">
        <v>12</v>
      </c>
      <c r="H209" s="23">
        <v>45862</v>
      </c>
      <c r="I209" s="23">
        <v>46226</v>
      </c>
      <c r="J209" s="23">
        <v>45566</v>
      </c>
      <c r="K209" s="23">
        <v>45595</v>
      </c>
      <c r="L209" s="20">
        <v>0</v>
      </c>
      <c r="M209" s="20">
        <v>812.63</v>
      </c>
      <c r="N209" s="20">
        <v>900</v>
      </c>
      <c r="O209" s="21">
        <v>0</v>
      </c>
      <c r="Q209" s="20">
        <v>0</v>
      </c>
      <c r="R209" s="20">
        <f t="shared" si="8"/>
        <v>900</v>
      </c>
      <c r="S209" s="20">
        <v>900</v>
      </c>
    </row>
    <row r="210" spans="1:19">
      <c r="A210" s="18" t="s">
        <v>9249</v>
      </c>
      <c r="B210" s="18" t="s">
        <v>9250</v>
      </c>
      <c r="C210" s="18" t="s">
        <v>9251</v>
      </c>
      <c r="D210" s="18" t="s">
        <v>9252</v>
      </c>
      <c r="E210" s="18" t="s">
        <v>9253</v>
      </c>
      <c r="F210" s="18" t="s">
        <v>9254</v>
      </c>
      <c r="G210" s="19">
        <v>12</v>
      </c>
      <c r="H210" s="23">
        <v>45862</v>
      </c>
      <c r="I210" s="23">
        <v>46226</v>
      </c>
      <c r="J210" s="23">
        <v>45566</v>
      </c>
      <c r="K210" s="23">
        <v>45595</v>
      </c>
      <c r="L210" s="20">
        <v>0</v>
      </c>
      <c r="M210" s="20">
        <v>812.63</v>
      </c>
      <c r="N210" s="20">
        <v>900</v>
      </c>
      <c r="O210" s="21">
        <v>0</v>
      </c>
      <c r="Q210" s="20">
        <v>0</v>
      </c>
      <c r="R210" s="20">
        <f t="shared" ref="R210:R241" si="9">N210</f>
        <v>900</v>
      </c>
      <c r="S210" s="20">
        <v>900</v>
      </c>
    </row>
    <row r="211" spans="1:19">
      <c r="A211" s="18" t="s">
        <v>9255</v>
      </c>
      <c r="B211" s="18" t="s">
        <v>9256</v>
      </c>
      <c r="C211" s="18" t="s">
        <v>9257</v>
      </c>
      <c r="D211" s="18" t="s">
        <v>9258</v>
      </c>
      <c r="E211" s="18" t="s">
        <v>9259</v>
      </c>
      <c r="F211" s="18" t="s">
        <v>9260</v>
      </c>
      <c r="G211" s="19">
        <v>12</v>
      </c>
      <c r="H211" s="23">
        <v>45862</v>
      </c>
      <c r="I211" s="23">
        <v>46226</v>
      </c>
      <c r="J211" s="23">
        <v>45572</v>
      </c>
      <c r="K211" s="23">
        <v>45595</v>
      </c>
      <c r="L211" s="20">
        <v>0</v>
      </c>
      <c r="M211" s="20">
        <v>812.63</v>
      </c>
      <c r="N211" s="20">
        <v>915</v>
      </c>
      <c r="O211" s="21">
        <v>0</v>
      </c>
      <c r="Q211" s="20">
        <v>0</v>
      </c>
      <c r="R211" s="20">
        <f t="shared" si="9"/>
        <v>915</v>
      </c>
      <c r="S211" s="20">
        <v>915</v>
      </c>
    </row>
    <row r="212" spans="1:19">
      <c r="A212" s="18" t="s">
        <v>9261</v>
      </c>
      <c r="B212" s="18" t="s">
        <v>9262</v>
      </c>
      <c r="C212" s="18" t="s">
        <v>9263</v>
      </c>
      <c r="D212" s="18" t="s">
        <v>9264</v>
      </c>
      <c r="E212" s="18" t="s">
        <v>9265</v>
      </c>
      <c r="F212" s="18" t="s">
        <v>9266</v>
      </c>
      <c r="G212" s="19">
        <v>12</v>
      </c>
      <c r="H212" s="23">
        <v>45862</v>
      </c>
      <c r="I212" s="23">
        <v>46226</v>
      </c>
      <c r="J212" s="23">
        <v>45572</v>
      </c>
      <c r="K212" s="23">
        <v>45595</v>
      </c>
      <c r="L212" s="20">
        <v>0</v>
      </c>
      <c r="M212" s="20">
        <v>812.63</v>
      </c>
      <c r="N212" s="20">
        <v>915</v>
      </c>
      <c r="O212" s="21">
        <v>0</v>
      </c>
      <c r="Q212" s="20">
        <v>0</v>
      </c>
      <c r="R212" s="20">
        <f t="shared" si="9"/>
        <v>915</v>
      </c>
      <c r="S212" s="20">
        <v>915</v>
      </c>
    </row>
    <row r="213" spans="1:19">
      <c r="A213" s="18" t="s">
        <v>9267</v>
      </c>
      <c r="B213" s="18" t="s">
        <v>9268</v>
      </c>
      <c r="C213" s="18" t="s">
        <v>9269</v>
      </c>
      <c r="D213" s="18" t="s">
        <v>9270</v>
      </c>
      <c r="E213" s="18" t="s">
        <v>9271</v>
      </c>
      <c r="F213" s="18" t="s">
        <v>9272</v>
      </c>
      <c r="G213" s="19">
        <v>12</v>
      </c>
      <c r="H213" s="23">
        <v>45862</v>
      </c>
      <c r="I213" s="23">
        <v>46226</v>
      </c>
      <c r="J213" s="23">
        <v>45574</v>
      </c>
      <c r="K213" s="23">
        <v>45595</v>
      </c>
      <c r="L213" s="20">
        <v>0</v>
      </c>
      <c r="M213" s="20">
        <v>812.63</v>
      </c>
      <c r="N213" s="20">
        <v>915</v>
      </c>
      <c r="O213" s="21">
        <v>0</v>
      </c>
      <c r="Q213" s="20">
        <v>0</v>
      </c>
      <c r="R213" s="20">
        <f t="shared" si="9"/>
        <v>915</v>
      </c>
      <c r="S213" s="20">
        <v>915</v>
      </c>
    </row>
    <row r="214" spans="1:19">
      <c r="A214" s="18" t="s">
        <v>9273</v>
      </c>
      <c r="B214" s="18" t="s">
        <v>9274</v>
      </c>
      <c r="C214" s="18" t="s">
        <v>9275</v>
      </c>
      <c r="D214" s="18" t="s">
        <v>9276</v>
      </c>
      <c r="E214" s="18" t="s">
        <v>9277</v>
      </c>
      <c r="F214" s="18" t="s">
        <v>9278</v>
      </c>
      <c r="G214" s="19">
        <v>12</v>
      </c>
      <c r="H214" s="23">
        <v>45862</v>
      </c>
      <c r="I214" s="23">
        <v>46226</v>
      </c>
      <c r="J214" s="23">
        <v>45569</v>
      </c>
      <c r="K214" s="23">
        <v>45595</v>
      </c>
      <c r="L214" s="20">
        <v>0</v>
      </c>
      <c r="M214" s="20">
        <v>812.63</v>
      </c>
      <c r="N214" s="20">
        <v>915</v>
      </c>
      <c r="O214" s="21">
        <v>0</v>
      </c>
      <c r="Q214" s="20">
        <v>0</v>
      </c>
      <c r="R214" s="20">
        <f t="shared" si="9"/>
        <v>915</v>
      </c>
      <c r="S214" s="20">
        <v>915</v>
      </c>
    </row>
    <row r="215" spans="1:19">
      <c r="A215" s="18" t="s">
        <v>9279</v>
      </c>
      <c r="B215" s="18" t="s">
        <v>9280</v>
      </c>
      <c r="C215" s="18" t="s">
        <v>9281</v>
      </c>
      <c r="D215" s="18" t="s">
        <v>9282</v>
      </c>
      <c r="E215" s="18" t="s">
        <v>9283</v>
      </c>
      <c r="F215" s="18" t="s">
        <v>9284</v>
      </c>
      <c r="G215" s="19">
        <v>12</v>
      </c>
      <c r="H215" s="23">
        <v>45862</v>
      </c>
      <c r="I215" s="23">
        <v>46226</v>
      </c>
      <c r="J215" s="23">
        <v>45572</v>
      </c>
      <c r="K215" s="23">
        <v>45595</v>
      </c>
      <c r="L215" s="20">
        <v>0</v>
      </c>
      <c r="M215" s="20">
        <v>812.63</v>
      </c>
      <c r="N215" s="20">
        <v>925</v>
      </c>
      <c r="O215" s="21">
        <v>0</v>
      </c>
      <c r="Q215" s="20">
        <v>0</v>
      </c>
      <c r="R215" s="20">
        <f t="shared" si="9"/>
        <v>925</v>
      </c>
      <c r="S215" s="20">
        <v>925</v>
      </c>
    </row>
    <row r="216" spans="1:19">
      <c r="A216" s="18" t="s">
        <v>9285</v>
      </c>
      <c r="B216" s="18" t="s">
        <v>9286</v>
      </c>
      <c r="C216" s="18" t="s">
        <v>9287</v>
      </c>
      <c r="D216" s="18" t="s">
        <v>9288</v>
      </c>
      <c r="E216" s="18" t="s">
        <v>9289</v>
      </c>
      <c r="F216" s="18" t="s">
        <v>9290</v>
      </c>
      <c r="G216" s="19">
        <v>12</v>
      </c>
      <c r="H216" s="23">
        <v>45862</v>
      </c>
      <c r="I216" s="23">
        <v>46226</v>
      </c>
      <c r="J216" s="23">
        <v>45566</v>
      </c>
      <c r="K216" s="23">
        <v>45595</v>
      </c>
      <c r="L216" s="20">
        <v>0</v>
      </c>
      <c r="M216" s="20">
        <v>812.63</v>
      </c>
      <c r="N216" s="20">
        <v>900</v>
      </c>
      <c r="O216" s="21">
        <v>0</v>
      </c>
      <c r="Q216" s="20">
        <v>0</v>
      </c>
      <c r="R216" s="20">
        <f t="shared" si="9"/>
        <v>900</v>
      </c>
      <c r="S216" s="20">
        <v>900</v>
      </c>
    </row>
    <row r="217" spans="1:19">
      <c r="A217" s="18" t="s">
        <v>9291</v>
      </c>
      <c r="B217" s="18" t="s">
        <v>9292</v>
      </c>
      <c r="C217" s="18" t="s">
        <v>9293</v>
      </c>
      <c r="D217" s="18" t="s">
        <v>9294</v>
      </c>
      <c r="E217" s="18" t="s">
        <v>9295</v>
      </c>
      <c r="F217" s="18" t="s">
        <v>9296</v>
      </c>
      <c r="G217" s="19">
        <v>12</v>
      </c>
      <c r="H217" s="23">
        <v>45862</v>
      </c>
      <c r="I217" s="23">
        <v>46226</v>
      </c>
      <c r="J217" s="23">
        <v>45565</v>
      </c>
      <c r="K217" s="23">
        <v>45595</v>
      </c>
      <c r="L217" s="20">
        <v>0</v>
      </c>
      <c r="M217" s="20">
        <v>812.63</v>
      </c>
      <c r="N217" s="20">
        <v>875</v>
      </c>
      <c r="O217" s="21">
        <v>0</v>
      </c>
      <c r="Q217" s="20">
        <v>0</v>
      </c>
      <c r="R217" s="20">
        <f t="shared" si="9"/>
        <v>875</v>
      </c>
      <c r="S217" s="20">
        <v>875</v>
      </c>
    </row>
    <row r="218" spans="1:19">
      <c r="A218" s="18" t="s">
        <v>9297</v>
      </c>
      <c r="B218" s="18" t="s">
        <v>9298</v>
      </c>
      <c r="C218" s="18" t="s">
        <v>9299</v>
      </c>
      <c r="D218" s="18" t="s">
        <v>9300</v>
      </c>
      <c r="E218" s="18" t="s">
        <v>9301</v>
      </c>
      <c r="F218" s="18" t="s">
        <v>9302</v>
      </c>
      <c r="G218" s="19">
        <v>12</v>
      </c>
      <c r="H218" s="23">
        <v>45862</v>
      </c>
      <c r="I218" s="23">
        <v>46226</v>
      </c>
      <c r="J218" s="23">
        <v>45565</v>
      </c>
      <c r="K218" s="23">
        <v>45595</v>
      </c>
      <c r="L218" s="20">
        <v>1720</v>
      </c>
      <c r="M218" s="20">
        <v>812.63</v>
      </c>
      <c r="N218" s="20">
        <v>875</v>
      </c>
      <c r="O218" s="21">
        <v>0</v>
      </c>
      <c r="Q218" s="20">
        <v>0</v>
      </c>
      <c r="R218" s="20">
        <f t="shared" si="9"/>
        <v>875</v>
      </c>
      <c r="S218" s="20">
        <v>875</v>
      </c>
    </row>
    <row r="219" spans="1:19">
      <c r="A219" s="18" t="s">
        <v>9303</v>
      </c>
      <c r="B219" s="18" t="s">
        <v>9304</v>
      </c>
      <c r="C219" s="18" t="s">
        <v>9305</v>
      </c>
      <c r="D219" s="18" t="s">
        <v>9306</v>
      </c>
      <c r="E219" s="18" t="s">
        <v>9307</v>
      </c>
      <c r="F219" s="18" t="s">
        <v>9308</v>
      </c>
      <c r="G219" s="19">
        <v>12</v>
      </c>
      <c r="H219" s="23">
        <v>45862</v>
      </c>
      <c r="I219" s="23">
        <v>46226</v>
      </c>
      <c r="J219" s="23">
        <v>45565</v>
      </c>
      <c r="K219" s="23">
        <v>45595</v>
      </c>
      <c r="L219" s="20">
        <v>0</v>
      </c>
      <c r="M219" s="20">
        <v>812.63</v>
      </c>
      <c r="N219" s="20">
        <v>875</v>
      </c>
      <c r="O219" s="21">
        <v>0</v>
      </c>
      <c r="Q219" s="20">
        <v>0</v>
      </c>
      <c r="R219" s="20">
        <f t="shared" si="9"/>
        <v>875</v>
      </c>
      <c r="S219" s="20">
        <v>875</v>
      </c>
    </row>
    <row r="220" spans="1:19">
      <c r="A220" s="18" t="s">
        <v>9309</v>
      </c>
      <c r="B220" s="18" t="s">
        <v>9310</v>
      </c>
      <c r="C220" s="18" t="s">
        <v>9311</v>
      </c>
      <c r="D220" s="18" t="s">
        <v>9312</v>
      </c>
      <c r="E220" s="18" t="s">
        <v>9313</v>
      </c>
      <c r="F220" s="18" t="s">
        <v>9314</v>
      </c>
      <c r="G220" s="19">
        <v>12</v>
      </c>
      <c r="H220" s="23">
        <v>45862</v>
      </c>
      <c r="I220" s="23">
        <v>46226</v>
      </c>
      <c r="J220" s="23">
        <v>45565</v>
      </c>
      <c r="K220" s="23">
        <v>45595</v>
      </c>
      <c r="L220" s="20">
        <v>0</v>
      </c>
      <c r="M220" s="20">
        <v>812.63</v>
      </c>
      <c r="N220" s="20">
        <v>875</v>
      </c>
      <c r="O220" s="21">
        <v>0</v>
      </c>
      <c r="Q220" s="20">
        <v>0</v>
      </c>
      <c r="R220" s="20">
        <f t="shared" si="9"/>
        <v>875</v>
      </c>
      <c r="S220" s="20">
        <v>875</v>
      </c>
    </row>
    <row r="221" spans="1:19">
      <c r="B221" s="18" t="s">
        <v>9315</v>
      </c>
      <c r="D221" s="18" t="s">
        <v>9316</v>
      </c>
      <c r="E221" s="18" t="s">
        <v>9317</v>
      </c>
      <c r="F221" s="18" t="s">
        <v>9318</v>
      </c>
      <c r="G221" s="19">
        <v>12</v>
      </c>
      <c r="H221" s="23">
        <v>45880</v>
      </c>
      <c r="I221" s="23">
        <v>46226</v>
      </c>
      <c r="J221" s="23">
        <v>45593</v>
      </c>
      <c r="K221" s="23">
        <v>45594</v>
      </c>
      <c r="L221" s="20">
        <v>0</v>
      </c>
      <c r="M221" s="20">
        <v>0</v>
      </c>
      <c r="N221" s="20">
        <v>1025</v>
      </c>
      <c r="O221" s="21">
        <v>0</v>
      </c>
      <c r="Q221" s="20">
        <v>0</v>
      </c>
      <c r="R221" s="20">
        <f t="shared" si="9"/>
        <v>1025</v>
      </c>
      <c r="S221" s="20">
        <v>1025</v>
      </c>
    </row>
    <row r="222" spans="1:19">
      <c r="B222" s="18" t="s">
        <v>9319</v>
      </c>
      <c r="D222" s="18" t="s">
        <v>9320</v>
      </c>
      <c r="E222" s="18" t="s">
        <v>9321</v>
      </c>
      <c r="F222" s="18" t="s">
        <v>9322</v>
      </c>
      <c r="G222" s="19">
        <v>12</v>
      </c>
      <c r="H222" s="23">
        <v>45880</v>
      </c>
      <c r="I222" s="23">
        <v>46226</v>
      </c>
      <c r="J222" s="23">
        <v>45579</v>
      </c>
      <c r="K222" s="23">
        <v>45581</v>
      </c>
      <c r="L222" s="20">
        <v>0</v>
      </c>
      <c r="M222" s="20">
        <v>0</v>
      </c>
      <c r="N222" s="20">
        <v>940</v>
      </c>
      <c r="O222" s="21">
        <v>0</v>
      </c>
      <c r="Q222" s="20">
        <v>0</v>
      </c>
      <c r="R222" s="20">
        <f t="shared" si="9"/>
        <v>940</v>
      </c>
      <c r="S222" s="20">
        <v>940</v>
      </c>
    </row>
    <row r="223" spans="1:19">
      <c r="B223" s="18" t="s">
        <v>9323</v>
      </c>
      <c r="D223" s="18" t="s">
        <v>9324</v>
      </c>
      <c r="E223" s="18" t="s">
        <v>9325</v>
      </c>
      <c r="F223" s="18" t="s">
        <v>9326</v>
      </c>
      <c r="G223" s="19">
        <v>12</v>
      </c>
      <c r="H223" s="23">
        <v>45880</v>
      </c>
      <c r="I223" s="23">
        <v>46226</v>
      </c>
      <c r="J223" s="23">
        <v>45579</v>
      </c>
      <c r="K223" s="23">
        <v>45600</v>
      </c>
      <c r="L223" s="20">
        <v>0</v>
      </c>
      <c r="M223" s="20">
        <v>0</v>
      </c>
      <c r="N223" s="20">
        <v>875</v>
      </c>
      <c r="O223" s="21">
        <v>0</v>
      </c>
      <c r="Q223" s="20">
        <v>0</v>
      </c>
      <c r="R223" s="20">
        <f t="shared" si="9"/>
        <v>875</v>
      </c>
      <c r="S223" s="20">
        <v>875</v>
      </c>
    </row>
    <row r="224" spans="1:19">
      <c r="B224" s="18" t="s">
        <v>9327</v>
      </c>
      <c r="D224" s="18" t="s">
        <v>9328</v>
      </c>
      <c r="E224" s="18" t="s">
        <v>9329</v>
      </c>
      <c r="F224" s="18" t="s">
        <v>9330</v>
      </c>
      <c r="G224" s="19">
        <v>12</v>
      </c>
      <c r="H224" s="23">
        <v>45880</v>
      </c>
      <c r="I224" s="23">
        <v>46226</v>
      </c>
      <c r="J224" s="23">
        <v>45589</v>
      </c>
      <c r="K224" s="23">
        <v>45589</v>
      </c>
      <c r="L224" s="20">
        <v>0</v>
      </c>
      <c r="M224" s="20">
        <v>0</v>
      </c>
      <c r="N224" s="20">
        <v>975</v>
      </c>
      <c r="O224" s="21">
        <v>0</v>
      </c>
      <c r="Q224" s="20">
        <v>0</v>
      </c>
      <c r="R224" s="20">
        <f t="shared" si="9"/>
        <v>975</v>
      </c>
      <c r="S224" s="20">
        <v>975</v>
      </c>
    </row>
    <row r="225" spans="2:19">
      <c r="B225" s="18" t="s">
        <v>9331</v>
      </c>
      <c r="D225" s="18" t="s">
        <v>9332</v>
      </c>
      <c r="E225" s="18" t="s">
        <v>9333</v>
      </c>
      <c r="F225" s="18" t="s">
        <v>9334</v>
      </c>
      <c r="G225" s="19">
        <v>12</v>
      </c>
      <c r="H225" s="23">
        <v>45880</v>
      </c>
      <c r="I225" s="23">
        <v>46226</v>
      </c>
      <c r="J225" s="23">
        <v>45602</v>
      </c>
      <c r="K225" s="23">
        <v>45603</v>
      </c>
      <c r="L225" s="20">
        <v>0</v>
      </c>
      <c r="M225" s="20">
        <v>0</v>
      </c>
      <c r="N225" s="20">
        <v>1050</v>
      </c>
      <c r="O225" s="21">
        <v>0</v>
      </c>
      <c r="Q225" s="20">
        <v>0</v>
      </c>
      <c r="R225" s="20">
        <f t="shared" si="9"/>
        <v>1050</v>
      </c>
      <c r="S225" s="20">
        <v>1050</v>
      </c>
    </row>
    <row r="226" spans="2:19">
      <c r="B226" s="18" t="s">
        <v>9335</v>
      </c>
      <c r="D226" s="18" t="s">
        <v>9336</v>
      </c>
      <c r="E226" s="18" t="s">
        <v>9337</v>
      </c>
      <c r="F226" s="18" t="s">
        <v>9338</v>
      </c>
      <c r="G226" s="19">
        <v>12</v>
      </c>
      <c r="H226" s="23">
        <v>45880</v>
      </c>
      <c r="I226" s="23">
        <v>46226</v>
      </c>
      <c r="J226" s="23">
        <v>45600</v>
      </c>
      <c r="K226" s="23">
        <v>45601</v>
      </c>
      <c r="L226" s="20">
        <v>0</v>
      </c>
      <c r="M226" s="20">
        <v>0</v>
      </c>
      <c r="N226" s="20">
        <v>1025</v>
      </c>
      <c r="O226" s="21">
        <v>0</v>
      </c>
      <c r="Q226" s="20">
        <v>0</v>
      </c>
      <c r="R226" s="20">
        <f t="shared" si="9"/>
        <v>1025</v>
      </c>
      <c r="S226" s="20">
        <v>1025</v>
      </c>
    </row>
    <row r="227" spans="2:19">
      <c r="B227" s="18" t="s">
        <v>9339</v>
      </c>
      <c r="D227" s="18" t="s">
        <v>9340</v>
      </c>
      <c r="E227" s="18" t="s">
        <v>9341</v>
      </c>
      <c r="F227" s="18" t="s">
        <v>9342</v>
      </c>
      <c r="G227" s="19">
        <v>12</v>
      </c>
      <c r="H227" s="23">
        <v>45880</v>
      </c>
      <c r="I227" s="23">
        <v>46226</v>
      </c>
      <c r="J227" s="23">
        <v>45594</v>
      </c>
      <c r="K227" s="23">
        <v>45595</v>
      </c>
      <c r="L227" s="20">
        <v>0</v>
      </c>
      <c r="M227" s="20">
        <v>0</v>
      </c>
      <c r="N227" s="20">
        <v>1050</v>
      </c>
      <c r="O227" s="21">
        <v>0</v>
      </c>
      <c r="Q227" s="20">
        <v>0</v>
      </c>
      <c r="R227" s="20">
        <f t="shared" si="9"/>
        <v>1050</v>
      </c>
      <c r="S227" s="20">
        <v>1050</v>
      </c>
    </row>
    <row r="228" spans="2:19">
      <c r="B228" s="18" t="s">
        <v>9343</v>
      </c>
      <c r="D228" s="18" t="s">
        <v>9344</v>
      </c>
      <c r="E228" s="18" t="s">
        <v>9345</v>
      </c>
      <c r="F228" s="18" t="s">
        <v>9346</v>
      </c>
      <c r="G228" s="19">
        <v>12</v>
      </c>
      <c r="H228" s="23">
        <v>45880</v>
      </c>
      <c r="I228" s="23">
        <v>46226</v>
      </c>
      <c r="J228" s="23">
        <v>45600</v>
      </c>
      <c r="K228" s="23">
        <v>45601</v>
      </c>
      <c r="L228" s="20">
        <v>0</v>
      </c>
      <c r="M228" s="20">
        <v>0</v>
      </c>
      <c r="N228" s="20">
        <v>1050</v>
      </c>
      <c r="O228" s="21">
        <v>0</v>
      </c>
      <c r="Q228" s="20">
        <v>0</v>
      </c>
      <c r="R228" s="20">
        <f t="shared" si="9"/>
        <v>1050</v>
      </c>
      <c r="S228" s="20">
        <v>1050</v>
      </c>
    </row>
    <row r="229" spans="2:19">
      <c r="B229" s="18" t="s">
        <v>9347</v>
      </c>
      <c r="D229" s="18" t="s">
        <v>9348</v>
      </c>
      <c r="E229" s="18" t="s">
        <v>9349</v>
      </c>
      <c r="F229" s="18" t="s">
        <v>9350</v>
      </c>
      <c r="G229" s="19">
        <v>12</v>
      </c>
      <c r="H229" s="23">
        <v>45880</v>
      </c>
      <c r="I229" s="23">
        <v>46226</v>
      </c>
      <c r="J229" s="23">
        <v>45607</v>
      </c>
      <c r="K229" s="23">
        <v>45608</v>
      </c>
      <c r="L229" s="20">
        <v>2000</v>
      </c>
      <c r="M229" s="20">
        <v>0</v>
      </c>
      <c r="N229" s="20">
        <v>1000</v>
      </c>
      <c r="O229" s="21">
        <v>0</v>
      </c>
      <c r="Q229" s="20">
        <v>0</v>
      </c>
      <c r="R229" s="20">
        <f t="shared" si="9"/>
        <v>1000</v>
      </c>
      <c r="S229" s="20">
        <v>1000</v>
      </c>
    </row>
    <row r="230" spans="2:19">
      <c r="B230" s="18" t="s">
        <v>9351</v>
      </c>
      <c r="D230" s="18" t="s">
        <v>9352</v>
      </c>
      <c r="E230" s="18" t="s">
        <v>9353</v>
      </c>
      <c r="F230" s="18" t="s">
        <v>9354</v>
      </c>
      <c r="G230" s="19">
        <v>12</v>
      </c>
      <c r="H230" s="23">
        <v>45880</v>
      </c>
      <c r="I230" s="23">
        <v>46226</v>
      </c>
      <c r="J230" s="23">
        <v>45580</v>
      </c>
      <c r="K230" s="23">
        <v>45581</v>
      </c>
      <c r="L230" s="20">
        <v>0</v>
      </c>
      <c r="M230" s="20">
        <v>0</v>
      </c>
      <c r="N230" s="20">
        <v>900</v>
      </c>
      <c r="O230" s="21">
        <v>0</v>
      </c>
      <c r="Q230" s="20">
        <v>0</v>
      </c>
      <c r="R230" s="20">
        <f t="shared" si="9"/>
        <v>900</v>
      </c>
      <c r="S230" s="20">
        <v>900</v>
      </c>
    </row>
    <row r="231" spans="2:19">
      <c r="B231" s="18" t="s">
        <v>9355</v>
      </c>
      <c r="D231" s="18" t="s">
        <v>9356</v>
      </c>
      <c r="E231" s="18" t="s">
        <v>9357</v>
      </c>
      <c r="F231" s="18" t="s">
        <v>9358</v>
      </c>
      <c r="G231" s="19">
        <v>12</v>
      </c>
      <c r="H231" s="23">
        <v>45880</v>
      </c>
      <c r="I231" s="23">
        <v>46226</v>
      </c>
      <c r="J231" s="23">
        <v>45579</v>
      </c>
      <c r="K231" s="23">
        <v>45581</v>
      </c>
      <c r="L231" s="20">
        <v>0</v>
      </c>
      <c r="M231" s="20">
        <v>0</v>
      </c>
      <c r="N231" s="20">
        <v>940</v>
      </c>
      <c r="O231" s="21">
        <v>0</v>
      </c>
      <c r="Q231" s="20">
        <v>0</v>
      </c>
      <c r="R231" s="20">
        <f t="shared" si="9"/>
        <v>940</v>
      </c>
      <c r="S231" s="20">
        <v>940</v>
      </c>
    </row>
    <row r="232" spans="2:19">
      <c r="B232" s="18" t="s">
        <v>9359</v>
      </c>
      <c r="D232" s="18" t="s">
        <v>9360</v>
      </c>
      <c r="E232" s="18" t="s">
        <v>9361</v>
      </c>
      <c r="F232" s="18" t="s">
        <v>9362</v>
      </c>
      <c r="G232" s="19">
        <v>12</v>
      </c>
      <c r="H232" s="23">
        <v>45880</v>
      </c>
      <c r="I232" s="23">
        <v>46226</v>
      </c>
      <c r="J232" s="23">
        <v>45600</v>
      </c>
      <c r="K232" s="23">
        <v>45600</v>
      </c>
      <c r="L232" s="20">
        <v>0</v>
      </c>
      <c r="M232" s="20">
        <v>0</v>
      </c>
      <c r="N232" s="20">
        <v>1050</v>
      </c>
      <c r="O232" s="21">
        <v>0</v>
      </c>
      <c r="Q232" s="20">
        <v>0</v>
      </c>
      <c r="R232" s="20">
        <f t="shared" si="9"/>
        <v>1050</v>
      </c>
      <c r="S232" s="20">
        <v>1050</v>
      </c>
    </row>
    <row r="233" spans="2:19">
      <c r="B233" s="18" t="s">
        <v>9363</v>
      </c>
      <c r="D233" s="18" t="s">
        <v>9364</v>
      </c>
      <c r="E233" s="18" t="s">
        <v>9365</v>
      </c>
      <c r="F233" s="18" t="s">
        <v>9366</v>
      </c>
      <c r="G233" s="19">
        <v>12</v>
      </c>
      <c r="H233" s="23">
        <v>45880</v>
      </c>
      <c r="I233" s="23">
        <v>46226</v>
      </c>
      <c r="J233" s="23">
        <v>45598</v>
      </c>
      <c r="K233" s="23">
        <v>45600</v>
      </c>
      <c r="L233" s="20">
        <v>0</v>
      </c>
      <c r="M233" s="20">
        <v>0</v>
      </c>
      <c r="N233" s="20">
        <v>1050</v>
      </c>
      <c r="O233" s="21">
        <v>0</v>
      </c>
      <c r="Q233" s="20">
        <v>0</v>
      </c>
      <c r="R233" s="20">
        <f t="shared" si="9"/>
        <v>1050</v>
      </c>
      <c r="S233" s="20">
        <v>1050</v>
      </c>
    </row>
    <row r="234" spans="2:19">
      <c r="B234" s="18" t="s">
        <v>9367</v>
      </c>
      <c r="D234" s="18" t="s">
        <v>9368</v>
      </c>
      <c r="E234" s="18" t="s">
        <v>9369</v>
      </c>
      <c r="F234" s="18" t="s">
        <v>9370</v>
      </c>
      <c r="G234" s="19">
        <v>12</v>
      </c>
      <c r="H234" s="23">
        <v>45881</v>
      </c>
      <c r="I234" s="23">
        <v>46226</v>
      </c>
      <c r="J234" s="23">
        <v>45610</v>
      </c>
      <c r="K234" s="23">
        <v>45611</v>
      </c>
      <c r="L234" s="20">
        <v>0</v>
      </c>
      <c r="M234" s="20">
        <v>0</v>
      </c>
      <c r="N234" s="20">
        <v>1000</v>
      </c>
      <c r="O234" s="21">
        <v>0</v>
      </c>
      <c r="Q234" s="20">
        <v>0</v>
      </c>
      <c r="R234" s="20">
        <f t="shared" si="9"/>
        <v>1000</v>
      </c>
      <c r="S234" s="20">
        <v>1000</v>
      </c>
    </row>
    <row r="235" spans="2:19">
      <c r="B235" s="18" t="s">
        <v>9371</v>
      </c>
      <c r="D235" s="18" t="s">
        <v>9372</v>
      </c>
      <c r="E235" s="18" t="s">
        <v>9373</v>
      </c>
      <c r="F235" s="18" t="s">
        <v>9374</v>
      </c>
      <c r="G235" s="19">
        <v>12</v>
      </c>
      <c r="H235" s="23">
        <v>45880</v>
      </c>
      <c r="I235" s="23">
        <v>46226</v>
      </c>
      <c r="J235" s="23">
        <v>45569</v>
      </c>
      <c r="K235" s="23">
        <v>45595</v>
      </c>
      <c r="L235" s="20">
        <v>0</v>
      </c>
      <c r="M235" s="20">
        <v>0</v>
      </c>
      <c r="N235" s="20">
        <v>865</v>
      </c>
      <c r="O235" s="21">
        <v>0</v>
      </c>
      <c r="Q235" s="20">
        <v>0</v>
      </c>
      <c r="R235" s="20">
        <f t="shared" si="9"/>
        <v>865</v>
      </c>
      <c r="S235" s="20">
        <v>865</v>
      </c>
    </row>
    <row r="236" spans="2:19">
      <c r="B236" s="18" t="s">
        <v>9375</v>
      </c>
      <c r="D236" s="18" t="s">
        <v>9376</v>
      </c>
      <c r="E236" s="18" t="s">
        <v>9377</v>
      </c>
      <c r="F236" s="18" t="s">
        <v>9378</v>
      </c>
      <c r="G236" s="19">
        <v>12</v>
      </c>
      <c r="H236" s="23">
        <v>45880</v>
      </c>
      <c r="I236" s="23">
        <v>46226</v>
      </c>
      <c r="J236" s="23">
        <v>45582</v>
      </c>
      <c r="K236" s="23">
        <v>45582</v>
      </c>
      <c r="L236" s="20">
        <v>0</v>
      </c>
      <c r="M236" s="20">
        <v>0</v>
      </c>
      <c r="N236" s="20">
        <v>950</v>
      </c>
      <c r="O236" s="21">
        <v>0</v>
      </c>
      <c r="Q236" s="20">
        <v>0</v>
      </c>
      <c r="R236" s="20">
        <f t="shared" si="9"/>
        <v>950</v>
      </c>
      <c r="S236" s="20">
        <v>950</v>
      </c>
    </row>
    <row r="237" spans="2:19">
      <c r="B237" s="18" t="s">
        <v>9379</v>
      </c>
      <c r="D237" s="18" t="s">
        <v>9380</v>
      </c>
      <c r="E237" s="18" t="s">
        <v>9381</v>
      </c>
      <c r="F237" s="18" t="s">
        <v>9382</v>
      </c>
      <c r="G237" s="19">
        <v>12</v>
      </c>
      <c r="H237" s="23">
        <v>45880</v>
      </c>
      <c r="I237" s="23">
        <v>46226</v>
      </c>
      <c r="J237" s="23">
        <v>45579</v>
      </c>
      <c r="K237" s="23">
        <v>45581</v>
      </c>
      <c r="L237" s="20">
        <v>0</v>
      </c>
      <c r="M237" s="20">
        <v>0</v>
      </c>
      <c r="N237" s="20">
        <v>940</v>
      </c>
      <c r="O237" s="21">
        <v>0</v>
      </c>
      <c r="Q237" s="20">
        <v>0</v>
      </c>
      <c r="R237" s="20">
        <f t="shared" si="9"/>
        <v>940</v>
      </c>
      <c r="S237" s="20">
        <v>940</v>
      </c>
    </row>
    <row r="238" spans="2:19">
      <c r="B238" s="18" t="s">
        <v>9383</v>
      </c>
      <c r="D238" s="18" t="s">
        <v>9384</v>
      </c>
      <c r="E238" s="18" t="s">
        <v>9385</v>
      </c>
      <c r="F238" s="18" t="s">
        <v>9386</v>
      </c>
      <c r="G238" s="19">
        <v>12</v>
      </c>
      <c r="H238" s="23">
        <v>45880</v>
      </c>
      <c r="I238" s="23">
        <v>46226</v>
      </c>
      <c r="J238" s="23">
        <v>45569</v>
      </c>
      <c r="K238" s="23">
        <v>45595</v>
      </c>
      <c r="L238" s="20">
        <v>0</v>
      </c>
      <c r="M238" s="20">
        <v>0</v>
      </c>
      <c r="N238" s="20">
        <v>915</v>
      </c>
      <c r="O238" s="21">
        <v>0</v>
      </c>
      <c r="Q238" s="20">
        <v>0</v>
      </c>
      <c r="R238" s="20">
        <f t="shared" si="9"/>
        <v>915</v>
      </c>
      <c r="S238" s="20">
        <v>915</v>
      </c>
    </row>
    <row r="239" spans="2:19">
      <c r="B239" s="18" t="s">
        <v>9387</v>
      </c>
      <c r="D239" s="18" t="s">
        <v>9388</v>
      </c>
      <c r="E239" s="18" t="s">
        <v>9389</v>
      </c>
      <c r="F239" s="18" t="s">
        <v>9390</v>
      </c>
      <c r="G239" s="19">
        <v>12</v>
      </c>
      <c r="H239" s="23">
        <v>45880</v>
      </c>
      <c r="I239" s="23">
        <v>46226</v>
      </c>
      <c r="J239" s="23">
        <v>45583</v>
      </c>
      <c r="K239" s="23">
        <v>45583</v>
      </c>
      <c r="L239" s="20">
        <v>0</v>
      </c>
      <c r="M239" s="20">
        <v>0</v>
      </c>
      <c r="N239" s="20">
        <v>900</v>
      </c>
      <c r="O239" s="21">
        <v>0</v>
      </c>
      <c r="Q239" s="20">
        <v>0</v>
      </c>
      <c r="R239" s="20">
        <f t="shared" si="9"/>
        <v>900</v>
      </c>
      <c r="S239" s="20">
        <v>900</v>
      </c>
    </row>
    <row r="240" spans="2:19">
      <c r="B240" s="18" t="s">
        <v>9391</v>
      </c>
      <c r="D240" s="18" t="s">
        <v>9392</v>
      </c>
      <c r="E240" s="18" t="s">
        <v>9393</v>
      </c>
      <c r="F240" s="18" t="s">
        <v>9394</v>
      </c>
      <c r="G240" s="19">
        <v>12</v>
      </c>
      <c r="H240" s="23">
        <v>45880</v>
      </c>
      <c r="I240" s="23">
        <v>46226</v>
      </c>
      <c r="J240" s="23">
        <v>45583</v>
      </c>
      <c r="K240" s="23">
        <v>45583</v>
      </c>
      <c r="L240" s="20">
        <v>0</v>
      </c>
      <c r="M240" s="20">
        <v>0</v>
      </c>
      <c r="N240" s="20">
        <v>950</v>
      </c>
      <c r="O240" s="21">
        <v>0</v>
      </c>
      <c r="Q240" s="20">
        <v>0</v>
      </c>
      <c r="R240" s="20">
        <f t="shared" si="9"/>
        <v>950</v>
      </c>
      <c r="S240" s="20">
        <v>950</v>
      </c>
    </row>
    <row r="241" spans="2:19">
      <c r="B241" s="18" t="s">
        <v>9395</v>
      </c>
      <c r="D241" s="18" t="s">
        <v>9396</v>
      </c>
      <c r="E241" s="18" t="s">
        <v>9397</v>
      </c>
      <c r="F241" s="18" t="s">
        <v>9398</v>
      </c>
      <c r="G241" s="19">
        <v>12</v>
      </c>
      <c r="H241" s="23">
        <v>45880</v>
      </c>
      <c r="I241" s="23">
        <v>46226</v>
      </c>
      <c r="J241" s="23">
        <v>45581</v>
      </c>
      <c r="K241" s="23">
        <v>45581</v>
      </c>
      <c r="L241" s="20">
        <v>1800</v>
      </c>
      <c r="M241" s="20">
        <v>0</v>
      </c>
      <c r="N241" s="20">
        <v>950</v>
      </c>
      <c r="O241" s="21">
        <v>0</v>
      </c>
      <c r="Q241" s="20">
        <v>0</v>
      </c>
      <c r="R241" s="20">
        <f t="shared" si="9"/>
        <v>950</v>
      </c>
      <c r="S241" s="20">
        <v>950</v>
      </c>
    </row>
    <row r="242" spans="2:19">
      <c r="B242" s="18" t="s">
        <v>9399</v>
      </c>
      <c r="D242" s="18" t="s">
        <v>9400</v>
      </c>
      <c r="E242" s="18" t="s">
        <v>9401</v>
      </c>
      <c r="F242" s="18" t="s">
        <v>9402</v>
      </c>
      <c r="G242" s="19">
        <v>12</v>
      </c>
      <c r="H242" s="23">
        <v>45880</v>
      </c>
      <c r="I242" s="23">
        <v>46226</v>
      </c>
      <c r="J242" s="23">
        <v>45581</v>
      </c>
      <c r="K242" s="23">
        <v>45581</v>
      </c>
      <c r="L242" s="20">
        <v>0</v>
      </c>
      <c r="M242" s="20">
        <v>0</v>
      </c>
      <c r="N242" s="20">
        <v>965</v>
      </c>
      <c r="O242" s="21">
        <v>0</v>
      </c>
      <c r="Q242" s="20">
        <v>0</v>
      </c>
      <c r="R242" s="20">
        <f t="shared" ref="R242:R273" si="10">N242</f>
        <v>965</v>
      </c>
      <c r="S242" s="20">
        <v>965</v>
      </c>
    </row>
    <row r="243" spans="2:19">
      <c r="B243" s="18" t="s">
        <v>9403</v>
      </c>
      <c r="D243" s="18" t="s">
        <v>9404</v>
      </c>
      <c r="E243" s="18" t="s">
        <v>9405</v>
      </c>
      <c r="F243" s="18" t="s">
        <v>9406</v>
      </c>
      <c r="G243" s="19">
        <v>12</v>
      </c>
      <c r="H243" s="23">
        <v>45880</v>
      </c>
      <c r="I243" s="23">
        <v>46226</v>
      </c>
      <c r="J243" s="23">
        <v>45581</v>
      </c>
      <c r="K243" s="23">
        <v>45581</v>
      </c>
      <c r="L243" s="20">
        <v>0</v>
      </c>
      <c r="M243" s="20">
        <v>0</v>
      </c>
      <c r="N243" s="20">
        <v>950</v>
      </c>
      <c r="O243" s="21">
        <v>0</v>
      </c>
      <c r="Q243" s="20">
        <v>0</v>
      </c>
      <c r="R243" s="20">
        <f t="shared" si="10"/>
        <v>950</v>
      </c>
      <c r="S243" s="20">
        <v>950</v>
      </c>
    </row>
    <row r="244" spans="2:19">
      <c r="B244" s="18" t="s">
        <v>9407</v>
      </c>
      <c r="D244" s="18" t="s">
        <v>9408</v>
      </c>
      <c r="E244" s="18" t="s">
        <v>9409</v>
      </c>
      <c r="F244" s="18" t="s">
        <v>9410</v>
      </c>
      <c r="G244" s="19">
        <v>12</v>
      </c>
      <c r="H244" s="23">
        <v>45880</v>
      </c>
      <c r="I244" s="23">
        <v>46226</v>
      </c>
      <c r="J244" s="23">
        <v>45587</v>
      </c>
      <c r="K244" s="23">
        <v>45587</v>
      </c>
      <c r="L244" s="20">
        <v>1900</v>
      </c>
      <c r="M244" s="20">
        <v>0</v>
      </c>
      <c r="N244" s="20">
        <v>1000</v>
      </c>
      <c r="O244" s="21">
        <v>0</v>
      </c>
      <c r="Q244" s="20">
        <v>0</v>
      </c>
      <c r="R244" s="20">
        <f t="shared" si="10"/>
        <v>1000</v>
      </c>
      <c r="S244" s="20">
        <v>1000</v>
      </c>
    </row>
    <row r="245" spans="2:19">
      <c r="B245" s="18" t="s">
        <v>9411</v>
      </c>
      <c r="D245" s="18" t="s">
        <v>9412</v>
      </c>
      <c r="E245" s="18" t="s">
        <v>9413</v>
      </c>
      <c r="F245" s="18" t="s">
        <v>9414</v>
      </c>
      <c r="G245" s="19">
        <v>12</v>
      </c>
      <c r="H245" s="23">
        <v>45880</v>
      </c>
      <c r="I245" s="23">
        <v>46226</v>
      </c>
      <c r="J245" s="23">
        <v>45602</v>
      </c>
      <c r="K245" s="23">
        <v>45602</v>
      </c>
      <c r="L245" s="20">
        <v>0</v>
      </c>
      <c r="M245" s="20">
        <v>0</v>
      </c>
      <c r="N245" s="20">
        <v>1050</v>
      </c>
      <c r="O245" s="21">
        <v>0</v>
      </c>
      <c r="Q245" s="20">
        <v>0</v>
      </c>
      <c r="R245" s="20">
        <f t="shared" si="10"/>
        <v>1050</v>
      </c>
      <c r="S245" s="20">
        <v>1050</v>
      </c>
    </row>
    <row r="246" spans="2:19">
      <c r="B246" s="18" t="s">
        <v>9415</v>
      </c>
      <c r="D246" s="18" t="s">
        <v>9416</v>
      </c>
      <c r="E246" s="18" t="s">
        <v>9417</v>
      </c>
      <c r="F246" s="18" t="s">
        <v>9418</v>
      </c>
      <c r="G246" s="19">
        <v>12</v>
      </c>
      <c r="H246" s="23">
        <v>45880</v>
      </c>
      <c r="I246" s="23">
        <v>46226</v>
      </c>
      <c r="J246" s="23">
        <v>45582</v>
      </c>
      <c r="K246" s="23">
        <v>45582</v>
      </c>
      <c r="L246" s="20">
        <v>0</v>
      </c>
      <c r="M246" s="20">
        <v>0</v>
      </c>
      <c r="N246" s="20">
        <v>940</v>
      </c>
      <c r="O246" s="21">
        <v>0</v>
      </c>
      <c r="Q246" s="20">
        <v>0</v>
      </c>
      <c r="R246" s="20">
        <f t="shared" si="10"/>
        <v>940</v>
      </c>
      <c r="S246" s="20">
        <v>940</v>
      </c>
    </row>
    <row r="247" spans="2:19">
      <c r="B247" s="18" t="s">
        <v>9419</v>
      </c>
      <c r="D247" s="18" t="s">
        <v>9420</v>
      </c>
      <c r="E247" s="18" t="s">
        <v>9421</v>
      </c>
      <c r="F247" s="18" t="s">
        <v>9422</v>
      </c>
      <c r="G247" s="19">
        <v>12</v>
      </c>
      <c r="H247" s="23">
        <v>45880</v>
      </c>
      <c r="I247" s="23">
        <v>46226</v>
      </c>
      <c r="J247" s="23">
        <v>45590</v>
      </c>
      <c r="K247" s="23">
        <v>45590</v>
      </c>
      <c r="L247" s="20">
        <v>0</v>
      </c>
      <c r="M247" s="20">
        <v>0</v>
      </c>
      <c r="N247" s="20">
        <v>925</v>
      </c>
      <c r="O247" s="21">
        <v>0</v>
      </c>
      <c r="Q247" s="20">
        <v>0</v>
      </c>
      <c r="R247" s="20">
        <f t="shared" si="10"/>
        <v>925</v>
      </c>
      <c r="S247" s="20">
        <v>925</v>
      </c>
    </row>
    <row r="248" spans="2:19">
      <c r="B248" s="18" t="s">
        <v>9423</v>
      </c>
      <c r="D248" s="18" t="s">
        <v>9424</v>
      </c>
      <c r="E248" s="18" t="s">
        <v>9425</v>
      </c>
      <c r="F248" s="18" t="s">
        <v>9426</v>
      </c>
      <c r="G248" s="19">
        <v>12</v>
      </c>
      <c r="H248" s="23">
        <v>45880</v>
      </c>
      <c r="I248" s="23">
        <v>46226</v>
      </c>
      <c r="J248" s="23">
        <v>45586</v>
      </c>
      <c r="K248" s="23">
        <v>45587</v>
      </c>
      <c r="L248" s="20">
        <v>0</v>
      </c>
      <c r="M248" s="20">
        <v>0</v>
      </c>
      <c r="N248" s="20">
        <v>950</v>
      </c>
      <c r="O248" s="21">
        <v>0</v>
      </c>
      <c r="Q248" s="20">
        <v>0</v>
      </c>
      <c r="R248" s="20">
        <f t="shared" si="10"/>
        <v>950</v>
      </c>
      <c r="S248" s="20">
        <v>950</v>
      </c>
    </row>
    <row r="249" spans="2:19">
      <c r="B249" s="18" t="s">
        <v>9427</v>
      </c>
      <c r="D249" s="18" t="s">
        <v>9428</v>
      </c>
      <c r="E249" s="18" t="s">
        <v>9429</v>
      </c>
      <c r="F249" s="18" t="s">
        <v>9430</v>
      </c>
      <c r="G249" s="19">
        <v>12</v>
      </c>
      <c r="H249" s="23">
        <v>45880</v>
      </c>
      <c r="I249" s="23">
        <v>46226</v>
      </c>
      <c r="J249" s="23">
        <v>45602</v>
      </c>
      <c r="K249" s="23">
        <v>45602</v>
      </c>
      <c r="L249" s="20">
        <v>0</v>
      </c>
      <c r="M249" s="20">
        <v>0</v>
      </c>
      <c r="N249" s="20">
        <v>1040</v>
      </c>
      <c r="O249" s="21">
        <v>0</v>
      </c>
      <c r="Q249" s="20">
        <v>0</v>
      </c>
      <c r="R249" s="20">
        <f t="shared" si="10"/>
        <v>1040</v>
      </c>
      <c r="S249" s="20">
        <v>1040</v>
      </c>
    </row>
    <row r="250" spans="2:19">
      <c r="B250" s="18" t="s">
        <v>9431</v>
      </c>
      <c r="D250" s="18" t="s">
        <v>9432</v>
      </c>
      <c r="E250" s="18" t="s">
        <v>9433</v>
      </c>
      <c r="F250" s="18" t="s">
        <v>9434</v>
      </c>
      <c r="G250" s="19">
        <v>12</v>
      </c>
      <c r="H250" s="23">
        <v>45880</v>
      </c>
      <c r="I250" s="23">
        <v>46226</v>
      </c>
      <c r="J250" s="23">
        <v>45600</v>
      </c>
      <c r="K250" s="23">
        <v>45601</v>
      </c>
      <c r="L250" s="20">
        <v>0</v>
      </c>
      <c r="M250" s="20">
        <v>0</v>
      </c>
      <c r="N250" s="20">
        <v>1000</v>
      </c>
      <c r="O250" s="21">
        <v>0</v>
      </c>
      <c r="Q250" s="20">
        <v>0</v>
      </c>
      <c r="R250" s="20">
        <f t="shared" si="10"/>
        <v>1000</v>
      </c>
      <c r="S250" s="20">
        <v>1000</v>
      </c>
    </row>
    <row r="251" spans="2:19">
      <c r="B251" s="18" t="s">
        <v>9435</v>
      </c>
      <c r="D251" s="18" t="s">
        <v>9436</v>
      </c>
      <c r="E251" s="18" t="s">
        <v>9437</v>
      </c>
      <c r="F251" s="18" t="s">
        <v>9438</v>
      </c>
      <c r="G251" s="19">
        <v>12</v>
      </c>
      <c r="H251" s="23">
        <v>45881</v>
      </c>
      <c r="I251" s="23">
        <v>46226</v>
      </c>
      <c r="J251" s="23">
        <v>45614</v>
      </c>
      <c r="K251" s="23">
        <v>45614</v>
      </c>
      <c r="L251" s="20">
        <v>0</v>
      </c>
      <c r="M251" s="20">
        <v>0</v>
      </c>
      <c r="N251" s="20">
        <v>1050</v>
      </c>
      <c r="O251" s="21">
        <v>0</v>
      </c>
      <c r="Q251" s="20">
        <v>0</v>
      </c>
      <c r="R251" s="20">
        <f t="shared" si="10"/>
        <v>1050</v>
      </c>
      <c r="S251" s="20">
        <v>1050</v>
      </c>
    </row>
    <row r="252" spans="2:19">
      <c r="B252" s="18" t="s">
        <v>9439</v>
      </c>
      <c r="D252" s="18" t="s">
        <v>9440</v>
      </c>
      <c r="E252" s="18" t="s">
        <v>9441</v>
      </c>
      <c r="F252" s="18" t="s">
        <v>9442</v>
      </c>
      <c r="G252" s="19">
        <v>12</v>
      </c>
      <c r="H252" s="23">
        <v>45880</v>
      </c>
      <c r="I252" s="23">
        <v>46226</v>
      </c>
      <c r="J252" s="23">
        <v>45588</v>
      </c>
      <c r="K252" s="23">
        <v>45588</v>
      </c>
      <c r="L252" s="20">
        <v>0</v>
      </c>
      <c r="M252" s="20">
        <v>0</v>
      </c>
      <c r="N252" s="20">
        <v>975</v>
      </c>
      <c r="O252" s="21">
        <v>0</v>
      </c>
      <c r="Q252" s="20">
        <v>0</v>
      </c>
      <c r="R252" s="20">
        <f t="shared" si="10"/>
        <v>975</v>
      </c>
      <c r="S252" s="20">
        <v>975</v>
      </c>
    </row>
    <row r="253" spans="2:19">
      <c r="B253" s="18" t="s">
        <v>9443</v>
      </c>
      <c r="D253" s="18" t="s">
        <v>9444</v>
      </c>
      <c r="E253" s="18" t="s">
        <v>9445</v>
      </c>
      <c r="F253" s="18" t="s">
        <v>9446</v>
      </c>
      <c r="G253" s="19">
        <v>12</v>
      </c>
      <c r="H253" s="23">
        <v>45880</v>
      </c>
      <c r="I253" s="23">
        <v>46226</v>
      </c>
      <c r="J253" s="23">
        <v>45593</v>
      </c>
      <c r="K253" s="23">
        <v>45594</v>
      </c>
      <c r="L253" s="20">
        <v>0</v>
      </c>
      <c r="M253" s="20">
        <v>0</v>
      </c>
      <c r="N253" s="20">
        <v>1025</v>
      </c>
      <c r="O253" s="21">
        <v>0</v>
      </c>
      <c r="Q253" s="20">
        <v>0</v>
      </c>
      <c r="R253" s="20">
        <f t="shared" si="10"/>
        <v>1025</v>
      </c>
      <c r="S253" s="20">
        <v>1025</v>
      </c>
    </row>
    <row r="254" spans="2:19">
      <c r="B254" s="18" t="s">
        <v>9447</v>
      </c>
      <c r="D254" s="18" t="s">
        <v>9448</v>
      </c>
      <c r="E254" s="18" t="s">
        <v>9449</v>
      </c>
      <c r="F254" s="18" t="s">
        <v>9450</v>
      </c>
      <c r="G254" s="19">
        <v>12</v>
      </c>
      <c r="H254" s="23">
        <v>45880</v>
      </c>
      <c r="I254" s="23">
        <v>46226</v>
      </c>
      <c r="J254" s="23">
        <v>45596</v>
      </c>
      <c r="K254" s="23">
        <v>45597</v>
      </c>
      <c r="L254" s="20">
        <v>0</v>
      </c>
      <c r="M254" s="20">
        <v>0</v>
      </c>
      <c r="N254" s="20">
        <v>975</v>
      </c>
      <c r="O254" s="21">
        <v>0</v>
      </c>
      <c r="Q254" s="20">
        <v>0</v>
      </c>
      <c r="R254" s="20">
        <f t="shared" si="10"/>
        <v>975</v>
      </c>
      <c r="S254" s="20">
        <v>975</v>
      </c>
    </row>
    <row r="255" spans="2:19">
      <c r="B255" s="18" t="s">
        <v>9451</v>
      </c>
      <c r="D255" s="18" t="s">
        <v>9452</v>
      </c>
      <c r="E255" s="18" t="s">
        <v>9453</v>
      </c>
      <c r="F255" s="18" t="s">
        <v>9454</v>
      </c>
      <c r="G255" s="19">
        <v>12</v>
      </c>
      <c r="H255" s="23">
        <v>45880</v>
      </c>
      <c r="I255" s="23">
        <v>46226</v>
      </c>
      <c r="J255" s="23">
        <v>45588</v>
      </c>
      <c r="K255" s="23">
        <v>45588</v>
      </c>
      <c r="L255" s="20">
        <v>0</v>
      </c>
      <c r="M255" s="20">
        <v>0</v>
      </c>
      <c r="N255" s="20">
        <v>1000</v>
      </c>
      <c r="O255" s="21">
        <v>0</v>
      </c>
      <c r="Q255" s="20">
        <v>0</v>
      </c>
      <c r="R255" s="20">
        <f t="shared" si="10"/>
        <v>1000</v>
      </c>
      <c r="S255" s="20">
        <v>1000</v>
      </c>
    </row>
    <row r="256" spans="2:19">
      <c r="B256" s="18" t="s">
        <v>9455</v>
      </c>
      <c r="D256" s="18" t="s">
        <v>9456</v>
      </c>
      <c r="E256" s="18" t="s">
        <v>9457</v>
      </c>
      <c r="F256" s="18" t="s">
        <v>9458</v>
      </c>
      <c r="G256" s="19">
        <v>12</v>
      </c>
      <c r="H256" s="23">
        <v>45880</v>
      </c>
      <c r="I256" s="23">
        <v>46226</v>
      </c>
      <c r="J256" s="23">
        <v>45583</v>
      </c>
      <c r="K256" s="23">
        <v>45583</v>
      </c>
      <c r="L256" s="20">
        <v>0</v>
      </c>
      <c r="M256" s="20">
        <v>0</v>
      </c>
      <c r="N256" s="20">
        <v>990</v>
      </c>
      <c r="O256" s="21">
        <v>0</v>
      </c>
      <c r="Q256" s="20">
        <v>0</v>
      </c>
      <c r="R256" s="20">
        <f t="shared" si="10"/>
        <v>990</v>
      </c>
      <c r="S256" s="20">
        <v>990</v>
      </c>
    </row>
    <row r="257" spans="2:19">
      <c r="B257" s="18" t="s">
        <v>9459</v>
      </c>
      <c r="D257" s="18" t="s">
        <v>9460</v>
      </c>
      <c r="E257" s="18" t="s">
        <v>9461</v>
      </c>
      <c r="F257" s="18" t="s">
        <v>9462</v>
      </c>
      <c r="G257" s="19">
        <v>12</v>
      </c>
      <c r="H257" s="23">
        <v>45880</v>
      </c>
      <c r="I257" s="23">
        <v>46226</v>
      </c>
      <c r="J257" s="23">
        <v>45583</v>
      </c>
      <c r="K257" s="23">
        <v>45583</v>
      </c>
      <c r="L257" s="20">
        <v>0</v>
      </c>
      <c r="M257" s="20">
        <v>0</v>
      </c>
      <c r="N257" s="20">
        <v>965</v>
      </c>
      <c r="O257" s="21">
        <v>0</v>
      </c>
      <c r="Q257" s="20">
        <v>0</v>
      </c>
      <c r="R257" s="20">
        <f t="shared" si="10"/>
        <v>965</v>
      </c>
      <c r="S257" s="20">
        <v>965</v>
      </c>
    </row>
    <row r="258" spans="2:19">
      <c r="B258" s="18" t="s">
        <v>9463</v>
      </c>
      <c r="D258" s="18" t="s">
        <v>9464</v>
      </c>
      <c r="E258" s="18" t="s">
        <v>9465</v>
      </c>
      <c r="F258" s="18" t="s">
        <v>9466</v>
      </c>
      <c r="G258" s="19">
        <v>12</v>
      </c>
      <c r="H258" s="23">
        <v>45880</v>
      </c>
      <c r="I258" s="23">
        <v>46226</v>
      </c>
      <c r="J258" s="23">
        <v>45579</v>
      </c>
      <c r="K258" s="23">
        <v>45581</v>
      </c>
      <c r="L258" s="20">
        <v>0</v>
      </c>
      <c r="M258" s="20">
        <v>0</v>
      </c>
      <c r="N258" s="20">
        <v>940</v>
      </c>
      <c r="O258" s="21">
        <v>0</v>
      </c>
      <c r="Q258" s="20">
        <v>0</v>
      </c>
      <c r="R258" s="20">
        <f t="shared" si="10"/>
        <v>940</v>
      </c>
      <c r="S258" s="20">
        <v>940</v>
      </c>
    </row>
    <row r="259" spans="2:19">
      <c r="B259" s="18" t="s">
        <v>9467</v>
      </c>
      <c r="D259" s="18" t="s">
        <v>9468</v>
      </c>
      <c r="E259" s="18" t="s">
        <v>9469</v>
      </c>
      <c r="F259" s="18" t="s">
        <v>9470</v>
      </c>
      <c r="G259" s="19">
        <v>12</v>
      </c>
      <c r="H259" s="23">
        <v>45880</v>
      </c>
      <c r="I259" s="23">
        <v>46226</v>
      </c>
      <c r="J259" s="23">
        <v>45589</v>
      </c>
      <c r="K259" s="23">
        <v>45589</v>
      </c>
      <c r="L259" s="20">
        <v>0</v>
      </c>
      <c r="M259" s="20">
        <v>0</v>
      </c>
      <c r="N259" s="20">
        <v>990</v>
      </c>
      <c r="O259" s="21">
        <v>0</v>
      </c>
      <c r="Q259" s="20">
        <v>0</v>
      </c>
      <c r="R259" s="20">
        <f t="shared" si="10"/>
        <v>990</v>
      </c>
      <c r="S259" s="20">
        <v>990</v>
      </c>
    </row>
    <row r="260" spans="2:19">
      <c r="B260" s="18" t="s">
        <v>9471</v>
      </c>
      <c r="D260" s="18" t="s">
        <v>9472</v>
      </c>
      <c r="E260" s="18" t="s">
        <v>9473</v>
      </c>
      <c r="F260" s="18" t="s">
        <v>9474</v>
      </c>
      <c r="G260" s="19">
        <v>12</v>
      </c>
      <c r="H260" s="23">
        <v>45880</v>
      </c>
      <c r="I260" s="23">
        <v>46226</v>
      </c>
      <c r="J260" s="23">
        <v>45587</v>
      </c>
      <c r="K260" s="23">
        <v>45588</v>
      </c>
      <c r="L260" s="20">
        <v>0</v>
      </c>
      <c r="M260" s="20">
        <v>0</v>
      </c>
      <c r="N260" s="20">
        <v>1000</v>
      </c>
      <c r="O260" s="21">
        <v>0</v>
      </c>
      <c r="Q260" s="20">
        <v>0</v>
      </c>
      <c r="R260" s="20">
        <f t="shared" si="10"/>
        <v>1000</v>
      </c>
      <c r="S260" s="20">
        <v>1000</v>
      </c>
    </row>
    <row r="261" spans="2:19">
      <c r="B261" s="18" t="s">
        <v>9475</v>
      </c>
      <c r="D261" s="18" t="s">
        <v>9476</v>
      </c>
      <c r="E261" s="18" t="s">
        <v>9477</v>
      </c>
      <c r="F261" s="18" t="s">
        <v>9478</v>
      </c>
      <c r="G261" s="19">
        <v>12</v>
      </c>
      <c r="H261" s="23">
        <v>45880</v>
      </c>
      <c r="I261" s="23">
        <v>46226</v>
      </c>
      <c r="J261" s="23">
        <v>45603</v>
      </c>
      <c r="K261" s="23">
        <v>45603</v>
      </c>
      <c r="L261" s="20">
        <v>0</v>
      </c>
      <c r="M261" s="20">
        <v>0</v>
      </c>
      <c r="N261" s="20">
        <v>1050</v>
      </c>
      <c r="O261" s="21">
        <v>0</v>
      </c>
      <c r="Q261" s="20">
        <v>0</v>
      </c>
      <c r="R261" s="20">
        <f t="shared" si="10"/>
        <v>1050</v>
      </c>
      <c r="S261" s="20">
        <v>1050</v>
      </c>
    </row>
    <row r="262" spans="2:19">
      <c r="B262" s="18" t="s">
        <v>9479</v>
      </c>
      <c r="D262" s="18" t="s">
        <v>9480</v>
      </c>
      <c r="E262" s="18" t="s">
        <v>9481</v>
      </c>
      <c r="F262" s="18" t="s">
        <v>9482</v>
      </c>
      <c r="G262" s="19">
        <v>12</v>
      </c>
      <c r="H262" s="23">
        <v>45880</v>
      </c>
      <c r="I262" s="23">
        <v>46226</v>
      </c>
      <c r="J262" s="23">
        <v>45580</v>
      </c>
      <c r="K262" s="23">
        <v>45581</v>
      </c>
      <c r="L262" s="20">
        <v>0</v>
      </c>
      <c r="M262" s="20">
        <v>0</v>
      </c>
      <c r="N262" s="20">
        <v>925</v>
      </c>
      <c r="O262" s="21">
        <v>0</v>
      </c>
      <c r="Q262" s="20">
        <v>0</v>
      </c>
      <c r="R262" s="20">
        <f t="shared" si="10"/>
        <v>925</v>
      </c>
      <c r="S262" s="20">
        <v>925</v>
      </c>
    </row>
    <row r="263" spans="2:19">
      <c r="B263" s="18" t="s">
        <v>9483</v>
      </c>
      <c r="D263" s="18" t="s">
        <v>9484</v>
      </c>
      <c r="E263" s="18" t="s">
        <v>9485</v>
      </c>
      <c r="F263" s="18" t="s">
        <v>9486</v>
      </c>
      <c r="G263" s="19">
        <v>12</v>
      </c>
      <c r="H263" s="23">
        <v>45880</v>
      </c>
      <c r="I263" s="23">
        <v>46226</v>
      </c>
      <c r="J263" s="23">
        <v>45588</v>
      </c>
      <c r="K263" s="23">
        <v>45588</v>
      </c>
      <c r="L263" s="20">
        <v>1850</v>
      </c>
      <c r="M263" s="20">
        <v>0</v>
      </c>
      <c r="N263" s="20">
        <v>975</v>
      </c>
      <c r="O263" s="21">
        <v>0</v>
      </c>
      <c r="Q263" s="20">
        <v>0</v>
      </c>
      <c r="R263" s="20">
        <f t="shared" si="10"/>
        <v>975</v>
      </c>
      <c r="S263" s="20">
        <v>975</v>
      </c>
    </row>
    <row r="264" spans="2:19">
      <c r="B264" s="18" t="s">
        <v>9487</v>
      </c>
      <c r="D264" s="18" t="s">
        <v>9488</v>
      </c>
      <c r="E264" s="18" t="s">
        <v>9489</v>
      </c>
      <c r="F264" s="18" t="s">
        <v>9490</v>
      </c>
      <c r="G264" s="19">
        <v>12</v>
      </c>
      <c r="H264" s="23">
        <v>45880</v>
      </c>
      <c r="I264" s="23">
        <v>46226</v>
      </c>
      <c r="J264" s="23">
        <v>45581</v>
      </c>
      <c r="K264" s="23">
        <v>45582</v>
      </c>
      <c r="L264" s="20">
        <v>0</v>
      </c>
      <c r="M264" s="20">
        <v>0</v>
      </c>
      <c r="N264" s="20">
        <v>975</v>
      </c>
      <c r="O264" s="21">
        <v>0</v>
      </c>
      <c r="Q264" s="20">
        <v>0</v>
      </c>
      <c r="R264" s="20">
        <f t="shared" si="10"/>
        <v>975</v>
      </c>
      <c r="S264" s="20">
        <v>975</v>
      </c>
    </row>
    <row r="265" spans="2:19">
      <c r="B265" s="18" t="s">
        <v>9491</v>
      </c>
      <c r="D265" s="18" t="s">
        <v>9492</v>
      </c>
      <c r="E265" s="18" t="s">
        <v>9493</v>
      </c>
      <c r="F265" s="18" t="s">
        <v>9494</v>
      </c>
      <c r="G265" s="19">
        <v>12</v>
      </c>
      <c r="H265" s="23">
        <v>45880</v>
      </c>
      <c r="I265" s="23">
        <v>46226</v>
      </c>
      <c r="J265" s="23">
        <v>45581</v>
      </c>
      <c r="K265" s="23">
        <v>45581</v>
      </c>
      <c r="L265" s="20">
        <v>0</v>
      </c>
      <c r="M265" s="20">
        <v>0</v>
      </c>
      <c r="N265" s="20">
        <v>950</v>
      </c>
      <c r="O265" s="21">
        <v>0</v>
      </c>
      <c r="Q265" s="20">
        <v>0</v>
      </c>
      <c r="R265" s="20">
        <f t="shared" si="10"/>
        <v>950</v>
      </c>
      <c r="S265" s="20">
        <v>950</v>
      </c>
    </row>
    <row r="266" spans="2:19">
      <c r="B266" s="18" t="s">
        <v>9495</v>
      </c>
      <c r="D266" s="18" t="s">
        <v>9496</v>
      </c>
      <c r="E266" s="18" t="s">
        <v>9497</v>
      </c>
      <c r="F266" s="18" t="s">
        <v>9498</v>
      </c>
      <c r="G266" s="19">
        <v>12</v>
      </c>
      <c r="H266" s="23">
        <v>45880</v>
      </c>
      <c r="I266" s="23">
        <v>46226</v>
      </c>
      <c r="J266" s="23">
        <v>45580</v>
      </c>
      <c r="K266" s="23">
        <v>45581</v>
      </c>
      <c r="L266" s="20">
        <v>0</v>
      </c>
      <c r="M266" s="20">
        <v>0</v>
      </c>
      <c r="N266" s="20">
        <v>940</v>
      </c>
      <c r="O266" s="21">
        <v>0</v>
      </c>
      <c r="Q266" s="20">
        <v>0</v>
      </c>
      <c r="R266" s="20">
        <f t="shared" si="10"/>
        <v>940</v>
      </c>
      <c r="S266" s="20">
        <v>940</v>
      </c>
    </row>
    <row r="267" spans="2:19">
      <c r="B267" s="18" t="s">
        <v>9499</v>
      </c>
      <c r="D267" s="18" t="s">
        <v>9500</v>
      </c>
      <c r="E267" s="18" t="s">
        <v>9501</v>
      </c>
      <c r="F267" s="18" t="s">
        <v>9502</v>
      </c>
      <c r="G267" s="19">
        <v>12</v>
      </c>
      <c r="H267" s="23">
        <v>45880</v>
      </c>
      <c r="I267" s="23">
        <v>46226</v>
      </c>
      <c r="J267" s="23">
        <v>45581</v>
      </c>
      <c r="K267" s="23">
        <v>45582</v>
      </c>
      <c r="L267" s="20">
        <v>0</v>
      </c>
      <c r="M267" s="20">
        <v>0</v>
      </c>
      <c r="N267" s="20">
        <v>950</v>
      </c>
      <c r="O267" s="21">
        <v>0</v>
      </c>
      <c r="Q267" s="20">
        <v>0</v>
      </c>
      <c r="R267" s="20">
        <f t="shared" si="10"/>
        <v>950</v>
      </c>
      <c r="S267" s="20">
        <v>950</v>
      </c>
    </row>
    <row r="268" spans="2:19">
      <c r="B268" s="18" t="s">
        <v>9503</v>
      </c>
      <c r="D268" s="18" t="s">
        <v>9504</v>
      </c>
      <c r="E268" s="18" t="s">
        <v>9505</v>
      </c>
      <c r="F268" s="18" t="s">
        <v>9506</v>
      </c>
      <c r="G268" s="19">
        <v>12</v>
      </c>
      <c r="H268" s="23">
        <v>45880</v>
      </c>
      <c r="I268" s="23">
        <v>46226</v>
      </c>
      <c r="J268" s="23">
        <v>45580</v>
      </c>
      <c r="K268" s="23">
        <v>45581</v>
      </c>
      <c r="L268" s="20">
        <v>0</v>
      </c>
      <c r="M268" s="20">
        <v>0</v>
      </c>
      <c r="N268" s="20">
        <v>950</v>
      </c>
      <c r="O268" s="21">
        <v>0</v>
      </c>
      <c r="Q268" s="20">
        <v>0</v>
      </c>
      <c r="R268" s="20">
        <f t="shared" si="10"/>
        <v>950</v>
      </c>
      <c r="S268" s="20">
        <v>950</v>
      </c>
    </row>
    <row r="269" spans="2:19">
      <c r="B269" s="18" t="s">
        <v>9507</v>
      </c>
      <c r="D269" s="18" t="s">
        <v>9508</v>
      </c>
      <c r="E269" s="18" t="s">
        <v>9509</v>
      </c>
      <c r="F269" s="18" t="s">
        <v>9510</v>
      </c>
      <c r="G269" s="19">
        <v>12</v>
      </c>
      <c r="H269" s="23">
        <v>45880</v>
      </c>
      <c r="I269" s="23">
        <v>46226</v>
      </c>
      <c r="J269" s="23">
        <v>45588</v>
      </c>
      <c r="K269" s="23">
        <v>45588</v>
      </c>
      <c r="L269" s="20">
        <v>0</v>
      </c>
      <c r="M269" s="20">
        <v>0</v>
      </c>
      <c r="N269" s="20">
        <v>975</v>
      </c>
      <c r="O269" s="21">
        <v>0</v>
      </c>
      <c r="Q269" s="20">
        <v>0</v>
      </c>
      <c r="R269" s="20">
        <f t="shared" si="10"/>
        <v>975</v>
      </c>
      <c r="S269" s="20">
        <v>975</v>
      </c>
    </row>
    <row r="270" spans="2:19">
      <c r="B270" s="18" t="s">
        <v>9511</v>
      </c>
      <c r="D270" s="18" t="s">
        <v>9512</v>
      </c>
      <c r="E270" s="18" t="s">
        <v>9513</v>
      </c>
      <c r="F270" s="18" t="s">
        <v>9514</v>
      </c>
      <c r="G270" s="19">
        <v>12</v>
      </c>
      <c r="H270" s="23">
        <v>45881</v>
      </c>
      <c r="I270" s="23">
        <v>46226</v>
      </c>
      <c r="J270" s="23">
        <v>45603</v>
      </c>
      <c r="K270" s="23">
        <v>45603</v>
      </c>
      <c r="L270" s="20">
        <v>0</v>
      </c>
      <c r="M270" s="20">
        <v>0</v>
      </c>
      <c r="N270" s="20">
        <v>1050</v>
      </c>
      <c r="O270" s="21">
        <v>0</v>
      </c>
      <c r="Q270" s="20">
        <v>0</v>
      </c>
      <c r="R270" s="20">
        <f t="shared" si="10"/>
        <v>1050</v>
      </c>
      <c r="S270" s="20">
        <v>1050</v>
      </c>
    </row>
    <row r="271" spans="2:19">
      <c r="B271" s="18" t="s">
        <v>9515</v>
      </c>
      <c r="D271" s="18" t="s">
        <v>9516</v>
      </c>
      <c r="E271" s="18" t="s">
        <v>9517</v>
      </c>
      <c r="F271" s="18" t="s">
        <v>9518</v>
      </c>
      <c r="G271" s="19">
        <v>12</v>
      </c>
      <c r="H271" s="23">
        <v>45881</v>
      </c>
      <c r="I271" s="23">
        <v>46226</v>
      </c>
      <c r="J271" s="23">
        <v>45609</v>
      </c>
      <c r="K271" s="23">
        <v>45610</v>
      </c>
      <c r="L271" s="20">
        <v>0</v>
      </c>
      <c r="M271" s="20">
        <v>0</v>
      </c>
      <c r="N271" s="20">
        <v>1050</v>
      </c>
      <c r="O271" s="21">
        <v>0</v>
      </c>
      <c r="Q271" s="20">
        <v>0</v>
      </c>
      <c r="R271" s="20">
        <f t="shared" si="10"/>
        <v>1050</v>
      </c>
      <c r="S271" s="20">
        <v>1050</v>
      </c>
    </row>
    <row r="272" spans="2:19">
      <c r="B272" s="18" t="s">
        <v>9519</v>
      </c>
      <c r="D272" s="18" t="s">
        <v>9520</v>
      </c>
      <c r="E272" s="18" t="s">
        <v>9521</v>
      </c>
      <c r="F272" s="18" t="s">
        <v>9522</v>
      </c>
      <c r="G272" s="19">
        <v>12</v>
      </c>
      <c r="H272" s="23">
        <v>45880</v>
      </c>
      <c r="I272" s="23">
        <v>46226</v>
      </c>
      <c r="J272" s="23">
        <v>45580</v>
      </c>
      <c r="K272" s="23">
        <v>45581</v>
      </c>
      <c r="L272" s="20">
        <v>0</v>
      </c>
      <c r="M272" s="20">
        <v>0</v>
      </c>
      <c r="N272" s="20">
        <v>925</v>
      </c>
      <c r="O272" s="21">
        <v>0</v>
      </c>
      <c r="Q272" s="20">
        <v>0</v>
      </c>
      <c r="R272" s="20">
        <f t="shared" si="10"/>
        <v>925</v>
      </c>
      <c r="S272" s="20">
        <v>925</v>
      </c>
    </row>
    <row r="273" spans="2:19">
      <c r="B273" s="18" t="s">
        <v>9523</v>
      </c>
      <c r="D273" s="18" t="s">
        <v>9524</v>
      </c>
      <c r="E273" s="18" t="s">
        <v>9525</v>
      </c>
      <c r="F273" s="18" t="s">
        <v>9526</v>
      </c>
      <c r="G273" s="19">
        <v>12</v>
      </c>
      <c r="H273" s="23">
        <v>45880</v>
      </c>
      <c r="I273" s="23">
        <v>46226</v>
      </c>
      <c r="J273" s="23">
        <v>45590</v>
      </c>
      <c r="K273" s="23">
        <v>45590</v>
      </c>
      <c r="L273" s="20">
        <v>0</v>
      </c>
      <c r="M273" s="20">
        <v>0</v>
      </c>
      <c r="N273" s="20">
        <v>975</v>
      </c>
      <c r="O273" s="21">
        <v>0</v>
      </c>
      <c r="Q273" s="20">
        <v>0</v>
      </c>
      <c r="R273" s="20">
        <f t="shared" si="10"/>
        <v>975</v>
      </c>
      <c r="S273" s="20">
        <v>975</v>
      </c>
    </row>
    <row r="274" spans="2:19">
      <c r="B274" s="18" t="s">
        <v>9527</v>
      </c>
      <c r="D274" s="18" t="s">
        <v>9528</v>
      </c>
      <c r="E274" s="18" t="s">
        <v>9529</v>
      </c>
      <c r="F274" s="18" t="s">
        <v>9530</v>
      </c>
      <c r="G274" s="19">
        <v>12</v>
      </c>
      <c r="H274" s="23">
        <v>45880</v>
      </c>
      <c r="I274" s="23">
        <v>46226</v>
      </c>
      <c r="J274" s="23">
        <v>45565</v>
      </c>
      <c r="K274" s="23">
        <v>45595</v>
      </c>
      <c r="L274" s="20">
        <v>0</v>
      </c>
      <c r="M274" s="20">
        <v>0</v>
      </c>
      <c r="N274" s="20">
        <v>875</v>
      </c>
      <c r="O274" s="21">
        <v>0</v>
      </c>
      <c r="Q274" s="20">
        <v>0</v>
      </c>
      <c r="R274" s="20">
        <f t="shared" ref="R274:R305" si="11">N274</f>
        <v>875</v>
      </c>
      <c r="S274" s="20">
        <v>875</v>
      </c>
    </row>
    <row r="275" spans="2:19">
      <c r="B275" s="18" t="s">
        <v>9531</v>
      </c>
      <c r="D275" s="18" t="s">
        <v>9532</v>
      </c>
      <c r="E275" s="18" t="s">
        <v>9533</v>
      </c>
      <c r="F275" s="18" t="s">
        <v>9534</v>
      </c>
      <c r="G275" s="19">
        <v>12</v>
      </c>
      <c r="H275" s="23">
        <v>45880</v>
      </c>
      <c r="I275" s="23">
        <v>46226</v>
      </c>
      <c r="J275" s="23">
        <v>45567</v>
      </c>
      <c r="K275" s="23">
        <v>45595</v>
      </c>
      <c r="L275" s="20">
        <v>0</v>
      </c>
      <c r="M275" s="20">
        <v>0</v>
      </c>
      <c r="N275" s="20">
        <v>890</v>
      </c>
      <c r="O275" s="21">
        <v>0</v>
      </c>
      <c r="Q275" s="20">
        <v>0</v>
      </c>
      <c r="R275" s="20">
        <f t="shared" si="11"/>
        <v>890</v>
      </c>
      <c r="S275" s="20">
        <v>890</v>
      </c>
    </row>
    <row r="276" spans="2:19">
      <c r="B276" s="18" t="s">
        <v>9535</v>
      </c>
      <c r="D276" s="18" t="s">
        <v>9536</v>
      </c>
      <c r="E276" s="18" t="s">
        <v>9537</v>
      </c>
      <c r="F276" s="18" t="s">
        <v>9538</v>
      </c>
      <c r="G276" s="19">
        <v>12</v>
      </c>
      <c r="H276" s="23">
        <v>45880</v>
      </c>
      <c r="I276" s="23">
        <v>46226</v>
      </c>
      <c r="J276" s="23">
        <v>45581</v>
      </c>
      <c r="K276" s="23">
        <v>45582</v>
      </c>
      <c r="L276" s="20">
        <v>0</v>
      </c>
      <c r="M276" s="20">
        <v>0</v>
      </c>
      <c r="N276" s="20">
        <v>975</v>
      </c>
      <c r="O276" s="21">
        <v>0</v>
      </c>
      <c r="Q276" s="20">
        <v>0</v>
      </c>
      <c r="R276" s="20">
        <f t="shared" si="11"/>
        <v>975</v>
      </c>
      <c r="S276" s="20">
        <v>975</v>
      </c>
    </row>
    <row r="277" spans="2:19">
      <c r="B277" s="18" t="s">
        <v>9539</v>
      </c>
      <c r="D277" s="18" t="s">
        <v>9540</v>
      </c>
      <c r="E277" s="18" t="s">
        <v>9541</v>
      </c>
      <c r="F277" s="18" t="s">
        <v>9542</v>
      </c>
      <c r="G277" s="19">
        <v>12</v>
      </c>
      <c r="H277" s="23">
        <v>45880</v>
      </c>
      <c r="I277" s="23">
        <v>46226</v>
      </c>
      <c r="J277" s="23">
        <v>45582</v>
      </c>
      <c r="K277" s="23">
        <v>45582</v>
      </c>
      <c r="L277" s="20">
        <v>0</v>
      </c>
      <c r="M277" s="20">
        <v>0</v>
      </c>
      <c r="N277" s="20">
        <v>900</v>
      </c>
      <c r="O277" s="21">
        <v>0</v>
      </c>
      <c r="Q277" s="20">
        <v>0</v>
      </c>
      <c r="R277" s="20">
        <f t="shared" si="11"/>
        <v>900</v>
      </c>
      <c r="S277" s="20">
        <v>900</v>
      </c>
    </row>
    <row r="278" spans="2:19">
      <c r="B278" s="18" t="s">
        <v>9543</v>
      </c>
      <c r="D278" s="18" t="s">
        <v>9544</v>
      </c>
      <c r="E278" s="18" t="s">
        <v>9545</v>
      </c>
      <c r="F278" s="18" t="s">
        <v>9546</v>
      </c>
      <c r="G278" s="19">
        <v>12</v>
      </c>
      <c r="H278" s="23">
        <v>45880</v>
      </c>
      <c r="I278" s="23">
        <v>46226</v>
      </c>
      <c r="J278" s="23">
        <v>45572</v>
      </c>
      <c r="K278" s="23">
        <v>45595</v>
      </c>
      <c r="L278" s="20">
        <v>0</v>
      </c>
      <c r="M278" s="20">
        <v>0</v>
      </c>
      <c r="N278" s="20">
        <v>915</v>
      </c>
      <c r="O278" s="21">
        <v>0</v>
      </c>
      <c r="Q278" s="20">
        <v>0</v>
      </c>
      <c r="R278" s="20">
        <f t="shared" si="11"/>
        <v>915</v>
      </c>
      <c r="S278" s="20">
        <v>915</v>
      </c>
    </row>
    <row r="279" spans="2:19">
      <c r="B279" s="18" t="s">
        <v>9547</v>
      </c>
      <c r="D279" s="18" t="s">
        <v>9548</v>
      </c>
      <c r="E279" s="18" t="s">
        <v>9549</v>
      </c>
      <c r="F279" s="18" t="s">
        <v>9550</v>
      </c>
      <c r="G279" s="19">
        <v>12</v>
      </c>
      <c r="H279" s="23">
        <v>45880</v>
      </c>
      <c r="I279" s="23">
        <v>46226</v>
      </c>
      <c r="J279" s="23">
        <v>45581</v>
      </c>
      <c r="K279" s="23">
        <v>45582</v>
      </c>
      <c r="L279" s="20">
        <v>0</v>
      </c>
      <c r="M279" s="20">
        <v>0</v>
      </c>
      <c r="N279" s="20">
        <v>940</v>
      </c>
      <c r="O279" s="21">
        <v>0</v>
      </c>
      <c r="Q279" s="20">
        <v>0</v>
      </c>
      <c r="R279" s="20">
        <f t="shared" si="11"/>
        <v>940</v>
      </c>
      <c r="S279" s="20">
        <v>940</v>
      </c>
    </row>
    <row r="280" spans="2:19">
      <c r="B280" s="18" t="s">
        <v>9551</v>
      </c>
      <c r="D280" s="18" t="s">
        <v>9552</v>
      </c>
      <c r="E280" s="18" t="s">
        <v>9553</v>
      </c>
      <c r="F280" s="18" t="s">
        <v>9554</v>
      </c>
      <c r="G280" s="19">
        <v>12</v>
      </c>
      <c r="H280" s="23">
        <v>45880</v>
      </c>
      <c r="I280" s="23">
        <v>46226</v>
      </c>
      <c r="J280" s="23">
        <v>45579</v>
      </c>
      <c r="K280" s="23">
        <v>45581</v>
      </c>
      <c r="L280" s="20">
        <v>0</v>
      </c>
      <c r="M280" s="20">
        <v>0</v>
      </c>
      <c r="N280" s="20">
        <v>930</v>
      </c>
      <c r="O280" s="21">
        <v>0</v>
      </c>
      <c r="Q280" s="20">
        <v>0</v>
      </c>
      <c r="R280" s="20">
        <f t="shared" si="11"/>
        <v>930</v>
      </c>
      <c r="S280" s="20">
        <v>930</v>
      </c>
    </row>
    <row r="281" spans="2:19">
      <c r="B281" s="18" t="s">
        <v>9555</v>
      </c>
      <c r="D281" s="18" t="s">
        <v>9556</v>
      </c>
      <c r="E281" s="18" t="s">
        <v>9557</v>
      </c>
      <c r="F281" s="18" t="s">
        <v>9558</v>
      </c>
      <c r="G281" s="19">
        <v>12</v>
      </c>
      <c r="H281" s="23">
        <v>45880</v>
      </c>
      <c r="I281" s="23">
        <v>46226</v>
      </c>
      <c r="J281" s="23">
        <v>45579</v>
      </c>
      <c r="K281" s="23">
        <v>45581</v>
      </c>
      <c r="L281" s="20">
        <v>0</v>
      </c>
      <c r="M281" s="20">
        <v>0</v>
      </c>
      <c r="N281" s="20">
        <v>940</v>
      </c>
      <c r="O281" s="21">
        <v>0</v>
      </c>
      <c r="Q281" s="20">
        <v>0</v>
      </c>
      <c r="R281" s="20">
        <f t="shared" si="11"/>
        <v>940</v>
      </c>
      <c r="S281" s="20">
        <v>940</v>
      </c>
    </row>
    <row r="282" spans="2:19">
      <c r="B282" s="18" t="s">
        <v>9559</v>
      </c>
      <c r="D282" s="18" t="s">
        <v>9560</v>
      </c>
      <c r="E282" s="18" t="s">
        <v>9561</v>
      </c>
      <c r="F282" s="18" t="s">
        <v>9562</v>
      </c>
      <c r="G282" s="19">
        <v>12</v>
      </c>
      <c r="H282" s="23">
        <v>45880</v>
      </c>
      <c r="I282" s="23">
        <v>46226</v>
      </c>
      <c r="J282" s="23">
        <v>45579</v>
      </c>
      <c r="K282" s="23">
        <v>45581</v>
      </c>
      <c r="L282" s="20">
        <v>0</v>
      </c>
      <c r="M282" s="20">
        <v>0</v>
      </c>
      <c r="N282" s="20">
        <v>940</v>
      </c>
      <c r="O282" s="21">
        <v>0</v>
      </c>
      <c r="Q282" s="20">
        <v>0</v>
      </c>
      <c r="R282" s="20">
        <f t="shared" si="11"/>
        <v>940</v>
      </c>
      <c r="S282" s="20">
        <v>940</v>
      </c>
    </row>
    <row r="283" spans="2:19">
      <c r="B283" s="18" t="s">
        <v>9563</v>
      </c>
      <c r="D283" s="18" t="s">
        <v>9564</v>
      </c>
      <c r="E283" s="18" t="s">
        <v>9565</v>
      </c>
      <c r="F283" s="18" t="s">
        <v>9566</v>
      </c>
      <c r="G283" s="19">
        <v>12</v>
      </c>
      <c r="H283" s="23">
        <v>45880</v>
      </c>
      <c r="I283" s="23">
        <v>46226</v>
      </c>
      <c r="J283" s="23">
        <v>45582</v>
      </c>
      <c r="K283" s="23">
        <v>45583</v>
      </c>
      <c r="L283" s="20">
        <v>0</v>
      </c>
      <c r="M283" s="20">
        <v>0</v>
      </c>
      <c r="N283" s="20">
        <v>975</v>
      </c>
      <c r="O283" s="21">
        <v>0</v>
      </c>
      <c r="Q283" s="20">
        <v>0</v>
      </c>
      <c r="R283" s="20">
        <f t="shared" si="11"/>
        <v>975</v>
      </c>
      <c r="S283" s="20">
        <v>975</v>
      </c>
    </row>
    <row r="284" spans="2:19">
      <c r="B284" s="18" t="s">
        <v>9567</v>
      </c>
      <c r="D284" s="18" t="s">
        <v>9568</v>
      </c>
      <c r="E284" s="18" t="s">
        <v>9569</v>
      </c>
      <c r="F284" s="18" t="s">
        <v>9570</v>
      </c>
      <c r="G284" s="19">
        <v>12</v>
      </c>
      <c r="H284" s="23">
        <v>45880</v>
      </c>
      <c r="I284" s="23">
        <v>46226</v>
      </c>
      <c r="J284" s="23">
        <v>45600</v>
      </c>
      <c r="K284" s="23">
        <v>45601</v>
      </c>
      <c r="L284" s="20">
        <v>0</v>
      </c>
      <c r="M284" s="20">
        <v>0</v>
      </c>
      <c r="N284" s="20">
        <v>1050</v>
      </c>
      <c r="O284" s="21">
        <v>0</v>
      </c>
      <c r="Q284" s="20">
        <v>0</v>
      </c>
      <c r="R284" s="20">
        <f t="shared" si="11"/>
        <v>1050</v>
      </c>
      <c r="S284" s="20">
        <v>1050</v>
      </c>
    </row>
    <row r="285" spans="2:19">
      <c r="B285" s="18" t="s">
        <v>9571</v>
      </c>
      <c r="D285" s="18" t="s">
        <v>9572</v>
      </c>
      <c r="E285" s="18" t="s">
        <v>9573</v>
      </c>
      <c r="F285" s="18" t="s">
        <v>9574</v>
      </c>
      <c r="G285" s="19">
        <v>12</v>
      </c>
      <c r="H285" s="23">
        <v>45880</v>
      </c>
      <c r="I285" s="23">
        <v>46226</v>
      </c>
      <c r="J285" s="23">
        <v>45600</v>
      </c>
      <c r="K285" s="23">
        <v>45601</v>
      </c>
      <c r="L285" s="20">
        <v>0</v>
      </c>
      <c r="M285" s="20">
        <v>0</v>
      </c>
      <c r="N285" s="20">
        <v>1050</v>
      </c>
      <c r="O285" s="21">
        <v>0</v>
      </c>
      <c r="Q285" s="20">
        <v>0</v>
      </c>
      <c r="R285" s="20">
        <f t="shared" si="11"/>
        <v>1050</v>
      </c>
      <c r="S285" s="20">
        <v>1050</v>
      </c>
    </row>
    <row r="286" spans="2:19">
      <c r="B286" s="18" t="s">
        <v>9575</v>
      </c>
      <c r="D286" s="18" t="s">
        <v>9576</v>
      </c>
      <c r="E286" s="18" t="s">
        <v>9577</v>
      </c>
      <c r="F286" s="18" t="s">
        <v>9578</v>
      </c>
      <c r="G286" s="19">
        <v>12</v>
      </c>
      <c r="H286" s="23">
        <v>45880</v>
      </c>
      <c r="I286" s="23">
        <v>46226</v>
      </c>
      <c r="J286" s="23">
        <v>45600</v>
      </c>
      <c r="K286" s="23">
        <v>45601</v>
      </c>
      <c r="L286" s="20">
        <v>0</v>
      </c>
      <c r="M286" s="20">
        <v>0</v>
      </c>
      <c r="N286" s="20">
        <v>1050</v>
      </c>
      <c r="O286" s="21">
        <v>0</v>
      </c>
      <c r="Q286" s="20">
        <v>0</v>
      </c>
      <c r="R286" s="20">
        <f t="shared" si="11"/>
        <v>1050</v>
      </c>
      <c r="S286" s="20">
        <v>1050</v>
      </c>
    </row>
    <row r="287" spans="2:19">
      <c r="B287" s="18" t="s">
        <v>9579</v>
      </c>
      <c r="D287" s="18" t="s">
        <v>9580</v>
      </c>
      <c r="E287" s="18" t="s">
        <v>9581</v>
      </c>
      <c r="F287" s="18" t="s">
        <v>9582</v>
      </c>
      <c r="G287" s="19">
        <v>12</v>
      </c>
      <c r="H287" s="23">
        <v>45880</v>
      </c>
      <c r="I287" s="23">
        <v>46226</v>
      </c>
      <c r="J287" s="23">
        <v>45580</v>
      </c>
      <c r="K287" s="23">
        <v>45581</v>
      </c>
      <c r="L287" s="20">
        <v>0</v>
      </c>
      <c r="M287" s="20">
        <v>0</v>
      </c>
      <c r="N287" s="20">
        <v>940</v>
      </c>
      <c r="O287" s="21">
        <v>0</v>
      </c>
      <c r="Q287" s="20">
        <v>0</v>
      </c>
      <c r="R287" s="20">
        <f t="shared" si="11"/>
        <v>940</v>
      </c>
      <c r="S287" s="20">
        <v>940</v>
      </c>
    </row>
    <row r="288" spans="2:19">
      <c r="B288" s="18" t="s">
        <v>9583</v>
      </c>
      <c r="D288" s="18" t="s">
        <v>9584</v>
      </c>
      <c r="E288" s="18" t="s">
        <v>9585</v>
      </c>
      <c r="F288" s="18" t="s">
        <v>9586</v>
      </c>
      <c r="G288" s="19">
        <v>12</v>
      </c>
      <c r="H288" s="23">
        <v>45880</v>
      </c>
      <c r="I288" s="23">
        <v>46226</v>
      </c>
      <c r="J288" s="23">
        <v>45588</v>
      </c>
      <c r="K288" s="23">
        <v>45588</v>
      </c>
      <c r="L288" s="20">
        <v>0</v>
      </c>
      <c r="M288" s="20">
        <v>0</v>
      </c>
      <c r="N288" s="20">
        <v>965</v>
      </c>
      <c r="O288" s="21">
        <v>0</v>
      </c>
      <c r="Q288" s="20">
        <v>0</v>
      </c>
      <c r="R288" s="20">
        <f t="shared" si="11"/>
        <v>965</v>
      </c>
      <c r="S288" s="20">
        <v>965</v>
      </c>
    </row>
    <row r="289" spans="2:19">
      <c r="B289" s="18" t="s">
        <v>9587</v>
      </c>
      <c r="D289" s="18" t="s">
        <v>9588</v>
      </c>
      <c r="E289" s="18" t="s">
        <v>9589</v>
      </c>
      <c r="F289" s="18" t="s">
        <v>9590</v>
      </c>
      <c r="G289" s="19">
        <v>12</v>
      </c>
      <c r="H289" s="23">
        <v>45880</v>
      </c>
      <c r="I289" s="23">
        <v>46226</v>
      </c>
      <c r="J289" s="23">
        <v>45579</v>
      </c>
      <c r="K289" s="23">
        <v>45581</v>
      </c>
      <c r="L289" s="20">
        <v>0</v>
      </c>
      <c r="M289" s="20">
        <v>0</v>
      </c>
      <c r="N289" s="20">
        <v>940</v>
      </c>
      <c r="O289" s="21">
        <v>0</v>
      </c>
      <c r="Q289" s="20">
        <v>0</v>
      </c>
      <c r="R289" s="20">
        <f t="shared" si="11"/>
        <v>940</v>
      </c>
      <c r="S289" s="20">
        <v>940</v>
      </c>
    </row>
    <row r="290" spans="2:19">
      <c r="B290" s="18" t="s">
        <v>9591</v>
      </c>
      <c r="D290" s="18" t="s">
        <v>9592</v>
      </c>
      <c r="E290" s="18" t="s">
        <v>9593</v>
      </c>
      <c r="F290" s="18" t="s">
        <v>9594</v>
      </c>
      <c r="G290" s="19">
        <v>12</v>
      </c>
      <c r="H290" s="23">
        <v>45880</v>
      </c>
      <c r="I290" s="23">
        <v>46226</v>
      </c>
      <c r="J290" s="23">
        <v>45568</v>
      </c>
      <c r="K290" s="23">
        <v>45595</v>
      </c>
      <c r="L290" s="20">
        <v>0</v>
      </c>
      <c r="M290" s="20">
        <v>0</v>
      </c>
      <c r="N290" s="20">
        <v>880</v>
      </c>
      <c r="O290" s="21">
        <v>0</v>
      </c>
      <c r="Q290" s="20">
        <v>0</v>
      </c>
      <c r="R290" s="20">
        <f t="shared" si="11"/>
        <v>880</v>
      </c>
      <c r="S290" s="20">
        <v>880</v>
      </c>
    </row>
    <row r="291" spans="2:19">
      <c r="B291" s="18" t="s">
        <v>9595</v>
      </c>
      <c r="D291" s="18" t="s">
        <v>9596</v>
      </c>
      <c r="E291" s="18" t="s">
        <v>9597</v>
      </c>
      <c r="F291" s="18" t="s">
        <v>9598</v>
      </c>
      <c r="G291" s="19">
        <v>12</v>
      </c>
      <c r="H291" s="23">
        <v>45880</v>
      </c>
      <c r="I291" s="23">
        <v>46226</v>
      </c>
      <c r="J291" s="23">
        <v>45581</v>
      </c>
      <c r="K291" s="23">
        <v>45581</v>
      </c>
      <c r="L291" s="20">
        <v>0</v>
      </c>
      <c r="M291" s="20">
        <v>0</v>
      </c>
      <c r="N291" s="20">
        <v>975</v>
      </c>
      <c r="O291" s="21">
        <v>0</v>
      </c>
      <c r="Q291" s="20">
        <v>0</v>
      </c>
      <c r="R291" s="20">
        <f t="shared" si="11"/>
        <v>975</v>
      </c>
      <c r="S291" s="20">
        <v>975</v>
      </c>
    </row>
    <row r="292" spans="2:19">
      <c r="B292" s="18" t="s">
        <v>9599</v>
      </c>
      <c r="D292" s="18" t="s">
        <v>9600</v>
      </c>
      <c r="E292" s="18" t="s">
        <v>9601</v>
      </c>
      <c r="F292" s="18" t="s">
        <v>9602</v>
      </c>
      <c r="G292" s="19">
        <v>12</v>
      </c>
      <c r="H292" s="23">
        <v>45880</v>
      </c>
      <c r="I292" s="23">
        <v>46226</v>
      </c>
      <c r="J292" s="23">
        <v>45579</v>
      </c>
      <c r="K292" s="23">
        <v>45581</v>
      </c>
      <c r="L292" s="20">
        <v>0</v>
      </c>
      <c r="M292" s="20">
        <v>0</v>
      </c>
      <c r="N292" s="20">
        <v>940</v>
      </c>
      <c r="O292" s="21">
        <v>0</v>
      </c>
      <c r="Q292" s="20">
        <v>0</v>
      </c>
      <c r="R292" s="20">
        <f t="shared" si="11"/>
        <v>940</v>
      </c>
      <c r="S292" s="20">
        <v>940</v>
      </c>
    </row>
    <row r="293" spans="2:19">
      <c r="B293" s="18" t="s">
        <v>9603</v>
      </c>
      <c r="D293" s="18" t="s">
        <v>9604</v>
      </c>
      <c r="E293" s="18" t="s">
        <v>9605</v>
      </c>
      <c r="F293" s="18" t="s">
        <v>9606</v>
      </c>
      <c r="G293" s="19">
        <v>12</v>
      </c>
      <c r="H293" s="23">
        <v>45880</v>
      </c>
      <c r="I293" s="23">
        <v>46226</v>
      </c>
      <c r="J293" s="23">
        <v>45581</v>
      </c>
      <c r="K293" s="23">
        <v>45581</v>
      </c>
      <c r="L293" s="20">
        <v>0</v>
      </c>
      <c r="M293" s="20">
        <v>0</v>
      </c>
      <c r="N293" s="20">
        <v>950</v>
      </c>
      <c r="O293" s="21">
        <v>0</v>
      </c>
      <c r="Q293" s="20">
        <v>0</v>
      </c>
      <c r="R293" s="20">
        <f t="shared" si="11"/>
        <v>950</v>
      </c>
      <c r="S293" s="20">
        <v>950</v>
      </c>
    </row>
    <row r="294" spans="2:19">
      <c r="B294" s="18" t="s">
        <v>9607</v>
      </c>
      <c r="D294" s="18" t="s">
        <v>9608</v>
      </c>
      <c r="E294" s="18" t="s">
        <v>9609</v>
      </c>
      <c r="F294" s="18" t="s">
        <v>9610</v>
      </c>
      <c r="G294" s="19">
        <v>12</v>
      </c>
      <c r="H294" s="23">
        <v>45880</v>
      </c>
      <c r="I294" s="23">
        <v>46226</v>
      </c>
      <c r="J294" s="23">
        <v>45588</v>
      </c>
      <c r="K294" s="23">
        <v>45589</v>
      </c>
      <c r="L294" s="20">
        <v>0</v>
      </c>
      <c r="M294" s="20">
        <v>0</v>
      </c>
      <c r="N294" s="20">
        <v>975</v>
      </c>
      <c r="O294" s="21">
        <v>0</v>
      </c>
      <c r="Q294" s="20">
        <v>0</v>
      </c>
      <c r="R294" s="20">
        <f t="shared" si="11"/>
        <v>975</v>
      </c>
      <c r="S294" s="20">
        <v>975</v>
      </c>
    </row>
    <row r="295" spans="2:19">
      <c r="B295" s="18" t="s">
        <v>9611</v>
      </c>
      <c r="D295" s="18" t="s">
        <v>9612</v>
      </c>
      <c r="E295" s="18" t="s">
        <v>9613</v>
      </c>
      <c r="F295" s="18" t="s">
        <v>9614</v>
      </c>
      <c r="G295" s="19">
        <v>12</v>
      </c>
      <c r="H295" s="23">
        <v>45880</v>
      </c>
      <c r="I295" s="23">
        <v>46226</v>
      </c>
      <c r="J295" s="23">
        <v>45579</v>
      </c>
      <c r="K295" s="23">
        <v>45581</v>
      </c>
      <c r="L295" s="20">
        <v>0</v>
      </c>
      <c r="M295" s="20">
        <v>0</v>
      </c>
      <c r="N295" s="20">
        <v>925</v>
      </c>
      <c r="O295" s="21">
        <v>0</v>
      </c>
      <c r="Q295" s="20">
        <v>0</v>
      </c>
      <c r="R295" s="20">
        <f t="shared" si="11"/>
        <v>925</v>
      </c>
      <c r="S295" s="20">
        <v>925</v>
      </c>
    </row>
    <row r="296" spans="2:19">
      <c r="B296" s="18" t="s">
        <v>9615</v>
      </c>
      <c r="D296" s="18" t="s">
        <v>9616</v>
      </c>
      <c r="E296" s="18" t="s">
        <v>9617</v>
      </c>
      <c r="F296" s="18" t="s">
        <v>9618</v>
      </c>
      <c r="G296" s="19">
        <v>12</v>
      </c>
      <c r="H296" s="23">
        <v>45880</v>
      </c>
      <c r="I296" s="23">
        <v>46226</v>
      </c>
      <c r="J296" s="23">
        <v>45582</v>
      </c>
      <c r="K296" s="23">
        <v>45582</v>
      </c>
      <c r="L296" s="20">
        <v>0</v>
      </c>
      <c r="M296" s="20">
        <v>0</v>
      </c>
      <c r="N296" s="20">
        <v>950</v>
      </c>
      <c r="O296" s="21">
        <v>0</v>
      </c>
      <c r="Q296" s="20">
        <v>0</v>
      </c>
      <c r="R296" s="20">
        <f t="shared" si="11"/>
        <v>950</v>
      </c>
      <c r="S296" s="20">
        <v>950</v>
      </c>
    </row>
    <row r="297" spans="2:19">
      <c r="B297" s="18" t="s">
        <v>9619</v>
      </c>
      <c r="D297" s="18" t="s">
        <v>9620</v>
      </c>
      <c r="E297" s="18" t="s">
        <v>9621</v>
      </c>
      <c r="F297" s="18" t="s">
        <v>9622</v>
      </c>
      <c r="G297" s="19">
        <v>12</v>
      </c>
      <c r="H297" s="23">
        <v>45880</v>
      </c>
      <c r="I297" s="23">
        <v>46226</v>
      </c>
      <c r="J297" s="23">
        <v>45581</v>
      </c>
      <c r="K297" s="23">
        <v>45581</v>
      </c>
      <c r="L297" s="20">
        <v>0</v>
      </c>
      <c r="M297" s="20">
        <v>0</v>
      </c>
      <c r="N297" s="20">
        <v>950</v>
      </c>
      <c r="O297" s="21">
        <v>0</v>
      </c>
      <c r="Q297" s="20">
        <v>0</v>
      </c>
      <c r="R297" s="20">
        <f t="shared" si="11"/>
        <v>950</v>
      </c>
      <c r="S297" s="20">
        <v>950</v>
      </c>
    </row>
    <row r="298" spans="2:19">
      <c r="B298" s="18" t="s">
        <v>9623</v>
      </c>
      <c r="D298" s="18" t="s">
        <v>9624</v>
      </c>
      <c r="E298" s="18" t="s">
        <v>9625</v>
      </c>
      <c r="F298" s="18" t="s">
        <v>9626</v>
      </c>
      <c r="G298" s="19">
        <v>12</v>
      </c>
      <c r="H298" s="23">
        <v>45880</v>
      </c>
      <c r="I298" s="23">
        <v>46226</v>
      </c>
      <c r="J298" s="23">
        <v>45588</v>
      </c>
      <c r="K298" s="23">
        <v>45588</v>
      </c>
      <c r="L298" s="20">
        <v>0</v>
      </c>
      <c r="M298" s="20">
        <v>0</v>
      </c>
      <c r="N298" s="20">
        <v>975</v>
      </c>
      <c r="O298" s="21">
        <v>0</v>
      </c>
      <c r="Q298" s="20">
        <v>0</v>
      </c>
      <c r="R298" s="20">
        <f t="shared" si="11"/>
        <v>975</v>
      </c>
      <c r="S298" s="20">
        <v>975</v>
      </c>
    </row>
    <row r="299" spans="2:19">
      <c r="B299" s="18" t="s">
        <v>9627</v>
      </c>
      <c r="D299" s="18" t="s">
        <v>9628</v>
      </c>
      <c r="E299" s="18" t="s">
        <v>9629</v>
      </c>
      <c r="F299" s="18" t="s">
        <v>9630</v>
      </c>
      <c r="G299" s="19">
        <v>12</v>
      </c>
      <c r="H299" s="23">
        <v>45880</v>
      </c>
      <c r="I299" s="23">
        <v>46226</v>
      </c>
      <c r="J299" s="23">
        <v>45587</v>
      </c>
      <c r="K299" s="23">
        <v>45588</v>
      </c>
      <c r="L299" s="20">
        <v>0</v>
      </c>
      <c r="M299" s="20">
        <v>0</v>
      </c>
      <c r="N299" s="20">
        <v>950</v>
      </c>
      <c r="O299" s="21">
        <v>0</v>
      </c>
      <c r="Q299" s="20">
        <v>0</v>
      </c>
      <c r="R299" s="20">
        <f t="shared" si="11"/>
        <v>950</v>
      </c>
      <c r="S299" s="20">
        <v>950</v>
      </c>
    </row>
    <row r="300" spans="2:19">
      <c r="B300" s="18" t="s">
        <v>9631</v>
      </c>
      <c r="D300" s="18" t="s">
        <v>9632</v>
      </c>
      <c r="E300" s="18" t="s">
        <v>9633</v>
      </c>
      <c r="F300" s="18" t="s">
        <v>9634</v>
      </c>
      <c r="G300" s="19">
        <v>12</v>
      </c>
      <c r="H300" s="23">
        <v>45880</v>
      </c>
      <c r="I300" s="23">
        <v>46226</v>
      </c>
      <c r="J300" s="23">
        <v>45582</v>
      </c>
      <c r="K300" s="23">
        <v>45582</v>
      </c>
      <c r="L300" s="20">
        <v>0</v>
      </c>
      <c r="M300" s="20">
        <v>0</v>
      </c>
      <c r="N300" s="20">
        <v>975</v>
      </c>
      <c r="O300" s="21">
        <v>0</v>
      </c>
      <c r="Q300" s="20">
        <v>0</v>
      </c>
      <c r="R300" s="20">
        <f t="shared" si="11"/>
        <v>975</v>
      </c>
      <c r="S300" s="20">
        <v>975</v>
      </c>
    </row>
    <row r="301" spans="2:19">
      <c r="B301" s="18" t="s">
        <v>9635</v>
      </c>
      <c r="D301" s="18" t="s">
        <v>9636</v>
      </c>
      <c r="E301" s="18" t="s">
        <v>9637</v>
      </c>
      <c r="F301" s="18" t="s">
        <v>9638</v>
      </c>
      <c r="G301" s="19">
        <v>12</v>
      </c>
      <c r="H301" s="23">
        <v>45880</v>
      </c>
      <c r="I301" s="23">
        <v>46226</v>
      </c>
      <c r="J301" s="23">
        <v>45568</v>
      </c>
      <c r="K301" s="23">
        <v>45595</v>
      </c>
      <c r="L301" s="20">
        <v>0</v>
      </c>
      <c r="M301" s="20">
        <v>0</v>
      </c>
      <c r="N301" s="20">
        <v>880</v>
      </c>
      <c r="O301" s="21">
        <v>0</v>
      </c>
      <c r="Q301" s="20">
        <v>0</v>
      </c>
      <c r="R301" s="20">
        <f t="shared" si="11"/>
        <v>880</v>
      </c>
      <c r="S301" s="20">
        <v>880</v>
      </c>
    </row>
    <row r="302" spans="2:19">
      <c r="B302" s="18" t="s">
        <v>9639</v>
      </c>
      <c r="D302" s="18" t="s">
        <v>9640</v>
      </c>
      <c r="E302" s="18" t="s">
        <v>9641</v>
      </c>
      <c r="F302" s="18" t="s">
        <v>9642</v>
      </c>
      <c r="G302" s="19">
        <v>12</v>
      </c>
      <c r="H302" s="23">
        <v>45880</v>
      </c>
      <c r="I302" s="23">
        <v>46226</v>
      </c>
      <c r="J302" s="23">
        <v>45604</v>
      </c>
      <c r="K302" s="23">
        <v>45607</v>
      </c>
      <c r="L302" s="20">
        <v>0</v>
      </c>
      <c r="M302" s="20">
        <v>0</v>
      </c>
      <c r="N302" s="20">
        <v>1050</v>
      </c>
      <c r="O302" s="21">
        <v>0</v>
      </c>
      <c r="Q302" s="20">
        <v>0</v>
      </c>
      <c r="R302" s="20">
        <f t="shared" si="11"/>
        <v>1050</v>
      </c>
      <c r="S302" s="20">
        <v>1050</v>
      </c>
    </row>
    <row r="303" spans="2:19">
      <c r="B303" s="18" t="s">
        <v>9643</v>
      </c>
      <c r="D303" s="18" t="s">
        <v>9644</v>
      </c>
      <c r="E303" s="18" t="s">
        <v>9645</v>
      </c>
      <c r="F303" s="18" t="s">
        <v>9646</v>
      </c>
      <c r="G303" s="19">
        <v>12</v>
      </c>
      <c r="H303" s="23">
        <v>45880</v>
      </c>
      <c r="I303" s="23">
        <v>46226</v>
      </c>
      <c r="J303" s="23">
        <v>45590</v>
      </c>
      <c r="K303" s="23">
        <v>45593</v>
      </c>
      <c r="L303" s="20">
        <v>0</v>
      </c>
      <c r="M303" s="20">
        <v>0</v>
      </c>
      <c r="N303" s="20">
        <v>975</v>
      </c>
      <c r="O303" s="21">
        <v>0</v>
      </c>
      <c r="Q303" s="20">
        <v>0</v>
      </c>
      <c r="R303" s="20">
        <f t="shared" si="11"/>
        <v>975</v>
      </c>
      <c r="S303" s="20">
        <v>975</v>
      </c>
    </row>
    <row r="304" spans="2:19">
      <c r="B304" s="18" t="s">
        <v>9647</v>
      </c>
      <c r="D304" s="18" t="s">
        <v>9648</v>
      </c>
      <c r="E304" s="18" t="s">
        <v>9649</v>
      </c>
      <c r="F304" s="18" t="s">
        <v>9650</v>
      </c>
      <c r="G304" s="19">
        <v>12</v>
      </c>
      <c r="H304" s="23">
        <v>45880</v>
      </c>
      <c r="I304" s="23">
        <v>46226</v>
      </c>
      <c r="J304" s="23">
        <v>45589</v>
      </c>
      <c r="K304" s="23">
        <v>45589</v>
      </c>
      <c r="L304" s="20">
        <v>0</v>
      </c>
      <c r="M304" s="20">
        <v>0</v>
      </c>
      <c r="N304" s="20">
        <v>975</v>
      </c>
      <c r="O304" s="21">
        <v>0</v>
      </c>
      <c r="Q304" s="20">
        <v>0</v>
      </c>
      <c r="R304" s="20">
        <f t="shared" si="11"/>
        <v>975</v>
      </c>
      <c r="S304" s="20">
        <v>975</v>
      </c>
    </row>
    <row r="305" spans="2:19">
      <c r="B305" s="18" t="s">
        <v>9651</v>
      </c>
      <c r="D305" s="18" t="s">
        <v>9652</v>
      </c>
      <c r="E305" s="18" t="s">
        <v>9653</v>
      </c>
      <c r="F305" s="18" t="s">
        <v>9654</v>
      </c>
      <c r="G305" s="19">
        <v>12</v>
      </c>
      <c r="H305" s="23">
        <v>45880</v>
      </c>
      <c r="I305" s="23">
        <v>46226</v>
      </c>
      <c r="J305" s="23">
        <v>45586</v>
      </c>
      <c r="K305" s="23">
        <v>45586</v>
      </c>
      <c r="L305" s="20">
        <v>0</v>
      </c>
      <c r="M305" s="20">
        <v>0</v>
      </c>
      <c r="N305" s="20">
        <v>1000</v>
      </c>
      <c r="O305" s="21">
        <v>0</v>
      </c>
      <c r="Q305" s="20">
        <v>0</v>
      </c>
      <c r="R305" s="20">
        <f t="shared" si="11"/>
        <v>1000</v>
      </c>
      <c r="S305" s="20">
        <v>1000</v>
      </c>
    </row>
    <row r="306" spans="2:19">
      <c r="B306" s="18" t="s">
        <v>9655</v>
      </c>
      <c r="D306" s="18" t="s">
        <v>9656</v>
      </c>
      <c r="E306" s="18" t="s">
        <v>9657</v>
      </c>
      <c r="F306" s="18" t="s">
        <v>9658</v>
      </c>
      <c r="G306" s="19">
        <v>12</v>
      </c>
      <c r="H306" s="23">
        <v>45880</v>
      </c>
      <c r="I306" s="23">
        <v>46226</v>
      </c>
      <c r="J306" s="23">
        <v>45581</v>
      </c>
      <c r="K306" s="23">
        <v>45581</v>
      </c>
      <c r="L306" s="20">
        <v>0</v>
      </c>
      <c r="M306" s="20">
        <v>0</v>
      </c>
      <c r="N306" s="20">
        <v>950</v>
      </c>
      <c r="O306" s="21">
        <v>0</v>
      </c>
      <c r="Q306" s="20">
        <v>0</v>
      </c>
      <c r="R306" s="20">
        <f t="shared" ref="R306:R338" si="12">N306</f>
        <v>950</v>
      </c>
      <c r="S306" s="20">
        <v>950</v>
      </c>
    </row>
    <row r="307" spans="2:19">
      <c r="B307" s="18" t="s">
        <v>9659</v>
      </c>
      <c r="D307" s="18" t="s">
        <v>9660</v>
      </c>
      <c r="E307" s="18" t="s">
        <v>9661</v>
      </c>
      <c r="F307" s="18" t="s">
        <v>9662</v>
      </c>
      <c r="G307" s="19">
        <v>12</v>
      </c>
      <c r="H307" s="23">
        <v>45880</v>
      </c>
      <c r="I307" s="23">
        <v>46226</v>
      </c>
      <c r="J307" s="23">
        <v>45587</v>
      </c>
      <c r="K307" s="23">
        <v>45588</v>
      </c>
      <c r="L307" s="20">
        <v>0</v>
      </c>
      <c r="M307" s="20">
        <v>0</v>
      </c>
      <c r="N307" s="20">
        <v>975</v>
      </c>
      <c r="O307" s="21">
        <v>0</v>
      </c>
      <c r="Q307" s="20">
        <v>0</v>
      </c>
      <c r="R307" s="20">
        <f t="shared" si="12"/>
        <v>975</v>
      </c>
      <c r="S307" s="20">
        <v>975</v>
      </c>
    </row>
    <row r="308" spans="2:19">
      <c r="B308" s="18" t="s">
        <v>9663</v>
      </c>
      <c r="D308" s="18" t="s">
        <v>9664</v>
      </c>
      <c r="E308" s="18" t="s">
        <v>9665</v>
      </c>
      <c r="F308" s="18" t="s">
        <v>9666</v>
      </c>
      <c r="G308" s="19">
        <v>12</v>
      </c>
      <c r="H308" s="23">
        <v>45880</v>
      </c>
      <c r="I308" s="23">
        <v>46226</v>
      </c>
      <c r="J308" s="23">
        <v>45587</v>
      </c>
      <c r="K308" s="23">
        <v>45588</v>
      </c>
      <c r="L308" s="20">
        <v>0</v>
      </c>
      <c r="M308" s="20">
        <v>0</v>
      </c>
      <c r="N308" s="20">
        <v>925</v>
      </c>
      <c r="O308" s="21">
        <v>0</v>
      </c>
      <c r="Q308" s="20">
        <v>0</v>
      </c>
      <c r="R308" s="20">
        <f t="shared" si="12"/>
        <v>925</v>
      </c>
      <c r="S308" s="20">
        <v>925</v>
      </c>
    </row>
    <row r="309" spans="2:19">
      <c r="B309" s="18" t="s">
        <v>9667</v>
      </c>
      <c r="D309" s="18" t="s">
        <v>9668</v>
      </c>
      <c r="E309" s="18" t="s">
        <v>9669</v>
      </c>
      <c r="F309" s="18" t="s">
        <v>9670</v>
      </c>
      <c r="G309" s="19">
        <v>12</v>
      </c>
      <c r="H309" s="23">
        <v>45880</v>
      </c>
      <c r="I309" s="23">
        <v>46226</v>
      </c>
      <c r="J309" s="23">
        <v>45581</v>
      </c>
      <c r="K309" s="23">
        <v>45581</v>
      </c>
      <c r="L309" s="20">
        <v>0</v>
      </c>
      <c r="M309" s="20">
        <v>0</v>
      </c>
      <c r="N309" s="20">
        <v>950</v>
      </c>
      <c r="O309" s="21">
        <v>0</v>
      </c>
      <c r="Q309" s="20">
        <v>0</v>
      </c>
      <c r="R309" s="20">
        <f t="shared" si="12"/>
        <v>950</v>
      </c>
      <c r="S309" s="20">
        <v>950</v>
      </c>
    </row>
    <row r="310" spans="2:19">
      <c r="B310" s="18" t="s">
        <v>9671</v>
      </c>
      <c r="D310" s="18" t="s">
        <v>9672</v>
      </c>
      <c r="E310" s="18" t="s">
        <v>9673</v>
      </c>
      <c r="F310" s="18" t="s">
        <v>9674</v>
      </c>
      <c r="G310" s="19">
        <v>12</v>
      </c>
      <c r="H310" s="23">
        <v>45880</v>
      </c>
      <c r="I310" s="23">
        <v>46226</v>
      </c>
      <c r="J310" s="23">
        <v>45587</v>
      </c>
      <c r="K310" s="23">
        <v>45588</v>
      </c>
      <c r="L310" s="20">
        <v>0</v>
      </c>
      <c r="M310" s="20">
        <v>0</v>
      </c>
      <c r="N310" s="20">
        <v>975</v>
      </c>
      <c r="O310" s="21">
        <v>0</v>
      </c>
      <c r="Q310" s="20">
        <v>0</v>
      </c>
      <c r="R310" s="20">
        <f t="shared" si="12"/>
        <v>975</v>
      </c>
      <c r="S310" s="20">
        <v>975</v>
      </c>
    </row>
    <row r="311" spans="2:19">
      <c r="B311" s="18" t="s">
        <v>9675</v>
      </c>
      <c r="D311" s="18" t="s">
        <v>9676</v>
      </c>
      <c r="E311" s="18" t="s">
        <v>9677</v>
      </c>
      <c r="F311" s="18" t="s">
        <v>9678</v>
      </c>
      <c r="G311" s="19">
        <v>12</v>
      </c>
      <c r="H311" s="23">
        <v>45880</v>
      </c>
      <c r="I311" s="23">
        <v>46226</v>
      </c>
      <c r="J311" s="23">
        <v>45593</v>
      </c>
      <c r="K311" s="23">
        <v>45594</v>
      </c>
      <c r="L311" s="20">
        <v>0</v>
      </c>
      <c r="M311" s="20">
        <v>0</v>
      </c>
      <c r="N311" s="20">
        <v>1025</v>
      </c>
      <c r="O311" s="21">
        <v>0</v>
      </c>
      <c r="Q311" s="20">
        <v>0</v>
      </c>
      <c r="R311" s="20">
        <f t="shared" si="12"/>
        <v>1025</v>
      </c>
      <c r="S311" s="20">
        <v>1025</v>
      </c>
    </row>
    <row r="312" spans="2:19">
      <c r="B312" s="18" t="s">
        <v>9679</v>
      </c>
      <c r="D312" s="18" t="s">
        <v>9680</v>
      </c>
      <c r="E312" s="18" t="s">
        <v>9681</v>
      </c>
      <c r="F312" s="18" t="s">
        <v>9682</v>
      </c>
      <c r="G312" s="19">
        <v>12</v>
      </c>
      <c r="H312" s="23">
        <v>45880</v>
      </c>
      <c r="I312" s="23">
        <v>46226</v>
      </c>
      <c r="J312" s="23">
        <v>45567</v>
      </c>
      <c r="K312" s="23">
        <v>45595</v>
      </c>
      <c r="L312" s="20">
        <v>0</v>
      </c>
      <c r="M312" s="20">
        <v>0</v>
      </c>
      <c r="N312" s="20">
        <v>890</v>
      </c>
      <c r="O312" s="21">
        <v>0</v>
      </c>
      <c r="Q312" s="20">
        <v>0</v>
      </c>
      <c r="R312" s="20">
        <f t="shared" si="12"/>
        <v>890</v>
      </c>
      <c r="S312" s="20">
        <v>890</v>
      </c>
    </row>
    <row r="313" spans="2:19">
      <c r="B313" s="18" t="s">
        <v>9683</v>
      </c>
      <c r="D313" s="18" t="s">
        <v>9684</v>
      </c>
      <c r="E313" s="18" t="s">
        <v>9685</v>
      </c>
      <c r="F313" s="18" t="s">
        <v>9686</v>
      </c>
      <c r="G313" s="19">
        <v>12</v>
      </c>
      <c r="H313" s="23">
        <v>45880</v>
      </c>
      <c r="I313" s="23">
        <v>46226</v>
      </c>
      <c r="J313" s="23">
        <v>45580</v>
      </c>
      <c r="K313" s="23">
        <v>45580</v>
      </c>
      <c r="L313" s="20">
        <v>0</v>
      </c>
      <c r="M313" s="20">
        <v>0</v>
      </c>
      <c r="N313" s="20">
        <v>925</v>
      </c>
      <c r="O313" s="21">
        <v>0</v>
      </c>
      <c r="Q313" s="20">
        <v>0</v>
      </c>
      <c r="R313" s="20">
        <f t="shared" si="12"/>
        <v>925</v>
      </c>
      <c r="S313" s="20">
        <v>925</v>
      </c>
    </row>
    <row r="314" spans="2:19">
      <c r="B314" s="18" t="s">
        <v>9687</v>
      </c>
      <c r="D314" s="18" t="s">
        <v>9688</v>
      </c>
      <c r="E314" s="18" t="s">
        <v>9689</v>
      </c>
      <c r="F314" s="18" t="s">
        <v>9690</v>
      </c>
      <c r="G314" s="19">
        <v>12</v>
      </c>
      <c r="H314" s="23">
        <v>45880</v>
      </c>
      <c r="I314" s="23">
        <v>46226</v>
      </c>
      <c r="J314" s="23">
        <v>45594</v>
      </c>
      <c r="K314" s="23">
        <v>45595</v>
      </c>
      <c r="L314" s="20">
        <v>0</v>
      </c>
      <c r="M314" s="20">
        <v>0</v>
      </c>
      <c r="N314" s="20">
        <v>1025</v>
      </c>
      <c r="O314" s="21">
        <v>0</v>
      </c>
      <c r="Q314" s="20">
        <v>0</v>
      </c>
      <c r="R314" s="20">
        <f t="shared" si="12"/>
        <v>1025</v>
      </c>
      <c r="S314" s="20">
        <v>1025</v>
      </c>
    </row>
    <row r="315" spans="2:19">
      <c r="B315" s="18" t="s">
        <v>9691</v>
      </c>
      <c r="D315" s="18" t="s">
        <v>9692</v>
      </c>
      <c r="E315" s="18" t="s">
        <v>9693</v>
      </c>
      <c r="F315" s="18" t="s">
        <v>9694</v>
      </c>
      <c r="G315" s="19">
        <v>12</v>
      </c>
      <c r="H315" s="23">
        <v>45880</v>
      </c>
      <c r="I315" s="23">
        <v>46226</v>
      </c>
      <c r="J315" s="23">
        <v>45604</v>
      </c>
      <c r="K315" s="23">
        <v>45607</v>
      </c>
      <c r="L315" s="20">
        <v>0</v>
      </c>
      <c r="M315" s="20">
        <v>0</v>
      </c>
      <c r="N315" s="20">
        <v>1050</v>
      </c>
      <c r="O315" s="21">
        <v>0</v>
      </c>
      <c r="Q315" s="20">
        <v>0</v>
      </c>
      <c r="R315" s="20">
        <f t="shared" si="12"/>
        <v>1050</v>
      </c>
      <c r="S315" s="20">
        <v>1050</v>
      </c>
    </row>
    <row r="316" spans="2:19">
      <c r="B316" s="18" t="s">
        <v>9695</v>
      </c>
      <c r="D316" s="18" t="s">
        <v>9696</v>
      </c>
      <c r="E316" s="18" t="s">
        <v>9697</v>
      </c>
      <c r="F316" s="18" t="s">
        <v>9698</v>
      </c>
      <c r="G316" s="19">
        <v>12</v>
      </c>
      <c r="H316" s="23">
        <v>45880</v>
      </c>
      <c r="I316" s="23">
        <v>46226</v>
      </c>
      <c r="J316" s="23">
        <v>45580</v>
      </c>
      <c r="K316" s="23">
        <v>45581</v>
      </c>
      <c r="L316" s="20">
        <v>0</v>
      </c>
      <c r="M316" s="20">
        <v>0</v>
      </c>
      <c r="N316" s="20">
        <v>940</v>
      </c>
      <c r="O316" s="21">
        <v>0</v>
      </c>
      <c r="Q316" s="20">
        <v>0</v>
      </c>
      <c r="R316" s="20">
        <f t="shared" si="12"/>
        <v>940</v>
      </c>
      <c r="S316" s="20">
        <v>940</v>
      </c>
    </row>
    <row r="317" spans="2:19">
      <c r="B317" s="18" t="s">
        <v>9699</v>
      </c>
      <c r="D317" s="18" t="s">
        <v>9700</v>
      </c>
      <c r="E317" s="18" t="s">
        <v>9701</v>
      </c>
      <c r="F317" s="18" t="s">
        <v>9702</v>
      </c>
      <c r="G317" s="19">
        <v>12</v>
      </c>
      <c r="H317" s="23">
        <v>45880</v>
      </c>
      <c r="I317" s="23">
        <v>46226</v>
      </c>
      <c r="J317" s="23">
        <v>45583</v>
      </c>
      <c r="K317" s="23">
        <v>45586</v>
      </c>
      <c r="L317" s="20">
        <v>0</v>
      </c>
      <c r="M317" s="20">
        <v>0</v>
      </c>
      <c r="N317" s="20">
        <v>975</v>
      </c>
      <c r="O317" s="21">
        <v>0</v>
      </c>
      <c r="Q317" s="20">
        <v>0</v>
      </c>
      <c r="R317" s="20">
        <f t="shared" si="12"/>
        <v>975</v>
      </c>
      <c r="S317" s="20">
        <v>975</v>
      </c>
    </row>
    <row r="318" spans="2:19">
      <c r="B318" s="18" t="s">
        <v>9703</v>
      </c>
      <c r="D318" s="18" t="s">
        <v>9704</v>
      </c>
      <c r="E318" s="18" t="s">
        <v>9705</v>
      </c>
      <c r="F318" s="18" t="s">
        <v>9706</v>
      </c>
      <c r="G318" s="19">
        <v>12</v>
      </c>
      <c r="H318" s="23">
        <v>45880</v>
      </c>
      <c r="I318" s="23">
        <v>46226</v>
      </c>
      <c r="J318" s="23">
        <v>45587</v>
      </c>
      <c r="K318" s="23">
        <v>45587</v>
      </c>
      <c r="L318" s="20">
        <v>1900</v>
      </c>
      <c r="M318" s="20">
        <v>0</v>
      </c>
      <c r="N318" s="20">
        <v>1000</v>
      </c>
      <c r="O318" s="21">
        <v>0</v>
      </c>
      <c r="Q318" s="20">
        <v>0</v>
      </c>
      <c r="R318" s="20">
        <f t="shared" si="12"/>
        <v>1000</v>
      </c>
      <c r="S318" s="20">
        <v>1000</v>
      </c>
    </row>
    <row r="319" spans="2:19">
      <c r="B319" s="18" t="s">
        <v>9707</v>
      </c>
      <c r="D319" s="18" t="s">
        <v>9708</v>
      </c>
      <c r="E319" s="18" t="s">
        <v>9709</v>
      </c>
      <c r="F319" s="18" t="s">
        <v>9710</v>
      </c>
      <c r="G319" s="19">
        <v>12</v>
      </c>
      <c r="H319" s="23">
        <v>45880</v>
      </c>
      <c r="I319" s="23">
        <v>46226</v>
      </c>
      <c r="J319" s="23">
        <v>45604</v>
      </c>
      <c r="K319" s="23">
        <v>45607</v>
      </c>
      <c r="L319" s="20">
        <v>0</v>
      </c>
      <c r="M319" s="20">
        <v>0</v>
      </c>
      <c r="N319" s="20">
        <v>1015</v>
      </c>
      <c r="O319" s="21">
        <v>0</v>
      </c>
      <c r="Q319" s="20">
        <v>0</v>
      </c>
      <c r="R319" s="20">
        <f t="shared" si="12"/>
        <v>1015</v>
      </c>
      <c r="S319" s="20">
        <v>1015</v>
      </c>
    </row>
    <row r="320" spans="2:19">
      <c r="B320" s="18" t="s">
        <v>9711</v>
      </c>
      <c r="D320" s="18" t="s">
        <v>9712</v>
      </c>
      <c r="E320" s="18" t="s">
        <v>9713</v>
      </c>
      <c r="F320" s="18" t="s">
        <v>9714</v>
      </c>
      <c r="G320" s="19">
        <v>12</v>
      </c>
      <c r="H320" s="23">
        <v>45880</v>
      </c>
      <c r="I320" s="23">
        <v>46226</v>
      </c>
      <c r="J320" s="23">
        <v>45594</v>
      </c>
      <c r="K320" s="23">
        <v>45595</v>
      </c>
      <c r="L320" s="20">
        <v>0</v>
      </c>
      <c r="M320" s="20">
        <v>0</v>
      </c>
      <c r="N320" s="20">
        <v>1025</v>
      </c>
      <c r="O320" s="21">
        <v>0</v>
      </c>
      <c r="Q320" s="20">
        <v>0</v>
      </c>
      <c r="R320" s="20">
        <f t="shared" si="12"/>
        <v>1025</v>
      </c>
      <c r="S320" s="20">
        <v>1025</v>
      </c>
    </row>
    <row r="321" spans="2:19">
      <c r="B321" s="18" t="s">
        <v>9715</v>
      </c>
      <c r="D321" s="18" t="s">
        <v>9716</v>
      </c>
      <c r="E321" s="18" t="s">
        <v>9717</v>
      </c>
      <c r="F321" s="18" t="s">
        <v>9718</v>
      </c>
      <c r="G321" s="19">
        <v>12</v>
      </c>
      <c r="H321" s="23">
        <v>45880</v>
      </c>
      <c r="I321" s="23">
        <v>46226</v>
      </c>
      <c r="J321" s="23">
        <v>45581</v>
      </c>
      <c r="K321" s="23">
        <v>45581</v>
      </c>
      <c r="L321" s="20">
        <v>0</v>
      </c>
      <c r="M321" s="20">
        <v>0</v>
      </c>
      <c r="N321" s="20">
        <v>950</v>
      </c>
      <c r="O321" s="21">
        <v>0</v>
      </c>
      <c r="Q321" s="20">
        <v>0</v>
      </c>
      <c r="R321" s="20">
        <f t="shared" si="12"/>
        <v>950</v>
      </c>
      <c r="S321" s="20">
        <v>950</v>
      </c>
    </row>
    <row r="322" spans="2:19">
      <c r="B322" s="18" t="s">
        <v>9719</v>
      </c>
      <c r="D322" s="18" t="s">
        <v>9720</v>
      </c>
      <c r="E322" s="18" t="s">
        <v>9721</v>
      </c>
      <c r="F322" s="18" t="s">
        <v>9722</v>
      </c>
      <c r="G322" s="19">
        <v>12</v>
      </c>
      <c r="H322" s="23">
        <v>45880</v>
      </c>
      <c r="I322" s="23">
        <v>46226</v>
      </c>
      <c r="J322" s="23">
        <v>45581</v>
      </c>
      <c r="K322" s="23">
        <v>45581</v>
      </c>
      <c r="L322" s="20">
        <v>0</v>
      </c>
      <c r="M322" s="20">
        <v>0</v>
      </c>
      <c r="N322" s="20">
        <v>900</v>
      </c>
      <c r="O322" s="21">
        <v>0</v>
      </c>
      <c r="Q322" s="20">
        <v>0</v>
      </c>
      <c r="R322" s="20">
        <f t="shared" si="12"/>
        <v>900</v>
      </c>
      <c r="S322" s="20">
        <v>900</v>
      </c>
    </row>
    <row r="323" spans="2:19">
      <c r="B323" s="18" t="s">
        <v>9723</v>
      </c>
      <c r="D323" s="18" t="s">
        <v>9724</v>
      </c>
      <c r="E323" s="18" t="s">
        <v>9725</v>
      </c>
      <c r="F323" s="18" t="s">
        <v>9726</v>
      </c>
      <c r="G323" s="19">
        <v>12</v>
      </c>
      <c r="H323" s="23">
        <v>45880</v>
      </c>
      <c r="I323" s="23">
        <v>46226</v>
      </c>
      <c r="J323" s="23">
        <v>45597</v>
      </c>
      <c r="K323" s="23">
        <v>45600</v>
      </c>
      <c r="L323" s="20">
        <v>1930</v>
      </c>
      <c r="M323" s="20">
        <v>0</v>
      </c>
      <c r="N323" s="20">
        <v>1025</v>
      </c>
      <c r="O323" s="21">
        <v>0</v>
      </c>
      <c r="Q323" s="20">
        <v>0</v>
      </c>
      <c r="R323" s="20">
        <f t="shared" si="12"/>
        <v>1025</v>
      </c>
      <c r="S323" s="20">
        <v>1025</v>
      </c>
    </row>
    <row r="324" spans="2:19">
      <c r="B324" s="18" t="s">
        <v>9727</v>
      </c>
      <c r="D324" s="18" t="s">
        <v>9728</v>
      </c>
      <c r="E324" s="18" t="s">
        <v>9729</v>
      </c>
      <c r="F324" s="18" t="s">
        <v>9730</v>
      </c>
      <c r="G324" s="19">
        <v>12</v>
      </c>
      <c r="H324" s="23">
        <v>45880</v>
      </c>
      <c r="I324" s="23">
        <v>46226</v>
      </c>
      <c r="J324" s="23">
        <v>45587</v>
      </c>
      <c r="K324" s="23">
        <v>45587</v>
      </c>
      <c r="L324" s="20">
        <v>0</v>
      </c>
      <c r="M324" s="20">
        <v>0</v>
      </c>
      <c r="N324" s="20">
        <v>1000</v>
      </c>
      <c r="O324" s="21">
        <v>0</v>
      </c>
      <c r="Q324" s="20">
        <v>0</v>
      </c>
      <c r="R324" s="20">
        <f t="shared" si="12"/>
        <v>1000</v>
      </c>
      <c r="S324" s="20">
        <v>1000</v>
      </c>
    </row>
    <row r="325" spans="2:19">
      <c r="B325" s="18" t="s">
        <v>9731</v>
      </c>
      <c r="D325" s="18" t="s">
        <v>9732</v>
      </c>
      <c r="E325" s="18" t="s">
        <v>9733</v>
      </c>
      <c r="F325" s="18" t="s">
        <v>9734</v>
      </c>
      <c r="G325" s="19">
        <v>12</v>
      </c>
      <c r="H325" s="23">
        <v>45880</v>
      </c>
      <c r="I325" s="23">
        <v>46226</v>
      </c>
      <c r="J325" s="23">
        <v>45582</v>
      </c>
      <c r="K325" s="23">
        <v>45582</v>
      </c>
      <c r="L325" s="20">
        <v>0</v>
      </c>
      <c r="M325" s="20">
        <v>0</v>
      </c>
      <c r="N325" s="20">
        <v>975</v>
      </c>
      <c r="O325" s="21">
        <v>0</v>
      </c>
      <c r="Q325" s="20">
        <v>0</v>
      </c>
      <c r="R325" s="20">
        <f t="shared" si="12"/>
        <v>975</v>
      </c>
      <c r="S325" s="20">
        <v>975</v>
      </c>
    </row>
    <row r="326" spans="2:19">
      <c r="B326" s="18" t="s">
        <v>9735</v>
      </c>
      <c r="D326" s="18" t="s">
        <v>9736</v>
      </c>
      <c r="E326" s="18" t="s">
        <v>9737</v>
      </c>
      <c r="F326" s="18" t="s">
        <v>9738</v>
      </c>
      <c r="G326" s="19">
        <v>12</v>
      </c>
      <c r="H326" s="23">
        <v>45880</v>
      </c>
      <c r="I326" s="23">
        <v>46226</v>
      </c>
      <c r="J326" s="23">
        <v>45589</v>
      </c>
      <c r="K326" s="23">
        <v>45590</v>
      </c>
      <c r="L326" s="20">
        <v>0</v>
      </c>
      <c r="M326" s="20">
        <v>0</v>
      </c>
      <c r="N326" s="20">
        <v>975</v>
      </c>
      <c r="O326" s="21">
        <v>0</v>
      </c>
      <c r="Q326" s="20">
        <v>0</v>
      </c>
      <c r="R326" s="20">
        <f t="shared" si="12"/>
        <v>975</v>
      </c>
      <c r="S326" s="20">
        <v>975</v>
      </c>
    </row>
    <row r="327" spans="2:19">
      <c r="B327" s="18" t="s">
        <v>9739</v>
      </c>
      <c r="D327" s="18" t="s">
        <v>9740</v>
      </c>
      <c r="E327" s="18" t="s">
        <v>9741</v>
      </c>
      <c r="F327" s="18" t="s">
        <v>9742</v>
      </c>
      <c r="G327" s="19">
        <v>12</v>
      </c>
      <c r="H327" s="23">
        <v>45880</v>
      </c>
      <c r="I327" s="23">
        <v>46226</v>
      </c>
      <c r="J327" s="23">
        <v>45593</v>
      </c>
      <c r="K327" s="23">
        <v>45593</v>
      </c>
      <c r="L327" s="20">
        <v>0</v>
      </c>
      <c r="M327" s="20">
        <v>0</v>
      </c>
      <c r="N327" s="20">
        <v>1025</v>
      </c>
      <c r="O327" s="21">
        <v>0</v>
      </c>
      <c r="Q327" s="20">
        <v>0</v>
      </c>
      <c r="R327" s="20">
        <f t="shared" si="12"/>
        <v>1025</v>
      </c>
      <c r="S327" s="20">
        <v>1025</v>
      </c>
    </row>
    <row r="328" spans="2:19">
      <c r="B328" s="18" t="s">
        <v>9743</v>
      </c>
      <c r="D328" s="18" t="s">
        <v>9744</v>
      </c>
      <c r="E328" s="18" t="s">
        <v>9745</v>
      </c>
      <c r="F328" s="18" t="s">
        <v>9746</v>
      </c>
      <c r="G328" s="19">
        <v>12</v>
      </c>
      <c r="H328" s="23">
        <v>45880</v>
      </c>
      <c r="I328" s="23">
        <v>46226</v>
      </c>
      <c r="J328" s="23">
        <v>45580</v>
      </c>
      <c r="K328" s="23">
        <v>45581</v>
      </c>
      <c r="L328" s="20">
        <v>0</v>
      </c>
      <c r="M328" s="20">
        <v>0</v>
      </c>
      <c r="N328" s="20">
        <v>950</v>
      </c>
      <c r="O328" s="21">
        <v>0</v>
      </c>
      <c r="Q328" s="20">
        <v>0</v>
      </c>
      <c r="R328" s="20">
        <f t="shared" si="12"/>
        <v>950</v>
      </c>
      <c r="S328" s="20">
        <v>950</v>
      </c>
    </row>
    <row r="329" spans="2:19">
      <c r="B329" s="18" t="s">
        <v>9747</v>
      </c>
      <c r="D329" s="18" t="s">
        <v>9748</v>
      </c>
      <c r="E329" s="18" t="s">
        <v>9749</v>
      </c>
      <c r="F329" s="18" t="s">
        <v>9750</v>
      </c>
      <c r="G329" s="19">
        <v>12</v>
      </c>
      <c r="H329" s="23">
        <v>45880</v>
      </c>
      <c r="I329" s="23">
        <v>46226</v>
      </c>
      <c r="J329" s="23">
        <v>45590</v>
      </c>
      <c r="K329" s="23">
        <v>45593</v>
      </c>
      <c r="L329" s="20">
        <v>0</v>
      </c>
      <c r="M329" s="20">
        <v>0</v>
      </c>
      <c r="N329" s="20">
        <v>990</v>
      </c>
      <c r="O329" s="21">
        <v>0</v>
      </c>
      <c r="Q329" s="20">
        <v>0</v>
      </c>
      <c r="R329" s="20">
        <f t="shared" si="12"/>
        <v>990</v>
      </c>
      <c r="S329" s="20">
        <v>990</v>
      </c>
    </row>
    <row r="330" spans="2:19">
      <c r="B330" s="18" t="s">
        <v>9751</v>
      </c>
      <c r="D330" s="18" t="s">
        <v>9752</v>
      </c>
      <c r="E330" s="18" t="s">
        <v>9753</v>
      </c>
      <c r="F330" s="18" t="s">
        <v>9754</v>
      </c>
      <c r="G330" s="19">
        <v>12</v>
      </c>
      <c r="H330" s="23">
        <v>45880</v>
      </c>
      <c r="I330" s="23">
        <v>46226</v>
      </c>
      <c r="J330" s="23">
        <v>45602</v>
      </c>
      <c r="K330" s="23">
        <v>45602</v>
      </c>
      <c r="L330" s="20">
        <v>0</v>
      </c>
      <c r="M330" s="20">
        <v>0</v>
      </c>
      <c r="N330" s="20">
        <v>1050</v>
      </c>
      <c r="O330" s="21">
        <v>0</v>
      </c>
      <c r="Q330" s="20">
        <v>0</v>
      </c>
      <c r="R330" s="20">
        <f t="shared" si="12"/>
        <v>1050</v>
      </c>
      <c r="S330" s="20">
        <v>1050</v>
      </c>
    </row>
    <row r="331" spans="2:19">
      <c r="B331" s="18" t="s">
        <v>9755</v>
      </c>
      <c r="D331" s="18" t="s">
        <v>9756</v>
      </c>
      <c r="E331" s="18" t="s">
        <v>9757</v>
      </c>
      <c r="F331" s="18" t="s">
        <v>9758</v>
      </c>
      <c r="G331" s="19">
        <v>12</v>
      </c>
      <c r="H331" s="23">
        <v>45880</v>
      </c>
      <c r="I331" s="23">
        <v>46226</v>
      </c>
      <c r="J331" s="23">
        <v>45580</v>
      </c>
      <c r="K331" s="23">
        <v>45581</v>
      </c>
      <c r="L331" s="20">
        <v>0</v>
      </c>
      <c r="M331" s="20">
        <v>0</v>
      </c>
      <c r="N331" s="20">
        <v>940</v>
      </c>
      <c r="O331" s="21">
        <v>0</v>
      </c>
      <c r="Q331" s="20">
        <v>0</v>
      </c>
      <c r="R331" s="20">
        <f t="shared" si="12"/>
        <v>940</v>
      </c>
      <c r="S331" s="20">
        <v>940</v>
      </c>
    </row>
    <row r="332" spans="2:19">
      <c r="B332" s="18" t="s">
        <v>9759</v>
      </c>
      <c r="D332" s="18" t="s">
        <v>9760</v>
      </c>
      <c r="E332" s="18" t="s">
        <v>9761</v>
      </c>
      <c r="F332" s="18" t="s">
        <v>9762</v>
      </c>
      <c r="G332" s="19">
        <v>12</v>
      </c>
      <c r="H332" s="23">
        <v>45880</v>
      </c>
      <c r="I332" s="23">
        <v>46226</v>
      </c>
      <c r="J332" s="23">
        <v>45579</v>
      </c>
      <c r="K332" s="23">
        <v>45581</v>
      </c>
      <c r="L332" s="20">
        <v>0</v>
      </c>
      <c r="M332" s="20">
        <v>0</v>
      </c>
      <c r="N332" s="20">
        <v>940</v>
      </c>
      <c r="O332" s="21">
        <v>0</v>
      </c>
      <c r="Q332" s="20">
        <v>0</v>
      </c>
      <c r="R332" s="20">
        <f t="shared" si="12"/>
        <v>940</v>
      </c>
      <c r="S332" s="20">
        <v>940</v>
      </c>
    </row>
    <row r="333" spans="2:19">
      <c r="B333" s="18" t="s">
        <v>9763</v>
      </c>
      <c r="D333" s="18" t="s">
        <v>9764</v>
      </c>
      <c r="E333" s="18" t="s">
        <v>9765</v>
      </c>
      <c r="F333" s="18" t="s">
        <v>9766</v>
      </c>
      <c r="G333" s="19">
        <v>12</v>
      </c>
      <c r="H333" s="23">
        <v>45880</v>
      </c>
      <c r="I333" s="23">
        <v>46226</v>
      </c>
      <c r="J333" s="23">
        <v>45595</v>
      </c>
      <c r="K333" s="23">
        <v>45595</v>
      </c>
      <c r="L333" s="20">
        <v>0</v>
      </c>
      <c r="M333" s="20">
        <v>0</v>
      </c>
      <c r="N333" s="20">
        <v>1050</v>
      </c>
      <c r="O333" s="21">
        <v>0</v>
      </c>
      <c r="Q333" s="20">
        <v>0</v>
      </c>
      <c r="R333" s="20">
        <f t="shared" si="12"/>
        <v>1050</v>
      </c>
      <c r="S333" s="20">
        <v>1050</v>
      </c>
    </row>
    <row r="334" spans="2:19">
      <c r="B334" s="18" t="s">
        <v>9767</v>
      </c>
      <c r="D334" s="18" t="s">
        <v>9768</v>
      </c>
      <c r="E334" s="18" t="s">
        <v>9769</v>
      </c>
      <c r="F334" s="18" t="s">
        <v>9770</v>
      </c>
      <c r="G334" s="19">
        <v>12</v>
      </c>
      <c r="H334" s="23">
        <v>45880</v>
      </c>
      <c r="I334" s="23">
        <v>46226</v>
      </c>
      <c r="J334" s="23">
        <v>45595</v>
      </c>
      <c r="K334" s="23">
        <v>45595</v>
      </c>
      <c r="L334" s="20">
        <v>1950</v>
      </c>
      <c r="M334" s="20">
        <v>0</v>
      </c>
      <c r="N334" s="20">
        <v>1025</v>
      </c>
      <c r="O334" s="21">
        <v>0</v>
      </c>
      <c r="Q334" s="20">
        <v>0</v>
      </c>
      <c r="R334" s="20">
        <f t="shared" si="12"/>
        <v>1025</v>
      </c>
      <c r="S334" s="20">
        <v>1025</v>
      </c>
    </row>
    <row r="335" spans="2:19">
      <c r="B335" s="18" t="s">
        <v>9771</v>
      </c>
      <c r="D335" s="18" t="s">
        <v>9772</v>
      </c>
      <c r="E335" s="18" t="s">
        <v>9773</v>
      </c>
      <c r="F335" s="18" t="s">
        <v>9774</v>
      </c>
      <c r="G335" s="19">
        <v>12</v>
      </c>
      <c r="H335" s="23">
        <v>45880</v>
      </c>
      <c r="I335" s="23">
        <v>46226</v>
      </c>
      <c r="J335" s="23">
        <v>45581</v>
      </c>
      <c r="K335" s="23">
        <v>45582</v>
      </c>
      <c r="L335" s="20">
        <v>0</v>
      </c>
      <c r="M335" s="20">
        <v>0</v>
      </c>
      <c r="N335" s="20">
        <v>950</v>
      </c>
      <c r="O335" s="21">
        <v>0</v>
      </c>
      <c r="Q335" s="20">
        <v>0</v>
      </c>
      <c r="R335" s="20">
        <f t="shared" si="12"/>
        <v>950</v>
      </c>
      <c r="S335" s="20">
        <v>950</v>
      </c>
    </row>
    <row r="336" spans="2:19">
      <c r="B336" s="18" t="s">
        <v>9775</v>
      </c>
      <c r="D336" s="18" t="s">
        <v>9776</v>
      </c>
      <c r="E336" s="18" t="s">
        <v>9777</v>
      </c>
      <c r="F336" s="18" t="s">
        <v>9778</v>
      </c>
      <c r="G336" s="19">
        <v>12</v>
      </c>
      <c r="H336" s="23">
        <v>45880</v>
      </c>
      <c r="I336" s="23">
        <v>46226</v>
      </c>
      <c r="J336" s="23">
        <v>45581</v>
      </c>
      <c r="K336" s="23">
        <v>45581</v>
      </c>
      <c r="L336" s="20">
        <v>0</v>
      </c>
      <c r="M336" s="20">
        <v>0</v>
      </c>
      <c r="N336" s="20">
        <v>950</v>
      </c>
      <c r="O336" s="21">
        <v>0</v>
      </c>
      <c r="Q336" s="20">
        <v>0</v>
      </c>
      <c r="R336" s="20">
        <f t="shared" si="12"/>
        <v>950</v>
      </c>
      <c r="S336" s="20">
        <v>950</v>
      </c>
    </row>
    <row r="337" spans="1:19">
      <c r="B337" s="18" t="s">
        <v>9779</v>
      </c>
      <c r="D337" s="18" t="s">
        <v>9780</v>
      </c>
      <c r="E337" s="18" t="s">
        <v>9781</v>
      </c>
      <c r="F337" s="18" t="s">
        <v>9782</v>
      </c>
      <c r="G337" s="19">
        <v>12</v>
      </c>
      <c r="H337" s="23">
        <v>45880</v>
      </c>
      <c r="I337" s="23">
        <v>46226</v>
      </c>
      <c r="J337" s="23">
        <v>45583</v>
      </c>
      <c r="K337" s="23">
        <v>45583</v>
      </c>
      <c r="L337" s="20">
        <v>1750</v>
      </c>
      <c r="M337" s="20">
        <v>0</v>
      </c>
      <c r="N337" s="20">
        <v>975</v>
      </c>
      <c r="O337" s="21">
        <v>0</v>
      </c>
      <c r="Q337" s="20">
        <v>0</v>
      </c>
      <c r="R337" s="20">
        <f t="shared" si="12"/>
        <v>975</v>
      </c>
      <c r="S337" s="20">
        <v>975</v>
      </c>
    </row>
    <row r="338" spans="1:19">
      <c r="B338" s="18" t="s">
        <v>9783</v>
      </c>
      <c r="D338" s="18" t="s">
        <v>9784</v>
      </c>
      <c r="E338" s="18" t="s">
        <v>9785</v>
      </c>
      <c r="F338" s="18" t="s">
        <v>9786</v>
      </c>
      <c r="G338" s="19">
        <v>12</v>
      </c>
      <c r="H338" s="23">
        <v>45880</v>
      </c>
      <c r="I338" s="23">
        <v>46226</v>
      </c>
      <c r="J338" s="23">
        <v>45579</v>
      </c>
      <c r="K338" s="23">
        <v>45581</v>
      </c>
      <c r="L338" s="20">
        <v>0</v>
      </c>
      <c r="M338" s="20">
        <v>0</v>
      </c>
      <c r="N338" s="20">
        <v>940</v>
      </c>
      <c r="O338" s="21">
        <v>0</v>
      </c>
      <c r="Q338" s="20">
        <v>0</v>
      </c>
      <c r="R338" s="20">
        <f t="shared" si="12"/>
        <v>940</v>
      </c>
      <c r="S338" s="20">
        <v>940</v>
      </c>
    </row>
    <row r="339" spans="1:19">
      <c r="A339" s="17" t="s">
        <v>9787</v>
      </c>
    </row>
    <row r="340" spans="1:19">
      <c r="A340" s="18" t="s">
        <v>9788</v>
      </c>
      <c r="B340" s="18" t="s">
        <v>9789</v>
      </c>
      <c r="C340" s="18" t="s">
        <v>9790</v>
      </c>
      <c r="D340" s="18" t="s">
        <v>9791</v>
      </c>
      <c r="E340" s="18" t="s">
        <v>9792</v>
      </c>
      <c r="F340" s="18" t="s">
        <v>9793</v>
      </c>
      <c r="G340" s="19">
        <v>12</v>
      </c>
      <c r="H340" s="23">
        <v>45862</v>
      </c>
      <c r="I340" s="23">
        <v>46226</v>
      </c>
      <c r="J340" s="23">
        <v>45568</v>
      </c>
      <c r="K340" s="23">
        <v>45594</v>
      </c>
      <c r="L340" s="20">
        <v>0</v>
      </c>
      <c r="M340" s="20">
        <v>810</v>
      </c>
      <c r="N340" s="20">
        <v>940</v>
      </c>
      <c r="O340" s="21">
        <v>0</v>
      </c>
      <c r="Q340" s="20">
        <v>0</v>
      </c>
      <c r="R340" s="20">
        <f t="shared" ref="R340:R371" si="13">N340</f>
        <v>940</v>
      </c>
      <c r="S340" s="20">
        <v>940</v>
      </c>
    </row>
    <row r="341" spans="1:19">
      <c r="A341" s="18" t="s">
        <v>9794</v>
      </c>
      <c r="B341" s="18" t="s">
        <v>9795</v>
      </c>
      <c r="C341" s="18" t="s">
        <v>9796</v>
      </c>
      <c r="D341" s="18" t="s">
        <v>9797</v>
      </c>
      <c r="E341" s="18" t="s">
        <v>9798</v>
      </c>
      <c r="F341" s="18" t="s">
        <v>9799</v>
      </c>
      <c r="G341" s="19">
        <v>12</v>
      </c>
      <c r="H341" s="23">
        <v>45862</v>
      </c>
      <c r="I341" s="23">
        <v>46226</v>
      </c>
      <c r="J341" s="23">
        <v>45568</v>
      </c>
      <c r="K341" s="23">
        <v>45594</v>
      </c>
      <c r="L341" s="20">
        <v>0</v>
      </c>
      <c r="M341" s="20">
        <v>810</v>
      </c>
      <c r="N341" s="20">
        <v>950</v>
      </c>
      <c r="O341" s="21">
        <v>0</v>
      </c>
      <c r="Q341" s="20">
        <v>0</v>
      </c>
      <c r="R341" s="20">
        <f t="shared" si="13"/>
        <v>950</v>
      </c>
      <c r="S341" s="20">
        <v>950</v>
      </c>
    </row>
    <row r="342" spans="1:19">
      <c r="A342" s="18" t="s">
        <v>9800</v>
      </c>
      <c r="B342" s="18" t="s">
        <v>9801</v>
      </c>
      <c r="C342" s="18" t="s">
        <v>9802</v>
      </c>
      <c r="D342" s="18" t="s">
        <v>9803</v>
      </c>
      <c r="E342" s="18" t="s">
        <v>9804</v>
      </c>
      <c r="F342" s="18" t="s">
        <v>9805</v>
      </c>
      <c r="G342" s="19">
        <v>12</v>
      </c>
      <c r="H342" s="23">
        <v>45862</v>
      </c>
      <c r="I342" s="23">
        <v>46226</v>
      </c>
      <c r="J342" s="23">
        <v>45566</v>
      </c>
      <c r="K342" s="23">
        <v>45594</v>
      </c>
      <c r="L342" s="20">
        <v>0</v>
      </c>
      <c r="M342" s="20">
        <v>810</v>
      </c>
      <c r="N342" s="20">
        <v>900</v>
      </c>
      <c r="O342" s="21">
        <v>0</v>
      </c>
      <c r="Q342" s="20">
        <v>0</v>
      </c>
      <c r="R342" s="20">
        <f t="shared" si="13"/>
        <v>900</v>
      </c>
      <c r="S342" s="20">
        <v>900</v>
      </c>
    </row>
    <row r="343" spans="1:19">
      <c r="A343" s="18" t="s">
        <v>9806</v>
      </c>
      <c r="B343" s="18" t="s">
        <v>9807</v>
      </c>
      <c r="C343" s="18" t="s">
        <v>9808</v>
      </c>
      <c r="D343" s="18" t="s">
        <v>9809</v>
      </c>
      <c r="E343" s="18" t="s">
        <v>9810</v>
      </c>
      <c r="F343" s="18" t="s">
        <v>9811</v>
      </c>
      <c r="G343" s="19">
        <v>12</v>
      </c>
      <c r="H343" s="23">
        <v>45862</v>
      </c>
      <c r="I343" s="23">
        <v>46226</v>
      </c>
      <c r="J343" s="23">
        <v>45569</v>
      </c>
      <c r="K343" s="23">
        <v>45594</v>
      </c>
      <c r="L343" s="20">
        <v>0</v>
      </c>
      <c r="M343" s="20">
        <v>810</v>
      </c>
      <c r="N343" s="20">
        <v>950</v>
      </c>
      <c r="O343" s="21">
        <v>0</v>
      </c>
      <c r="Q343" s="20">
        <v>0</v>
      </c>
      <c r="R343" s="20">
        <f t="shared" si="13"/>
        <v>950</v>
      </c>
      <c r="S343" s="20">
        <v>950</v>
      </c>
    </row>
    <row r="344" spans="1:19">
      <c r="A344" s="18" t="s">
        <v>9812</v>
      </c>
      <c r="B344" s="18" t="s">
        <v>9813</v>
      </c>
      <c r="C344" s="18" t="s">
        <v>9814</v>
      </c>
      <c r="D344" s="18" t="s">
        <v>9815</v>
      </c>
      <c r="E344" s="18" t="s">
        <v>9816</v>
      </c>
      <c r="F344" s="18" t="s">
        <v>9817</v>
      </c>
      <c r="G344" s="19">
        <v>12</v>
      </c>
      <c r="H344" s="23">
        <v>45862</v>
      </c>
      <c r="I344" s="23">
        <v>46226</v>
      </c>
      <c r="J344" s="23">
        <v>45567</v>
      </c>
      <c r="K344" s="23">
        <v>45594</v>
      </c>
      <c r="L344" s="20">
        <v>0</v>
      </c>
      <c r="M344" s="20">
        <v>810</v>
      </c>
      <c r="N344" s="20">
        <v>925</v>
      </c>
      <c r="O344" s="21">
        <v>0</v>
      </c>
      <c r="Q344" s="20">
        <v>0</v>
      </c>
      <c r="R344" s="20">
        <f t="shared" si="13"/>
        <v>925</v>
      </c>
      <c r="S344" s="20">
        <v>925</v>
      </c>
    </row>
    <row r="345" spans="1:19">
      <c r="A345" s="18" t="s">
        <v>9818</v>
      </c>
      <c r="B345" s="18" t="s">
        <v>9819</v>
      </c>
      <c r="C345" s="18" t="s">
        <v>9820</v>
      </c>
      <c r="D345" s="18" t="s">
        <v>9821</v>
      </c>
      <c r="E345" s="18" t="s">
        <v>9822</v>
      </c>
      <c r="F345" s="18" t="s">
        <v>9823</v>
      </c>
      <c r="G345" s="19">
        <v>12</v>
      </c>
      <c r="H345" s="23">
        <v>45862</v>
      </c>
      <c r="I345" s="23">
        <v>46226</v>
      </c>
      <c r="J345" s="23">
        <v>45568</v>
      </c>
      <c r="K345" s="23">
        <v>45594</v>
      </c>
      <c r="L345" s="20">
        <v>0</v>
      </c>
      <c r="M345" s="20">
        <v>810</v>
      </c>
      <c r="N345" s="20">
        <v>925</v>
      </c>
      <c r="O345" s="21">
        <v>0</v>
      </c>
      <c r="Q345" s="20">
        <v>0</v>
      </c>
      <c r="R345" s="20">
        <f t="shared" si="13"/>
        <v>925</v>
      </c>
      <c r="S345" s="20">
        <v>925</v>
      </c>
    </row>
    <row r="346" spans="1:19">
      <c r="A346" s="18" t="s">
        <v>9824</v>
      </c>
      <c r="B346" s="18" t="s">
        <v>9825</v>
      </c>
      <c r="C346" s="18" t="s">
        <v>9826</v>
      </c>
      <c r="D346" s="18" t="s">
        <v>9827</v>
      </c>
      <c r="E346" s="18" t="s">
        <v>9828</v>
      </c>
      <c r="F346" s="18" t="s">
        <v>9829</v>
      </c>
      <c r="G346" s="19">
        <v>12</v>
      </c>
      <c r="H346" s="23">
        <v>45862</v>
      </c>
      <c r="I346" s="23">
        <v>46226</v>
      </c>
      <c r="J346" s="23">
        <v>45568</v>
      </c>
      <c r="K346" s="23">
        <v>45594</v>
      </c>
      <c r="L346" s="20">
        <v>0</v>
      </c>
      <c r="M346" s="20">
        <v>810</v>
      </c>
      <c r="N346" s="20">
        <v>875</v>
      </c>
      <c r="O346" s="21">
        <v>0</v>
      </c>
      <c r="Q346" s="20">
        <v>0</v>
      </c>
      <c r="R346" s="20">
        <f t="shared" si="13"/>
        <v>875</v>
      </c>
      <c r="S346" s="20">
        <v>875</v>
      </c>
    </row>
    <row r="347" spans="1:19">
      <c r="A347" s="18" t="s">
        <v>9830</v>
      </c>
      <c r="B347" s="18" t="s">
        <v>9831</v>
      </c>
      <c r="C347" s="18" t="s">
        <v>9832</v>
      </c>
      <c r="D347" s="18" t="s">
        <v>9833</v>
      </c>
      <c r="E347" s="18" t="s">
        <v>9834</v>
      </c>
      <c r="F347" s="18" t="s">
        <v>9835</v>
      </c>
      <c r="G347" s="19">
        <v>12</v>
      </c>
      <c r="H347" s="23">
        <v>45862</v>
      </c>
      <c r="I347" s="23">
        <v>46226</v>
      </c>
      <c r="J347" s="23">
        <v>45568</v>
      </c>
      <c r="K347" s="23">
        <v>45594</v>
      </c>
      <c r="L347" s="20">
        <v>0</v>
      </c>
      <c r="M347" s="20">
        <v>810</v>
      </c>
      <c r="N347" s="20">
        <v>925</v>
      </c>
      <c r="O347" s="21">
        <v>0</v>
      </c>
      <c r="Q347" s="20">
        <v>0</v>
      </c>
      <c r="R347" s="20">
        <f t="shared" si="13"/>
        <v>925</v>
      </c>
      <c r="S347" s="20">
        <v>925</v>
      </c>
    </row>
    <row r="348" spans="1:19">
      <c r="A348" s="18" t="s">
        <v>9836</v>
      </c>
      <c r="B348" s="18" t="s">
        <v>9837</v>
      </c>
      <c r="C348" s="18" t="s">
        <v>9838</v>
      </c>
      <c r="D348" s="18" t="s">
        <v>9839</v>
      </c>
      <c r="E348" s="18" t="s">
        <v>9840</v>
      </c>
      <c r="F348" s="18" t="s">
        <v>9841</v>
      </c>
      <c r="G348" s="19">
        <v>12</v>
      </c>
      <c r="H348" s="23">
        <v>45862</v>
      </c>
      <c r="I348" s="23">
        <v>46226</v>
      </c>
      <c r="J348" s="23">
        <v>45568</v>
      </c>
      <c r="K348" s="23">
        <v>45594</v>
      </c>
      <c r="L348" s="20">
        <v>0</v>
      </c>
      <c r="M348" s="20">
        <v>810</v>
      </c>
      <c r="N348" s="20">
        <v>875</v>
      </c>
      <c r="O348" s="21">
        <v>0</v>
      </c>
      <c r="Q348" s="20">
        <v>0</v>
      </c>
      <c r="R348" s="20">
        <f t="shared" si="13"/>
        <v>875</v>
      </c>
      <c r="S348" s="20">
        <v>875</v>
      </c>
    </row>
    <row r="349" spans="1:19">
      <c r="A349" s="18" t="s">
        <v>9842</v>
      </c>
      <c r="B349" s="18" t="s">
        <v>9843</v>
      </c>
      <c r="C349" s="18" t="s">
        <v>9844</v>
      </c>
      <c r="D349" s="18" t="s">
        <v>9845</v>
      </c>
      <c r="E349" s="18" t="s">
        <v>9846</v>
      </c>
      <c r="F349" s="18" t="s">
        <v>9847</v>
      </c>
      <c r="G349" s="19">
        <v>12</v>
      </c>
      <c r="H349" s="23">
        <v>45862</v>
      </c>
      <c r="I349" s="23">
        <v>46226</v>
      </c>
      <c r="J349" s="23">
        <v>45574</v>
      </c>
      <c r="K349" s="23">
        <v>45594</v>
      </c>
      <c r="L349" s="20">
        <v>0</v>
      </c>
      <c r="M349" s="20">
        <v>810</v>
      </c>
      <c r="N349" s="20">
        <v>940</v>
      </c>
      <c r="O349" s="21">
        <v>0</v>
      </c>
      <c r="Q349" s="20">
        <v>0</v>
      </c>
      <c r="R349" s="20">
        <f t="shared" si="13"/>
        <v>940</v>
      </c>
      <c r="S349" s="20">
        <v>940</v>
      </c>
    </row>
    <row r="350" spans="1:19">
      <c r="A350" s="18" t="s">
        <v>9848</v>
      </c>
      <c r="B350" s="18" t="s">
        <v>9849</v>
      </c>
      <c r="C350" s="18" t="s">
        <v>9850</v>
      </c>
      <c r="D350" s="18" t="s">
        <v>9851</v>
      </c>
      <c r="E350" s="18" t="s">
        <v>9852</v>
      </c>
      <c r="F350" s="18" t="s">
        <v>9853</v>
      </c>
      <c r="G350" s="19">
        <v>12</v>
      </c>
      <c r="H350" s="23">
        <v>45862</v>
      </c>
      <c r="I350" s="23">
        <v>46226</v>
      </c>
      <c r="J350" s="23">
        <v>45569</v>
      </c>
      <c r="K350" s="23">
        <v>45594</v>
      </c>
      <c r="L350" s="20">
        <v>0</v>
      </c>
      <c r="M350" s="20">
        <v>810</v>
      </c>
      <c r="N350" s="20">
        <v>940</v>
      </c>
      <c r="O350" s="21">
        <v>0</v>
      </c>
      <c r="Q350" s="20">
        <v>0</v>
      </c>
      <c r="R350" s="20">
        <f t="shared" si="13"/>
        <v>940</v>
      </c>
      <c r="S350" s="20">
        <v>940</v>
      </c>
    </row>
    <row r="351" spans="1:19">
      <c r="A351" s="18" t="s">
        <v>9854</v>
      </c>
      <c r="B351" s="18" t="s">
        <v>9855</v>
      </c>
      <c r="C351" s="18" t="s">
        <v>9856</v>
      </c>
      <c r="D351" s="18" t="s">
        <v>9857</v>
      </c>
      <c r="E351" s="18" t="s">
        <v>9858</v>
      </c>
      <c r="F351" s="18" t="s">
        <v>9859</v>
      </c>
      <c r="G351" s="19">
        <v>12</v>
      </c>
      <c r="H351" s="23">
        <v>45862</v>
      </c>
      <c r="I351" s="23">
        <v>46226</v>
      </c>
      <c r="J351" s="23">
        <v>45568</v>
      </c>
      <c r="K351" s="23">
        <v>45594</v>
      </c>
      <c r="L351" s="20">
        <v>0</v>
      </c>
      <c r="M351" s="20">
        <v>810</v>
      </c>
      <c r="N351" s="20">
        <v>940</v>
      </c>
      <c r="O351" s="21">
        <v>0</v>
      </c>
      <c r="Q351" s="20">
        <v>0</v>
      </c>
      <c r="R351" s="20">
        <f t="shared" si="13"/>
        <v>940</v>
      </c>
      <c r="S351" s="20">
        <v>940</v>
      </c>
    </row>
    <row r="352" spans="1:19">
      <c r="A352" s="18" t="s">
        <v>9860</v>
      </c>
      <c r="B352" s="18" t="s">
        <v>9861</v>
      </c>
      <c r="C352" s="18" t="s">
        <v>9862</v>
      </c>
      <c r="D352" s="18" t="s">
        <v>9863</v>
      </c>
      <c r="E352" s="18" t="s">
        <v>9864</v>
      </c>
      <c r="F352" s="18" t="s">
        <v>9865</v>
      </c>
      <c r="G352" s="19">
        <v>12</v>
      </c>
      <c r="H352" s="23">
        <v>45862</v>
      </c>
      <c r="I352" s="23">
        <v>46226</v>
      </c>
      <c r="J352" s="23">
        <v>45567</v>
      </c>
      <c r="K352" s="23">
        <v>45594</v>
      </c>
      <c r="L352" s="20">
        <v>0</v>
      </c>
      <c r="M352" s="20">
        <v>810</v>
      </c>
      <c r="N352" s="20">
        <v>890</v>
      </c>
      <c r="O352" s="21">
        <v>0</v>
      </c>
      <c r="Q352" s="20">
        <v>0</v>
      </c>
      <c r="R352" s="20">
        <f t="shared" si="13"/>
        <v>890</v>
      </c>
      <c r="S352" s="20">
        <v>890</v>
      </c>
    </row>
    <row r="353" spans="1:19">
      <c r="A353" s="18" t="s">
        <v>9866</v>
      </c>
      <c r="B353" s="18" t="s">
        <v>9867</v>
      </c>
      <c r="C353" s="18" t="s">
        <v>9868</v>
      </c>
      <c r="D353" s="18" t="s">
        <v>9869</v>
      </c>
      <c r="E353" s="18" t="s">
        <v>9870</v>
      </c>
      <c r="F353" s="18" t="s">
        <v>9871</v>
      </c>
      <c r="G353" s="19">
        <v>12</v>
      </c>
      <c r="H353" s="23">
        <v>45862</v>
      </c>
      <c r="I353" s="23">
        <v>46226</v>
      </c>
      <c r="J353" s="23">
        <v>45567</v>
      </c>
      <c r="K353" s="23">
        <v>45594</v>
      </c>
      <c r="L353" s="20">
        <v>0</v>
      </c>
      <c r="M353" s="20">
        <v>810</v>
      </c>
      <c r="N353" s="20">
        <v>890</v>
      </c>
      <c r="O353" s="21">
        <v>0</v>
      </c>
      <c r="Q353" s="20">
        <v>0</v>
      </c>
      <c r="R353" s="20">
        <f t="shared" si="13"/>
        <v>890</v>
      </c>
      <c r="S353" s="20">
        <v>890</v>
      </c>
    </row>
    <row r="354" spans="1:19">
      <c r="A354" s="18" t="s">
        <v>9872</v>
      </c>
      <c r="B354" s="18" t="s">
        <v>9873</v>
      </c>
      <c r="C354" s="18" t="s">
        <v>9874</v>
      </c>
      <c r="D354" s="18" t="s">
        <v>9875</v>
      </c>
      <c r="E354" s="18" t="s">
        <v>9876</v>
      </c>
      <c r="F354" s="18" t="s">
        <v>9877</v>
      </c>
      <c r="G354" s="19">
        <v>12</v>
      </c>
      <c r="H354" s="23">
        <v>45862</v>
      </c>
      <c r="I354" s="23">
        <v>46226</v>
      </c>
      <c r="J354" s="23">
        <v>45567</v>
      </c>
      <c r="K354" s="23">
        <v>45594</v>
      </c>
      <c r="L354" s="20">
        <v>0</v>
      </c>
      <c r="M354" s="20">
        <v>810</v>
      </c>
      <c r="N354" s="20">
        <v>890</v>
      </c>
      <c r="O354" s="21">
        <v>0</v>
      </c>
      <c r="Q354" s="20">
        <v>0</v>
      </c>
      <c r="R354" s="20">
        <f t="shared" si="13"/>
        <v>890</v>
      </c>
      <c r="S354" s="20">
        <v>890</v>
      </c>
    </row>
    <row r="355" spans="1:19">
      <c r="A355" s="18" t="s">
        <v>9878</v>
      </c>
      <c r="B355" s="18" t="s">
        <v>9879</v>
      </c>
      <c r="C355" s="18" t="s">
        <v>9880</v>
      </c>
      <c r="D355" s="18" t="s">
        <v>9881</v>
      </c>
      <c r="E355" s="18" t="s">
        <v>9882</v>
      </c>
      <c r="F355" s="18" t="s">
        <v>9883</v>
      </c>
      <c r="G355" s="19">
        <v>12</v>
      </c>
      <c r="H355" s="23">
        <v>45862</v>
      </c>
      <c r="I355" s="23">
        <v>46226</v>
      </c>
      <c r="J355" s="23">
        <v>45567</v>
      </c>
      <c r="K355" s="23">
        <v>45594</v>
      </c>
      <c r="L355" s="20">
        <v>0</v>
      </c>
      <c r="M355" s="20">
        <v>810</v>
      </c>
      <c r="N355" s="20">
        <v>890</v>
      </c>
      <c r="O355" s="21">
        <v>0</v>
      </c>
      <c r="Q355" s="20">
        <v>0</v>
      </c>
      <c r="R355" s="20">
        <f t="shared" si="13"/>
        <v>890</v>
      </c>
      <c r="S355" s="20">
        <v>890</v>
      </c>
    </row>
    <row r="356" spans="1:19">
      <c r="A356" s="18" t="s">
        <v>9884</v>
      </c>
      <c r="B356" s="18" t="s">
        <v>9885</v>
      </c>
      <c r="C356" s="18" t="s">
        <v>9886</v>
      </c>
      <c r="D356" s="18" t="s">
        <v>9887</v>
      </c>
      <c r="E356" s="18" t="s">
        <v>9888</v>
      </c>
      <c r="F356" s="18" t="s">
        <v>9889</v>
      </c>
      <c r="G356" s="19">
        <v>12</v>
      </c>
      <c r="H356" s="23">
        <v>45862</v>
      </c>
      <c r="I356" s="23">
        <v>46226</v>
      </c>
      <c r="J356" s="23">
        <v>45569</v>
      </c>
      <c r="K356" s="23">
        <v>45594</v>
      </c>
      <c r="L356" s="20">
        <v>0</v>
      </c>
      <c r="M356" s="20">
        <v>810</v>
      </c>
      <c r="N356" s="20">
        <v>940</v>
      </c>
      <c r="O356" s="21">
        <v>0</v>
      </c>
      <c r="Q356" s="20">
        <v>0</v>
      </c>
      <c r="R356" s="20">
        <f t="shared" si="13"/>
        <v>940</v>
      </c>
      <c r="S356" s="20">
        <v>940</v>
      </c>
    </row>
    <row r="357" spans="1:19">
      <c r="A357" s="18" t="s">
        <v>9890</v>
      </c>
      <c r="B357" s="18" t="s">
        <v>9891</v>
      </c>
      <c r="C357" s="18" t="s">
        <v>9892</v>
      </c>
      <c r="D357" s="18" t="s">
        <v>9893</v>
      </c>
      <c r="E357" s="18" t="s">
        <v>9894</v>
      </c>
      <c r="F357" s="18" t="s">
        <v>9895</v>
      </c>
      <c r="G357" s="19">
        <v>12</v>
      </c>
      <c r="H357" s="23">
        <v>45862</v>
      </c>
      <c r="I357" s="23">
        <v>46226</v>
      </c>
      <c r="J357" s="23">
        <v>45568</v>
      </c>
      <c r="K357" s="23">
        <v>45594</v>
      </c>
      <c r="L357" s="20">
        <v>0</v>
      </c>
      <c r="M357" s="20">
        <v>810</v>
      </c>
      <c r="N357" s="20">
        <v>940</v>
      </c>
      <c r="O357" s="21">
        <v>0</v>
      </c>
      <c r="Q357" s="20">
        <v>0</v>
      </c>
      <c r="R357" s="20">
        <f t="shared" si="13"/>
        <v>940</v>
      </c>
      <c r="S357" s="20">
        <v>940</v>
      </c>
    </row>
    <row r="358" spans="1:19">
      <c r="A358" s="18" t="s">
        <v>9896</v>
      </c>
      <c r="B358" s="18" t="s">
        <v>9897</v>
      </c>
      <c r="C358" s="18" t="s">
        <v>9898</v>
      </c>
      <c r="D358" s="18" t="s">
        <v>9899</v>
      </c>
      <c r="E358" s="18" t="s">
        <v>9900</v>
      </c>
      <c r="F358" s="18" t="s">
        <v>9901</v>
      </c>
      <c r="G358" s="19">
        <v>12</v>
      </c>
      <c r="H358" s="23">
        <v>45862</v>
      </c>
      <c r="I358" s="23">
        <v>46226</v>
      </c>
      <c r="J358" s="23">
        <v>45565</v>
      </c>
      <c r="K358" s="23">
        <v>45594</v>
      </c>
      <c r="L358" s="20">
        <v>0</v>
      </c>
      <c r="M358" s="20">
        <v>810</v>
      </c>
      <c r="N358" s="20">
        <v>890</v>
      </c>
      <c r="O358" s="21">
        <v>0</v>
      </c>
      <c r="Q358" s="20">
        <v>0</v>
      </c>
      <c r="R358" s="20">
        <f t="shared" si="13"/>
        <v>890</v>
      </c>
      <c r="S358" s="20">
        <v>890</v>
      </c>
    </row>
    <row r="359" spans="1:19">
      <c r="A359" s="18" t="s">
        <v>9902</v>
      </c>
      <c r="B359" s="18" t="s">
        <v>9903</v>
      </c>
      <c r="C359" s="18" t="s">
        <v>9904</v>
      </c>
      <c r="D359" s="18" t="s">
        <v>9905</v>
      </c>
      <c r="E359" s="18" t="s">
        <v>9906</v>
      </c>
      <c r="F359" s="18" t="s">
        <v>9907</v>
      </c>
      <c r="G359" s="19">
        <v>12</v>
      </c>
      <c r="H359" s="23">
        <v>45862</v>
      </c>
      <c r="I359" s="23">
        <v>46226</v>
      </c>
      <c r="J359" s="23">
        <v>45565</v>
      </c>
      <c r="K359" s="23">
        <v>45594</v>
      </c>
      <c r="L359" s="20">
        <v>0</v>
      </c>
      <c r="M359" s="20">
        <v>810</v>
      </c>
      <c r="N359" s="20">
        <v>890</v>
      </c>
      <c r="O359" s="21">
        <v>0</v>
      </c>
      <c r="Q359" s="20">
        <v>0</v>
      </c>
      <c r="R359" s="20">
        <f t="shared" si="13"/>
        <v>890</v>
      </c>
      <c r="S359" s="20">
        <v>890</v>
      </c>
    </row>
    <row r="360" spans="1:19">
      <c r="A360" s="18" t="s">
        <v>9908</v>
      </c>
      <c r="B360" s="18" t="s">
        <v>9909</v>
      </c>
      <c r="C360" s="18" t="s">
        <v>9910</v>
      </c>
      <c r="D360" s="18" t="s">
        <v>9911</v>
      </c>
      <c r="E360" s="18" t="s">
        <v>9912</v>
      </c>
      <c r="F360" s="18" t="s">
        <v>9913</v>
      </c>
      <c r="G360" s="19">
        <v>12</v>
      </c>
      <c r="H360" s="23">
        <v>45862</v>
      </c>
      <c r="I360" s="23">
        <v>46226</v>
      </c>
      <c r="J360" s="23">
        <v>45567</v>
      </c>
      <c r="K360" s="23">
        <v>45594</v>
      </c>
      <c r="L360" s="20">
        <v>0</v>
      </c>
      <c r="M360" s="20">
        <v>810</v>
      </c>
      <c r="N360" s="20">
        <v>905</v>
      </c>
      <c r="O360" s="21">
        <v>0</v>
      </c>
      <c r="Q360" s="20">
        <v>0</v>
      </c>
      <c r="R360" s="20">
        <f t="shared" si="13"/>
        <v>905</v>
      </c>
      <c r="S360" s="20">
        <v>905</v>
      </c>
    </row>
    <row r="361" spans="1:19">
      <c r="A361" s="18" t="s">
        <v>9914</v>
      </c>
      <c r="B361" s="18" t="s">
        <v>9915</v>
      </c>
      <c r="C361" s="18" t="s">
        <v>9916</v>
      </c>
      <c r="D361" s="18" t="s">
        <v>9917</v>
      </c>
      <c r="E361" s="18" t="s">
        <v>9918</v>
      </c>
      <c r="F361" s="18" t="s">
        <v>9919</v>
      </c>
      <c r="G361" s="19">
        <v>12</v>
      </c>
      <c r="H361" s="23">
        <v>45862</v>
      </c>
      <c r="I361" s="23">
        <v>46226</v>
      </c>
      <c r="J361" s="23">
        <v>45567</v>
      </c>
      <c r="K361" s="23">
        <v>45594</v>
      </c>
      <c r="L361" s="20">
        <v>0</v>
      </c>
      <c r="M361" s="20">
        <v>810</v>
      </c>
      <c r="N361" s="20">
        <v>905</v>
      </c>
      <c r="O361" s="21">
        <v>0</v>
      </c>
      <c r="Q361" s="20">
        <v>0</v>
      </c>
      <c r="R361" s="20">
        <f t="shared" si="13"/>
        <v>905</v>
      </c>
      <c r="S361" s="20">
        <v>905</v>
      </c>
    </row>
    <row r="362" spans="1:19">
      <c r="A362" s="18" t="s">
        <v>9920</v>
      </c>
      <c r="B362" s="18" t="s">
        <v>9921</v>
      </c>
      <c r="C362" s="18" t="s">
        <v>9922</v>
      </c>
      <c r="D362" s="18" t="s">
        <v>9923</v>
      </c>
      <c r="E362" s="18" t="s">
        <v>9924</v>
      </c>
      <c r="F362" s="18" t="s">
        <v>9925</v>
      </c>
      <c r="G362" s="19">
        <v>12</v>
      </c>
      <c r="H362" s="23">
        <v>45862</v>
      </c>
      <c r="I362" s="23">
        <v>46226</v>
      </c>
      <c r="J362" s="23">
        <v>45567</v>
      </c>
      <c r="K362" s="23">
        <v>45594</v>
      </c>
      <c r="L362" s="20">
        <v>0</v>
      </c>
      <c r="M362" s="20">
        <v>810</v>
      </c>
      <c r="N362" s="20">
        <v>915</v>
      </c>
      <c r="O362" s="21">
        <v>0</v>
      </c>
      <c r="Q362" s="20">
        <v>0</v>
      </c>
      <c r="R362" s="20">
        <f t="shared" si="13"/>
        <v>915</v>
      </c>
      <c r="S362" s="20">
        <v>915</v>
      </c>
    </row>
    <row r="363" spans="1:19">
      <c r="A363" s="18" t="s">
        <v>9926</v>
      </c>
      <c r="B363" s="18" t="s">
        <v>9927</v>
      </c>
      <c r="C363" s="18" t="s">
        <v>9928</v>
      </c>
      <c r="D363" s="18" t="s">
        <v>9929</v>
      </c>
      <c r="E363" s="18" t="s">
        <v>9930</v>
      </c>
      <c r="F363" s="18" t="s">
        <v>9931</v>
      </c>
      <c r="G363" s="19">
        <v>12</v>
      </c>
      <c r="H363" s="23">
        <v>45862</v>
      </c>
      <c r="I363" s="23">
        <v>46226</v>
      </c>
      <c r="J363" s="23">
        <v>45568</v>
      </c>
      <c r="K363" s="23">
        <v>45594</v>
      </c>
      <c r="L363" s="20">
        <v>0</v>
      </c>
      <c r="M363" s="20">
        <v>810</v>
      </c>
      <c r="N363" s="20">
        <v>930</v>
      </c>
      <c r="O363" s="21">
        <v>0</v>
      </c>
      <c r="Q363" s="20">
        <v>0</v>
      </c>
      <c r="R363" s="20">
        <f t="shared" si="13"/>
        <v>930</v>
      </c>
      <c r="S363" s="20">
        <v>930</v>
      </c>
    </row>
    <row r="364" spans="1:19">
      <c r="A364" s="18" t="s">
        <v>9932</v>
      </c>
      <c r="B364" s="18" t="s">
        <v>9933</v>
      </c>
      <c r="C364" s="18" t="s">
        <v>9934</v>
      </c>
      <c r="D364" s="18" t="s">
        <v>9935</v>
      </c>
      <c r="E364" s="18" t="s">
        <v>9936</v>
      </c>
      <c r="F364" s="18" t="s">
        <v>9937</v>
      </c>
      <c r="G364" s="19">
        <v>12</v>
      </c>
      <c r="H364" s="23">
        <v>45862</v>
      </c>
      <c r="I364" s="23">
        <v>46226</v>
      </c>
      <c r="J364" s="23">
        <v>45570</v>
      </c>
      <c r="K364" s="23">
        <v>45594</v>
      </c>
      <c r="L364" s="20">
        <v>0</v>
      </c>
      <c r="M364" s="20">
        <v>810</v>
      </c>
      <c r="N364" s="20">
        <v>930</v>
      </c>
      <c r="O364" s="21">
        <v>0</v>
      </c>
      <c r="Q364" s="20">
        <v>0</v>
      </c>
      <c r="R364" s="20">
        <f t="shared" si="13"/>
        <v>930</v>
      </c>
      <c r="S364" s="20">
        <v>930</v>
      </c>
    </row>
    <row r="365" spans="1:19">
      <c r="A365" s="18" t="s">
        <v>9938</v>
      </c>
      <c r="B365" s="18" t="s">
        <v>9939</v>
      </c>
      <c r="C365" s="18" t="s">
        <v>9940</v>
      </c>
      <c r="D365" s="18" t="s">
        <v>9941</v>
      </c>
      <c r="E365" s="18" t="s">
        <v>9942</v>
      </c>
      <c r="F365" s="18" t="s">
        <v>9943</v>
      </c>
      <c r="G365" s="19">
        <v>12</v>
      </c>
      <c r="H365" s="23">
        <v>45862</v>
      </c>
      <c r="I365" s="23">
        <v>46226</v>
      </c>
      <c r="J365" s="23">
        <v>45566</v>
      </c>
      <c r="K365" s="23">
        <v>45594</v>
      </c>
      <c r="L365" s="20">
        <v>0</v>
      </c>
      <c r="M365" s="20">
        <v>810</v>
      </c>
      <c r="N365" s="20">
        <v>900</v>
      </c>
      <c r="O365" s="21">
        <v>0</v>
      </c>
      <c r="Q365" s="20">
        <v>0</v>
      </c>
      <c r="R365" s="20">
        <f t="shared" si="13"/>
        <v>900</v>
      </c>
      <c r="S365" s="20">
        <v>900</v>
      </c>
    </row>
    <row r="366" spans="1:19">
      <c r="A366" s="18" t="s">
        <v>9944</v>
      </c>
      <c r="B366" s="18" t="s">
        <v>9945</v>
      </c>
      <c r="C366" s="18" t="s">
        <v>9946</v>
      </c>
      <c r="D366" s="18" t="s">
        <v>9947</v>
      </c>
      <c r="E366" s="18" t="s">
        <v>9948</v>
      </c>
      <c r="F366" s="18" t="s">
        <v>9949</v>
      </c>
      <c r="G366" s="19">
        <v>12</v>
      </c>
      <c r="H366" s="23">
        <v>45862</v>
      </c>
      <c r="I366" s="23">
        <v>46226</v>
      </c>
      <c r="J366" s="23">
        <v>45566</v>
      </c>
      <c r="K366" s="23">
        <v>45594</v>
      </c>
      <c r="L366" s="20">
        <v>0</v>
      </c>
      <c r="M366" s="20">
        <v>810</v>
      </c>
      <c r="N366" s="20">
        <v>875</v>
      </c>
      <c r="O366" s="21">
        <v>0</v>
      </c>
      <c r="Q366" s="20">
        <v>0</v>
      </c>
      <c r="R366" s="20">
        <f t="shared" si="13"/>
        <v>875</v>
      </c>
      <c r="S366" s="20">
        <v>875</v>
      </c>
    </row>
    <row r="367" spans="1:19">
      <c r="A367" s="18" t="s">
        <v>9950</v>
      </c>
      <c r="B367" s="18" t="s">
        <v>9951</v>
      </c>
      <c r="C367" s="18" t="s">
        <v>9952</v>
      </c>
      <c r="D367" s="18" t="s">
        <v>9953</v>
      </c>
      <c r="E367" s="18" t="s">
        <v>9954</v>
      </c>
      <c r="F367" s="18" t="s">
        <v>9955</v>
      </c>
      <c r="G367" s="19">
        <v>12</v>
      </c>
      <c r="H367" s="23">
        <v>45862</v>
      </c>
      <c r="I367" s="23">
        <v>46226</v>
      </c>
      <c r="J367" s="23">
        <v>45566</v>
      </c>
      <c r="K367" s="23">
        <v>45594</v>
      </c>
      <c r="L367" s="20">
        <v>0</v>
      </c>
      <c r="M367" s="20">
        <v>810</v>
      </c>
      <c r="N367" s="20">
        <v>875</v>
      </c>
      <c r="O367" s="21">
        <v>0</v>
      </c>
      <c r="Q367" s="20">
        <v>0</v>
      </c>
      <c r="R367" s="20">
        <f t="shared" si="13"/>
        <v>875</v>
      </c>
      <c r="S367" s="20">
        <v>875</v>
      </c>
    </row>
    <row r="368" spans="1:19">
      <c r="A368" s="18" t="s">
        <v>9956</v>
      </c>
      <c r="B368" s="18" t="s">
        <v>9957</v>
      </c>
      <c r="C368" s="18" t="s">
        <v>9958</v>
      </c>
      <c r="D368" s="18" t="s">
        <v>9959</v>
      </c>
      <c r="E368" s="18" t="s">
        <v>9960</v>
      </c>
      <c r="F368" s="18" t="s">
        <v>9961</v>
      </c>
      <c r="G368" s="19">
        <v>12</v>
      </c>
      <c r="H368" s="23">
        <v>45862</v>
      </c>
      <c r="I368" s="23">
        <v>46226</v>
      </c>
      <c r="J368" s="23">
        <v>45574</v>
      </c>
      <c r="K368" s="23">
        <v>45574</v>
      </c>
      <c r="L368" s="20">
        <v>0</v>
      </c>
      <c r="M368" s="20">
        <v>810</v>
      </c>
      <c r="N368" s="20">
        <v>0</v>
      </c>
      <c r="O368" s="21">
        <v>0</v>
      </c>
      <c r="Q368" s="20">
        <v>0</v>
      </c>
      <c r="R368" s="20">
        <f t="shared" si="13"/>
        <v>0</v>
      </c>
      <c r="S368" s="20">
        <v>0</v>
      </c>
    </row>
    <row r="369" spans="1:19">
      <c r="A369" s="18" t="s">
        <v>9962</v>
      </c>
      <c r="B369" s="18" t="s">
        <v>9963</v>
      </c>
      <c r="C369" s="18" t="s">
        <v>9964</v>
      </c>
      <c r="D369" s="18" t="s">
        <v>9965</v>
      </c>
      <c r="E369" s="18" t="s">
        <v>9966</v>
      </c>
      <c r="F369" s="18" t="s">
        <v>9967</v>
      </c>
      <c r="G369" s="19">
        <v>12</v>
      </c>
      <c r="H369" s="23">
        <v>45862</v>
      </c>
      <c r="I369" s="23">
        <v>46226</v>
      </c>
      <c r="J369" s="23">
        <v>45574</v>
      </c>
      <c r="K369" s="23">
        <v>45574</v>
      </c>
      <c r="L369" s="20">
        <v>0</v>
      </c>
      <c r="M369" s="20">
        <v>810</v>
      </c>
      <c r="N369" s="20">
        <v>0</v>
      </c>
      <c r="O369" s="21">
        <v>0</v>
      </c>
      <c r="Q369" s="20">
        <v>0</v>
      </c>
      <c r="R369" s="20">
        <f t="shared" si="13"/>
        <v>0</v>
      </c>
      <c r="S369" s="20">
        <v>0</v>
      </c>
    </row>
    <row r="370" spans="1:19">
      <c r="A370" s="18" t="s">
        <v>9968</v>
      </c>
      <c r="B370" s="18" t="s">
        <v>9969</v>
      </c>
      <c r="C370" s="18" t="s">
        <v>9970</v>
      </c>
      <c r="D370" s="18" t="s">
        <v>9971</v>
      </c>
      <c r="E370" s="18" t="s">
        <v>9972</v>
      </c>
      <c r="F370" s="18" t="s">
        <v>9973</v>
      </c>
      <c r="G370" s="19">
        <v>12</v>
      </c>
      <c r="H370" s="23">
        <v>45862</v>
      </c>
      <c r="I370" s="23">
        <v>46226</v>
      </c>
      <c r="J370" s="23">
        <v>45574</v>
      </c>
      <c r="K370" s="23">
        <v>45574</v>
      </c>
      <c r="L370" s="20">
        <v>0</v>
      </c>
      <c r="M370" s="20">
        <v>810</v>
      </c>
      <c r="N370" s="20">
        <v>0</v>
      </c>
      <c r="O370" s="21">
        <v>0</v>
      </c>
      <c r="Q370" s="20">
        <v>0</v>
      </c>
      <c r="R370" s="20">
        <f t="shared" si="13"/>
        <v>0</v>
      </c>
      <c r="S370" s="20">
        <v>0</v>
      </c>
    </row>
    <row r="371" spans="1:19">
      <c r="A371" s="18" t="s">
        <v>9974</v>
      </c>
      <c r="B371" s="18" t="s">
        <v>9975</v>
      </c>
      <c r="C371" s="18" t="s">
        <v>9976</v>
      </c>
      <c r="D371" s="18" t="s">
        <v>9977</v>
      </c>
      <c r="E371" s="18" t="s">
        <v>9978</v>
      </c>
      <c r="F371" s="18" t="s">
        <v>9979</v>
      </c>
      <c r="G371" s="19">
        <v>12</v>
      </c>
      <c r="H371" s="23">
        <v>45862</v>
      </c>
      <c r="I371" s="23">
        <v>46226</v>
      </c>
      <c r="J371" s="23">
        <v>45574</v>
      </c>
      <c r="K371" s="23">
        <v>45574</v>
      </c>
      <c r="L371" s="20">
        <v>0</v>
      </c>
      <c r="M371" s="20">
        <v>810</v>
      </c>
      <c r="N371" s="20">
        <v>0</v>
      </c>
      <c r="O371" s="21">
        <v>0</v>
      </c>
      <c r="Q371" s="20">
        <v>0</v>
      </c>
      <c r="R371" s="20">
        <f t="shared" si="13"/>
        <v>0</v>
      </c>
      <c r="S371" s="20">
        <v>0</v>
      </c>
    </row>
    <row r="372" spans="1:19">
      <c r="A372" s="18" t="s">
        <v>9980</v>
      </c>
      <c r="B372" s="18" t="s">
        <v>9981</v>
      </c>
      <c r="C372" s="18" t="s">
        <v>9982</v>
      </c>
      <c r="D372" s="18" t="s">
        <v>9983</v>
      </c>
      <c r="E372" s="18" t="s">
        <v>9984</v>
      </c>
      <c r="F372" s="18" t="s">
        <v>9985</v>
      </c>
      <c r="G372" s="19">
        <v>12</v>
      </c>
      <c r="H372" s="23">
        <v>45862</v>
      </c>
      <c r="I372" s="23">
        <v>46226</v>
      </c>
      <c r="J372" s="23">
        <v>45573</v>
      </c>
      <c r="K372" s="23">
        <v>45594</v>
      </c>
      <c r="L372" s="20">
        <v>0</v>
      </c>
      <c r="M372" s="20">
        <v>810</v>
      </c>
      <c r="N372" s="20">
        <v>940</v>
      </c>
      <c r="O372" s="21">
        <v>0</v>
      </c>
      <c r="Q372" s="20">
        <v>0</v>
      </c>
      <c r="R372" s="20">
        <f t="shared" ref="R372:R403" si="14">N372</f>
        <v>940</v>
      </c>
      <c r="S372" s="20">
        <v>940</v>
      </c>
    </row>
    <row r="373" spans="1:19">
      <c r="A373" s="18" t="s">
        <v>9986</v>
      </c>
      <c r="B373" s="18" t="s">
        <v>9987</v>
      </c>
      <c r="C373" s="18" t="s">
        <v>9988</v>
      </c>
      <c r="D373" s="18" t="s">
        <v>9989</v>
      </c>
      <c r="E373" s="18" t="s">
        <v>9990</v>
      </c>
      <c r="F373" s="18" t="s">
        <v>9991</v>
      </c>
      <c r="G373" s="19">
        <v>12</v>
      </c>
      <c r="H373" s="23">
        <v>45862</v>
      </c>
      <c r="I373" s="23">
        <v>46226</v>
      </c>
      <c r="J373" s="23">
        <v>45566</v>
      </c>
      <c r="K373" s="23">
        <v>45594</v>
      </c>
      <c r="L373" s="20">
        <v>0</v>
      </c>
      <c r="M373" s="20">
        <v>810</v>
      </c>
      <c r="N373" s="20">
        <v>890</v>
      </c>
      <c r="O373" s="21">
        <v>0</v>
      </c>
      <c r="Q373" s="20">
        <v>0</v>
      </c>
      <c r="R373" s="20">
        <f t="shared" si="14"/>
        <v>890</v>
      </c>
      <c r="S373" s="20">
        <v>890</v>
      </c>
    </row>
    <row r="374" spans="1:19">
      <c r="A374" s="18" t="s">
        <v>9992</v>
      </c>
      <c r="B374" s="18" t="s">
        <v>9993</v>
      </c>
      <c r="C374" s="18" t="s">
        <v>9994</v>
      </c>
      <c r="D374" s="18" t="s">
        <v>9995</v>
      </c>
      <c r="E374" s="18" t="s">
        <v>9996</v>
      </c>
      <c r="F374" s="18" t="s">
        <v>9997</v>
      </c>
      <c r="G374" s="19">
        <v>12</v>
      </c>
      <c r="H374" s="23">
        <v>45862</v>
      </c>
      <c r="I374" s="23">
        <v>46226</v>
      </c>
      <c r="J374" s="23">
        <v>45573</v>
      </c>
      <c r="K374" s="23">
        <v>45573</v>
      </c>
      <c r="L374" s="20">
        <v>0</v>
      </c>
      <c r="M374" s="20">
        <v>810</v>
      </c>
      <c r="N374" s="20">
        <v>940</v>
      </c>
      <c r="O374" s="21">
        <v>0</v>
      </c>
      <c r="Q374" s="20">
        <v>0</v>
      </c>
      <c r="R374" s="20">
        <f t="shared" si="14"/>
        <v>940</v>
      </c>
      <c r="S374" s="20">
        <v>940</v>
      </c>
    </row>
    <row r="375" spans="1:19">
      <c r="A375" s="18" t="s">
        <v>9998</v>
      </c>
      <c r="B375" s="18" t="s">
        <v>9999</v>
      </c>
      <c r="C375" s="18" t="s">
        <v>10000</v>
      </c>
      <c r="D375" s="18" t="s">
        <v>10001</v>
      </c>
      <c r="E375" s="18" t="s">
        <v>10002</v>
      </c>
      <c r="F375" s="18" t="s">
        <v>10003</v>
      </c>
      <c r="G375" s="19">
        <v>12</v>
      </c>
      <c r="H375" s="23">
        <v>45862</v>
      </c>
      <c r="I375" s="23">
        <v>46226</v>
      </c>
      <c r="J375" s="23">
        <v>45566</v>
      </c>
      <c r="K375" s="23">
        <v>45594</v>
      </c>
      <c r="L375" s="20">
        <v>0</v>
      </c>
      <c r="M375" s="20">
        <v>810</v>
      </c>
      <c r="N375" s="20">
        <v>900</v>
      </c>
      <c r="O375" s="21">
        <v>0</v>
      </c>
      <c r="Q375" s="20">
        <v>0</v>
      </c>
      <c r="R375" s="20">
        <f t="shared" si="14"/>
        <v>900</v>
      </c>
      <c r="S375" s="20">
        <v>900</v>
      </c>
    </row>
    <row r="376" spans="1:19">
      <c r="A376" s="18" t="s">
        <v>10004</v>
      </c>
      <c r="B376" s="18" t="s">
        <v>10005</v>
      </c>
      <c r="C376" s="18" t="s">
        <v>10006</v>
      </c>
      <c r="D376" s="18" t="s">
        <v>10007</v>
      </c>
      <c r="E376" s="18" t="s">
        <v>10008</v>
      </c>
      <c r="F376" s="18" t="s">
        <v>10009</v>
      </c>
      <c r="G376" s="19">
        <v>12</v>
      </c>
      <c r="H376" s="23">
        <v>45862</v>
      </c>
      <c r="I376" s="23">
        <v>46226</v>
      </c>
      <c r="J376" s="23">
        <v>45567</v>
      </c>
      <c r="K376" s="23">
        <v>45594</v>
      </c>
      <c r="L376" s="20">
        <v>0</v>
      </c>
      <c r="M376" s="20">
        <v>810</v>
      </c>
      <c r="N376" s="20">
        <v>925</v>
      </c>
      <c r="O376" s="21">
        <v>0</v>
      </c>
      <c r="Q376" s="20">
        <v>0</v>
      </c>
      <c r="R376" s="20">
        <f t="shared" si="14"/>
        <v>925</v>
      </c>
      <c r="S376" s="20">
        <v>925</v>
      </c>
    </row>
    <row r="377" spans="1:19">
      <c r="A377" s="18" t="s">
        <v>10010</v>
      </c>
      <c r="B377" s="18" t="s">
        <v>10011</v>
      </c>
      <c r="C377" s="18" t="s">
        <v>10012</v>
      </c>
      <c r="D377" s="18" t="s">
        <v>10013</v>
      </c>
      <c r="E377" s="18" t="s">
        <v>10014</v>
      </c>
      <c r="F377" s="18" t="s">
        <v>10015</v>
      </c>
      <c r="G377" s="19">
        <v>12</v>
      </c>
      <c r="H377" s="23">
        <v>45862</v>
      </c>
      <c r="I377" s="23">
        <v>46226</v>
      </c>
      <c r="J377" s="23">
        <v>45567</v>
      </c>
      <c r="K377" s="23">
        <v>45594</v>
      </c>
      <c r="L377" s="20">
        <v>0</v>
      </c>
      <c r="M377" s="20">
        <v>810</v>
      </c>
      <c r="N377" s="20">
        <v>925</v>
      </c>
      <c r="O377" s="21">
        <v>0</v>
      </c>
      <c r="Q377" s="20">
        <v>0</v>
      </c>
      <c r="R377" s="20">
        <f t="shared" si="14"/>
        <v>925</v>
      </c>
      <c r="S377" s="20">
        <v>925</v>
      </c>
    </row>
    <row r="378" spans="1:19">
      <c r="A378" s="18" t="s">
        <v>10016</v>
      </c>
      <c r="B378" s="18" t="s">
        <v>10017</v>
      </c>
      <c r="C378" s="18" t="s">
        <v>10018</v>
      </c>
      <c r="D378" s="18" t="s">
        <v>10019</v>
      </c>
      <c r="E378" s="18" t="s">
        <v>10020</v>
      </c>
      <c r="F378" s="18" t="s">
        <v>10021</v>
      </c>
      <c r="G378" s="19">
        <v>12</v>
      </c>
      <c r="H378" s="23">
        <v>45862</v>
      </c>
      <c r="I378" s="23">
        <v>46226</v>
      </c>
      <c r="J378" s="23">
        <v>45567</v>
      </c>
      <c r="K378" s="23">
        <v>45594</v>
      </c>
      <c r="L378" s="20">
        <v>0</v>
      </c>
      <c r="M378" s="20">
        <v>810</v>
      </c>
      <c r="N378" s="20">
        <v>925</v>
      </c>
      <c r="O378" s="21">
        <v>0</v>
      </c>
      <c r="Q378" s="20">
        <v>0</v>
      </c>
      <c r="R378" s="20">
        <f t="shared" si="14"/>
        <v>925</v>
      </c>
      <c r="S378" s="20">
        <v>925</v>
      </c>
    </row>
    <row r="379" spans="1:19">
      <c r="A379" s="18" t="s">
        <v>10022</v>
      </c>
      <c r="B379" s="18" t="s">
        <v>10023</v>
      </c>
      <c r="C379" s="18" t="s">
        <v>10024</v>
      </c>
      <c r="D379" s="18" t="s">
        <v>10025</v>
      </c>
      <c r="E379" s="18" t="s">
        <v>10026</v>
      </c>
      <c r="F379" s="18" t="s">
        <v>10027</v>
      </c>
      <c r="G379" s="19">
        <v>12</v>
      </c>
      <c r="H379" s="23">
        <v>45862</v>
      </c>
      <c r="I379" s="23">
        <v>46226</v>
      </c>
      <c r="J379" s="23">
        <v>45567</v>
      </c>
      <c r="K379" s="23">
        <v>45594</v>
      </c>
      <c r="L379" s="20">
        <v>0</v>
      </c>
      <c r="M379" s="20">
        <v>810</v>
      </c>
      <c r="N379" s="20">
        <v>890</v>
      </c>
      <c r="O379" s="21">
        <v>0</v>
      </c>
      <c r="Q379" s="20">
        <v>0</v>
      </c>
      <c r="R379" s="20">
        <f t="shared" si="14"/>
        <v>890</v>
      </c>
      <c r="S379" s="20">
        <v>890</v>
      </c>
    </row>
    <row r="380" spans="1:19">
      <c r="A380" s="18" t="s">
        <v>10028</v>
      </c>
      <c r="B380" s="18" t="s">
        <v>10029</v>
      </c>
      <c r="C380" s="18" t="s">
        <v>10030</v>
      </c>
      <c r="D380" s="18" t="s">
        <v>10031</v>
      </c>
      <c r="E380" s="18" t="s">
        <v>10032</v>
      </c>
      <c r="F380" s="18" t="s">
        <v>10033</v>
      </c>
      <c r="G380" s="19">
        <v>12</v>
      </c>
      <c r="H380" s="23">
        <v>45862</v>
      </c>
      <c r="I380" s="23">
        <v>46226</v>
      </c>
      <c r="J380" s="23">
        <v>45568</v>
      </c>
      <c r="K380" s="23">
        <v>45594</v>
      </c>
      <c r="L380" s="20">
        <v>0</v>
      </c>
      <c r="M380" s="20">
        <v>810</v>
      </c>
      <c r="N380" s="20">
        <v>940</v>
      </c>
      <c r="O380" s="21">
        <v>0</v>
      </c>
      <c r="Q380" s="20">
        <v>0</v>
      </c>
      <c r="R380" s="20">
        <f t="shared" si="14"/>
        <v>940</v>
      </c>
      <c r="S380" s="20">
        <v>940</v>
      </c>
    </row>
    <row r="381" spans="1:19">
      <c r="A381" s="18" t="s">
        <v>10034</v>
      </c>
      <c r="B381" s="18" t="s">
        <v>10035</v>
      </c>
      <c r="C381" s="18" t="s">
        <v>10036</v>
      </c>
      <c r="D381" s="18" t="s">
        <v>10037</v>
      </c>
      <c r="E381" s="18" t="s">
        <v>10038</v>
      </c>
      <c r="F381" s="18" t="s">
        <v>10039</v>
      </c>
      <c r="G381" s="19">
        <v>12</v>
      </c>
      <c r="H381" s="23">
        <v>45862</v>
      </c>
      <c r="I381" s="23">
        <v>46226</v>
      </c>
      <c r="J381" s="23">
        <v>45567</v>
      </c>
      <c r="K381" s="23">
        <v>45594</v>
      </c>
      <c r="L381" s="20">
        <v>0</v>
      </c>
      <c r="M381" s="20">
        <v>810</v>
      </c>
      <c r="N381" s="20">
        <v>915</v>
      </c>
      <c r="O381" s="21">
        <v>0</v>
      </c>
      <c r="Q381" s="20">
        <v>0</v>
      </c>
      <c r="R381" s="20">
        <f t="shared" si="14"/>
        <v>915</v>
      </c>
      <c r="S381" s="20">
        <v>915</v>
      </c>
    </row>
    <row r="382" spans="1:19">
      <c r="A382" s="18" t="s">
        <v>10040</v>
      </c>
      <c r="B382" s="18" t="s">
        <v>10041</v>
      </c>
      <c r="C382" s="18" t="s">
        <v>10042</v>
      </c>
      <c r="D382" s="18" t="s">
        <v>10043</v>
      </c>
      <c r="E382" s="18" t="s">
        <v>10044</v>
      </c>
      <c r="F382" s="18" t="s">
        <v>10045</v>
      </c>
      <c r="G382" s="19">
        <v>12</v>
      </c>
      <c r="H382" s="23">
        <v>45862</v>
      </c>
      <c r="I382" s="23">
        <v>46226</v>
      </c>
      <c r="J382" s="23">
        <v>45567</v>
      </c>
      <c r="K382" s="23">
        <v>45594</v>
      </c>
      <c r="L382" s="20">
        <v>0</v>
      </c>
      <c r="M382" s="20">
        <v>810</v>
      </c>
      <c r="N382" s="20">
        <v>915</v>
      </c>
      <c r="O382" s="21">
        <v>0</v>
      </c>
      <c r="Q382" s="20">
        <v>0</v>
      </c>
      <c r="R382" s="20">
        <f t="shared" si="14"/>
        <v>915</v>
      </c>
      <c r="S382" s="20">
        <v>915</v>
      </c>
    </row>
    <row r="383" spans="1:19">
      <c r="A383" s="18" t="s">
        <v>10046</v>
      </c>
      <c r="B383" s="18" t="s">
        <v>10047</v>
      </c>
      <c r="C383" s="18" t="s">
        <v>10048</v>
      </c>
      <c r="D383" s="18" t="s">
        <v>10049</v>
      </c>
      <c r="E383" s="18" t="s">
        <v>10050</v>
      </c>
      <c r="F383" s="18" t="s">
        <v>10051</v>
      </c>
      <c r="G383" s="19">
        <v>12</v>
      </c>
      <c r="H383" s="23">
        <v>45862</v>
      </c>
      <c r="I383" s="23">
        <v>46226</v>
      </c>
      <c r="J383" s="23">
        <v>45566</v>
      </c>
      <c r="K383" s="23">
        <v>45594</v>
      </c>
      <c r="L383" s="20">
        <v>0</v>
      </c>
      <c r="M383" s="20">
        <v>810</v>
      </c>
      <c r="N383" s="20">
        <v>890</v>
      </c>
      <c r="O383" s="21">
        <v>0</v>
      </c>
      <c r="Q383" s="20">
        <v>0</v>
      </c>
      <c r="R383" s="20">
        <f t="shared" si="14"/>
        <v>890</v>
      </c>
      <c r="S383" s="20">
        <v>890</v>
      </c>
    </row>
    <row r="384" spans="1:19">
      <c r="A384" s="18" t="s">
        <v>10052</v>
      </c>
      <c r="B384" s="18" t="s">
        <v>10053</v>
      </c>
      <c r="C384" s="18" t="s">
        <v>10054</v>
      </c>
      <c r="D384" s="18" t="s">
        <v>10055</v>
      </c>
      <c r="E384" s="18" t="s">
        <v>10056</v>
      </c>
      <c r="F384" s="18" t="s">
        <v>10057</v>
      </c>
      <c r="G384" s="19">
        <v>12</v>
      </c>
      <c r="H384" s="23">
        <v>45862</v>
      </c>
      <c r="I384" s="23">
        <v>46226</v>
      </c>
      <c r="J384" s="23">
        <v>45565</v>
      </c>
      <c r="K384" s="23">
        <v>45594</v>
      </c>
      <c r="L384" s="20">
        <v>0</v>
      </c>
      <c r="M384" s="20">
        <v>810</v>
      </c>
      <c r="N384" s="20">
        <v>890</v>
      </c>
      <c r="O384" s="21">
        <v>0</v>
      </c>
      <c r="Q384" s="20">
        <v>0</v>
      </c>
      <c r="R384" s="20">
        <f t="shared" si="14"/>
        <v>890</v>
      </c>
      <c r="S384" s="20">
        <v>890</v>
      </c>
    </row>
    <row r="385" spans="2:19">
      <c r="B385" s="18" t="s">
        <v>10058</v>
      </c>
      <c r="D385" s="18" t="s">
        <v>10059</v>
      </c>
      <c r="E385" s="18" t="s">
        <v>10060</v>
      </c>
      <c r="F385" s="18" t="s">
        <v>10061</v>
      </c>
      <c r="G385" s="19">
        <v>12</v>
      </c>
      <c r="H385" s="23">
        <v>45881</v>
      </c>
      <c r="I385" s="23">
        <v>46226</v>
      </c>
      <c r="J385" s="23">
        <v>45579</v>
      </c>
      <c r="K385" s="23">
        <v>45581</v>
      </c>
      <c r="L385" s="20">
        <v>0</v>
      </c>
      <c r="M385" s="20">
        <v>0</v>
      </c>
      <c r="N385" s="20">
        <v>940</v>
      </c>
      <c r="O385" s="21">
        <v>0</v>
      </c>
      <c r="Q385" s="20">
        <v>0</v>
      </c>
      <c r="R385" s="20">
        <f t="shared" si="14"/>
        <v>940</v>
      </c>
      <c r="S385" s="20">
        <v>940</v>
      </c>
    </row>
    <row r="386" spans="2:19">
      <c r="B386" s="18" t="s">
        <v>10062</v>
      </c>
      <c r="D386" s="18" t="s">
        <v>10063</v>
      </c>
      <c r="E386" s="18" t="s">
        <v>10064</v>
      </c>
      <c r="F386" s="18" t="s">
        <v>10065</v>
      </c>
      <c r="G386" s="19">
        <v>12</v>
      </c>
      <c r="H386" s="23">
        <v>45880</v>
      </c>
      <c r="I386" s="23">
        <v>46226</v>
      </c>
      <c r="J386" s="23">
        <v>45583</v>
      </c>
      <c r="K386" s="23">
        <v>45583</v>
      </c>
      <c r="L386" s="20">
        <v>0</v>
      </c>
      <c r="M386" s="20">
        <v>0</v>
      </c>
      <c r="N386" s="20">
        <v>1000</v>
      </c>
      <c r="O386" s="21">
        <v>0</v>
      </c>
      <c r="Q386" s="20">
        <v>0</v>
      </c>
      <c r="R386" s="20">
        <f t="shared" si="14"/>
        <v>1000</v>
      </c>
      <c r="S386" s="20">
        <v>1000</v>
      </c>
    </row>
    <row r="387" spans="2:19">
      <c r="B387" s="18" t="s">
        <v>10066</v>
      </c>
      <c r="D387" s="18" t="s">
        <v>10067</v>
      </c>
      <c r="E387" s="18" t="s">
        <v>10068</v>
      </c>
      <c r="F387" s="18" t="s">
        <v>10069</v>
      </c>
      <c r="G387" s="19">
        <v>12</v>
      </c>
      <c r="H387" s="23">
        <v>45881</v>
      </c>
      <c r="I387" s="23">
        <v>46226</v>
      </c>
      <c r="J387" s="23">
        <v>45600</v>
      </c>
      <c r="K387" s="23">
        <v>45601</v>
      </c>
      <c r="L387" s="20">
        <v>0</v>
      </c>
      <c r="M387" s="20">
        <v>0</v>
      </c>
      <c r="N387" s="20">
        <v>1050</v>
      </c>
      <c r="O387" s="21">
        <v>0</v>
      </c>
      <c r="Q387" s="20">
        <v>0</v>
      </c>
      <c r="R387" s="20">
        <f t="shared" si="14"/>
        <v>1050</v>
      </c>
      <c r="S387" s="20">
        <v>1050</v>
      </c>
    </row>
    <row r="388" spans="2:19">
      <c r="B388" s="18" t="s">
        <v>10070</v>
      </c>
      <c r="D388" s="18" t="s">
        <v>10071</v>
      </c>
      <c r="E388" s="18" t="s">
        <v>10072</v>
      </c>
      <c r="F388" s="18" t="s">
        <v>10073</v>
      </c>
      <c r="G388" s="19">
        <v>12</v>
      </c>
      <c r="H388" s="23">
        <v>45880</v>
      </c>
      <c r="I388" s="23">
        <v>46226</v>
      </c>
      <c r="J388" s="23">
        <v>45587</v>
      </c>
      <c r="K388" s="23">
        <v>45587</v>
      </c>
      <c r="L388" s="20">
        <v>1930</v>
      </c>
      <c r="M388" s="20">
        <v>0</v>
      </c>
      <c r="N388" s="20">
        <v>965</v>
      </c>
      <c r="O388" s="21">
        <v>0</v>
      </c>
      <c r="Q388" s="20">
        <v>0</v>
      </c>
      <c r="R388" s="20">
        <f t="shared" si="14"/>
        <v>965</v>
      </c>
      <c r="S388" s="20">
        <v>965</v>
      </c>
    </row>
    <row r="389" spans="2:19">
      <c r="B389" s="18" t="s">
        <v>10074</v>
      </c>
      <c r="D389" s="18" t="s">
        <v>10075</v>
      </c>
      <c r="E389" s="18" t="s">
        <v>10076</v>
      </c>
      <c r="F389" s="18" t="s">
        <v>10077</v>
      </c>
      <c r="G389" s="19">
        <v>12</v>
      </c>
      <c r="H389" s="23">
        <v>45881</v>
      </c>
      <c r="I389" s="23">
        <v>46226</v>
      </c>
      <c r="J389" s="23">
        <v>45610</v>
      </c>
      <c r="K389" s="23">
        <v>45610</v>
      </c>
      <c r="L389" s="20">
        <v>0</v>
      </c>
      <c r="M389" s="20">
        <v>0</v>
      </c>
      <c r="N389" s="20">
        <v>1060</v>
      </c>
      <c r="O389" s="21">
        <v>0</v>
      </c>
      <c r="Q389" s="20">
        <v>0</v>
      </c>
      <c r="R389" s="20">
        <f t="shared" si="14"/>
        <v>1060</v>
      </c>
      <c r="S389" s="20">
        <v>1060</v>
      </c>
    </row>
    <row r="390" spans="2:19">
      <c r="B390" s="18" t="s">
        <v>10078</v>
      </c>
      <c r="D390" s="18" t="s">
        <v>10079</v>
      </c>
      <c r="E390" s="18" t="s">
        <v>10080</v>
      </c>
      <c r="F390" s="18" t="s">
        <v>10081</v>
      </c>
      <c r="G390" s="19">
        <v>12</v>
      </c>
      <c r="H390" s="23">
        <v>45880</v>
      </c>
      <c r="I390" s="23">
        <v>46226</v>
      </c>
      <c r="J390" s="23">
        <v>45587</v>
      </c>
      <c r="K390" s="23">
        <v>45587</v>
      </c>
      <c r="L390" s="20">
        <v>0</v>
      </c>
      <c r="M390" s="20">
        <v>0</v>
      </c>
      <c r="N390" s="20">
        <v>1000</v>
      </c>
      <c r="O390" s="21">
        <v>0</v>
      </c>
      <c r="Q390" s="20">
        <v>0</v>
      </c>
      <c r="R390" s="20">
        <f t="shared" si="14"/>
        <v>1000</v>
      </c>
      <c r="S390" s="20">
        <v>1000</v>
      </c>
    </row>
    <row r="391" spans="2:19">
      <c r="B391" s="18" t="s">
        <v>10082</v>
      </c>
      <c r="D391" s="18" t="s">
        <v>10083</v>
      </c>
      <c r="E391" s="18" t="s">
        <v>10084</v>
      </c>
      <c r="F391" s="18" t="s">
        <v>10085</v>
      </c>
      <c r="G391" s="19">
        <v>12</v>
      </c>
      <c r="H391" s="23">
        <v>45880</v>
      </c>
      <c r="I391" s="23">
        <v>46226</v>
      </c>
      <c r="J391" s="23">
        <v>45583</v>
      </c>
      <c r="K391" s="23">
        <v>45583</v>
      </c>
      <c r="L391" s="20">
        <v>0</v>
      </c>
      <c r="M391" s="20">
        <v>0</v>
      </c>
      <c r="N391" s="20">
        <v>1040</v>
      </c>
      <c r="O391" s="21">
        <v>0</v>
      </c>
      <c r="Q391" s="20">
        <v>0</v>
      </c>
      <c r="R391" s="20">
        <f t="shared" si="14"/>
        <v>1040</v>
      </c>
      <c r="S391" s="20">
        <v>1040</v>
      </c>
    </row>
    <row r="392" spans="2:19">
      <c r="B392" s="18" t="s">
        <v>10086</v>
      </c>
      <c r="D392" s="18" t="s">
        <v>10087</v>
      </c>
      <c r="E392" s="18" t="s">
        <v>10088</v>
      </c>
      <c r="F392" s="18" t="s">
        <v>10089</v>
      </c>
      <c r="G392" s="19">
        <v>12</v>
      </c>
      <c r="H392" s="23">
        <v>45880</v>
      </c>
      <c r="I392" s="23">
        <v>46226</v>
      </c>
      <c r="J392" s="23">
        <v>45583</v>
      </c>
      <c r="K392" s="23">
        <v>45583</v>
      </c>
      <c r="L392" s="20">
        <v>0</v>
      </c>
      <c r="M392" s="20">
        <v>0</v>
      </c>
      <c r="N392" s="20">
        <v>1000</v>
      </c>
      <c r="O392" s="21">
        <v>0</v>
      </c>
      <c r="Q392" s="20">
        <v>0</v>
      </c>
      <c r="R392" s="20">
        <f t="shared" si="14"/>
        <v>1000</v>
      </c>
      <c r="S392" s="20">
        <v>1000</v>
      </c>
    </row>
    <row r="393" spans="2:19">
      <c r="B393" s="18" t="s">
        <v>10090</v>
      </c>
      <c r="D393" s="18" t="s">
        <v>10091</v>
      </c>
      <c r="E393" s="18" t="s">
        <v>10092</v>
      </c>
      <c r="F393" s="18" t="s">
        <v>10093</v>
      </c>
      <c r="G393" s="19">
        <v>12</v>
      </c>
      <c r="H393" s="23">
        <v>45880</v>
      </c>
      <c r="I393" s="23">
        <v>46226</v>
      </c>
      <c r="J393" s="23">
        <v>45590</v>
      </c>
      <c r="K393" s="23">
        <v>45590</v>
      </c>
      <c r="L393" s="20">
        <v>0</v>
      </c>
      <c r="M393" s="20">
        <v>0</v>
      </c>
      <c r="N393" s="20">
        <v>1005</v>
      </c>
      <c r="O393" s="21">
        <v>0</v>
      </c>
      <c r="Q393" s="20">
        <v>0</v>
      </c>
      <c r="R393" s="20">
        <f t="shared" si="14"/>
        <v>1005</v>
      </c>
      <c r="S393" s="20">
        <v>1005</v>
      </c>
    </row>
    <row r="394" spans="2:19">
      <c r="B394" s="18" t="s">
        <v>10094</v>
      </c>
      <c r="D394" s="18" t="s">
        <v>10095</v>
      </c>
      <c r="E394" s="18" t="s">
        <v>10096</v>
      </c>
      <c r="F394" s="18" t="s">
        <v>10097</v>
      </c>
      <c r="G394" s="19">
        <v>12</v>
      </c>
      <c r="H394" s="23">
        <v>45881</v>
      </c>
      <c r="I394" s="23">
        <v>46226</v>
      </c>
      <c r="J394" s="23">
        <v>45579</v>
      </c>
      <c r="K394" s="23">
        <v>45579</v>
      </c>
      <c r="L394" s="20">
        <v>0</v>
      </c>
      <c r="M394" s="20">
        <v>0</v>
      </c>
      <c r="N394" s="20">
        <v>940</v>
      </c>
      <c r="O394" s="21">
        <v>0</v>
      </c>
      <c r="Q394" s="20">
        <v>0</v>
      </c>
      <c r="R394" s="20">
        <f t="shared" si="14"/>
        <v>940</v>
      </c>
      <c r="S394" s="20">
        <v>940</v>
      </c>
    </row>
    <row r="395" spans="2:19">
      <c r="B395" s="18" t="s">
        <v>10098</v>
      </c>
      <c r="D395" s="18" t="s">
        <v>10099</v>
      </c>
      <c r="E395" s="18" t="s">
        <v>10100</v>
      </c>
      <c r="F395" s="18" t="s">
        <v>10101</v>
      </c>
      <c r="G395" s="19">
        <v>12</v>
      </c>
      <c r="H395" s="23">
        <v>45881</v>
      </c>
      <c r="I395" s="23">
        <v>46226</v>
      </c>
      <c r="J395" s="23">
        <v>45579</v>
      </c>
      <c r="K395" s="23">
        <v>45581</v>
      </c>
      <c r="L395" s="20">
        <v>0</v>
      </c>
      <c r="M395" s="20">
        <v>0</v>
      </c>
      <c r="N395" s="20">
        <v>965</v>
      </c>
      <c r="O395" s="21">
        <v>0</v>
      </c>
      <c r="Q395" s="20">
        <v>0</v>
      </c>
      <c r="R395" s="20">
        <f t="shared" si="14"/>
        <v>965</v>
      </c>
      <c r="S395" s="20">
        <v>965</v>
      </c>
    </row>
    <row r="396" spans="2:19">
      <c r="B396" s="18" t="s">
        <v>10102</v>
      </c>
      <c r="D396" s="18" t="s">
        <v>10103</v>
      </c>
      <c r="E396" s="18" t="s">
        <v>10104</v>
      </c>
      <c r="F396" s="18" t="s">
        <v>10105</v>
      </c>
      <c r="G396" s="19">
        <v>12</v>
      </c>
      <c r="H396" s="23">
        <v>45862</v>
      </c>
      <c r="I396" s="23">
        <v>46226</v>
      </c>
      <c r="J396" s="23">
        <v>45568</v>
      </c>
      <c r="K396" s="23">
        <v>45594</v>
      </c>
      <c r="L396" s="20">
        <v>0</v>
      </c>
      <c r="M396" s="20">
        <v>0</v>
      </c>
      <c r="N396" s="20">
        <v>915</v>
      </c>
      <c r="O396" s="21">
        <v>0</v>
      </c>
      <c r="Q396" s="20">
        <v>0</v>
      </c>
      <c r="R396" s="20">
        <f t="shared" si="14"/>
        <v>915</v>
      </c>
      <c r="S396" s="20">
        <v>915</v>
      </c>
    </row>
    <row r="397" spans="2:19">
      <c r="B397" s="18" t="s">
        <v>10106</v>
      </c>
      <c r="D397" s="18" t="s">
        <v>10107</v>
      </c>
      <c r="E397" s="18" t="s">
        <v>10108</v>
      </c>
      <c r="F397" s="18" t="s">
        <v>10109</v>
      </c>
      <c r="G397" s="19">
        <v>12</v>
      </c>
      <c r="H397" s="23">
        <v>45880</v>
      </c>
      <c r="I397" s="23">
        <v>46226</v>
      </c>
      <c r="J397" s="23">
        <v>45583</v>
      </c>
      <c r="K397" s="23">
        <v>45583</v>
      </c>
      <c r="L397" s="20">
        <v>0</v>
      </c>
      <c r="M397" s="20">
        <v>0</v>
      </c>
      <c r="N397" s="20">
        <v>990</v>
      </c>
      <c r="O397" s="21">
        <v>0</v>
      </c>
      <c r="Q397" s="20">
        <v>0</v>
      </c>
      <c r="R397" s="20">
        <f t="shared" si="14"/>
        <v>990</v>
      </c>
      <c r="S397" s="20">
        <v>990</v>
      </c>
    </row>
    <row r="398" spans="2:19">
      <c r="B398" s="18" t="s">
        <v>10110</v>
      </c>
      <c r="D398" s="18" t="s">
        <v>10111</v>
      </c>
      <c r="E398" s="18" t="s">
        <v>10112</v>
      </c>
      <c r="F398" s="18" t="s">
        <v>10113</v>
      </c>
      <c r="G398" s="19">
        <v>12</v>
      </c>
      <c r="H398" s="23">
        <v>45880</v>
      </c>
      <c r="I398" s="23">
        <v>46226</v>
      </c>
      <c r="J398" s="23">
        <v>45582</v>
      </c>
      <c r="K398" s="23">
        <v>45582</v>
      </c>
      <c r="L398" s="20">
        <v>0</v>
      </c>
      <c r="M398" s="20">
        <v>0</v>
      </c>
      <c r="N398" s="20">
        <v>1015</v>
      </c>
      <c r="O398" s="21">
        <v>0</v>
      </c>
      <c r="Q398" s="20">
        <v>0</v>
      </c>
      <c r="R398" s="20">
        <f t="shared" si="14"/>
        <v>1015</v>
      </c>
      <c r="S398" s="20">
        <v>1015</v>
      </c>
    </row>
    <row r="399" spans="2:19">
      <c r="B399" s="18" t="s">
        <v>10114</v>
      </c>
      <c r="D399" s="18" t="s">
        <v>10115</v>
      </c>
      <c r="E399" s="18" t="s">
        <v>10116</v>
      </c>
      <c r="F399" s="18" t="s">
        <v>10117</v>
      </c>
      <c r="G399" s="19">
        <v>12</v>
      </c>
      <c r="H399" s="23">
        <v>45880</v>
      </c>
      <c r="I399" s="23">
        <v>46226</v>
      </c>
      <c r="J399" s="23">
        <v>45569</v>
      </c>
      <c r="K399" s="23">
        <v>45594</v>
      </c>
      <c r="L399" s="20">
        <v>0</v>
      </c>
      <c r="M399" s="20">
        <v>0</v>
      </c>
      <c r="N399" s="20">
        <v>950</v>
      </c>
      <c r="O399" s="21">
        <v>0</v>
      </c>
      <c r="Q399" s="20">
        <v>0</v>
      </c>
      <c r="R399" s="20">
        <f t="shared" si="14"/>
        <v>950</v>
      </c>
      <c r="S399" s="20">
        <v>950</v>
      </c>
    </row>
    <row r="400" spans="2:19">
      <c r="B400" s="18" t="s">
        <v>10118</v>
      </c>
      <c r="D400" s="18" t="s">
        <v>10119</v>
      </c>
      <c r="E400" s="18" t="s">
        <v>10120</v>
      </c>
      <c r="F400" s="18" t="s">
        <v>10121</v>
      </c>
      <c r="G400" s="19">
        <v>12</v>
      </c>
      <c r="H400" s="23">
        <v>45880</v>
      </c>
      <c r="I400" s="23">
        <v>46226</v>
      </c>
      <c r="J400" s="23">
        <v>45583</v>
      </c>
      <c r="K400" s="23">
        <v>45583</v>
      </c>
      <c r="L400" s="20">
        <v>0</v>
      </c>
      <c r="M400" s="20">
        <v>0</v>
      </c>
      <c r="N400" s="20">
        <v>1000</v>
      </c>
      <c r="O400" s="21">
        <v>0</v>
      </c>
      <c r="Q400" s="20">
        <v>0</v>
      </c>
      <c r="R400" s="20">
        <f t="shared" si="14"/>
        <v>1000</v>
      </c>
      <c r="S400" s="20">
        <v>1000</v>
      </c>
    </row>
    <row r="401" spans="2:19">
      <c r="B401" s="18" t="s">
        <v>10122</v>
      </c>
      <c r="D401" s="18" t="s">
        <v>10123</v>
      </c>
      <c r="E401" s="18" t="s">
        <v>10124</v>
      </c>
      <c r="F401" s="18" t="s">
        <v>10125</v>
      </c>
      <c r="G401" s="19">
        <v>12</v>
      </c>
      <c r="H401" s="23">
        <v>45880</v>
      </c>
      <c r="I401" s="23">
        <v>46226</v>
      </c>
      <c r="J401" s="23">
        <v>45579</v>
      </c>
      <c r="K401" s="23">
        <v>45581</v>
      </c>
      <c r="L401" s="20">
        <v>0</v>
      </c>
      <c r="M401" s="20">
        <v>0</v>
      </c>
      <c r="N401" s="20">
        <v>950</v>
      </c>
      <c r="O401" s="21">
        <v>0</v>
      </c>
      <c r="Q401" s="20">
        <v>0</v>
      </c>
      <c r="R401" s="20">
        <f t="shared" si="14"/>
        <v>950</v>
      </c>
      <c r="S401" s="20">
        <v>950</v>
      </c>
    </row>
    <row r="402" spans="2:19">
      <c r="B402" s="18" t="s">
        <v>10126</v>
      </c>
      <c r="D402" s="18" t="s">
        <v>10127</v>
      </c>
      <c r="E402" s="18" t="s">
        <v>10128</v>
      </c>
      <c r="F402" s="18" t="s">
        <v>10129</v>
      </c>
      <c r="G402" s="19">
        <v>12</v>
      </c>
      <c r="H402" s="23">
        <v>45880</v>
      </c>
      <c r="I402" s="23">
        <v>46226</v>
      </c>
      <c r="J402" s="23">
        <v>45576</v>
      </c>
      <c r="K402" s="23">
        <v>45594</v>
      </c>
      <c r="L402" s="20">
        <v>0</v>
      </c>
      <c r="M402" s="20">
        <v>0</v>
      </c>
      <c r="N402" s="20">
        <v>940</v>
      </c>
      <c r="O402" s="21">
        <v>0</v>
      </c>
      <c r="Q402" s="20">
        <v>0</v>
      </c>
      <c r="R402" s="20">
        <f t="shared" si="14"/>
        <v>940</v>
      </c>
      <c r="S402" s="20">
        <v>940</v>
      </c>
    </row>
    <row r="403" spans="2:19">
      <c r="B403" s="18" t="s">
        <v>10130</v>
      </c>
      <c r="D403" s="18" t="s">
        <v>10131</v>
      </c>
      <c r="E403" s="18" t="s">
        <v>10132</v>
      </c>
      <c r="F403" s="18" t="s">
        <v>10133</v>
      </c>
      <c r="G403" s="19">
        <v>12</v>
      </c>
      <c r="H403" s="23">
        <v>45880</v>
      </c>
      <c r="I403" s="23">
        <v>46226</v>
      </c>
      <c r="J403" s="23">
        <v>45583</v>
      </c>
      <c r="K403" s="23">
        <v>45586</v>
      </c>
      <c r="L403" s="20">
        <v>0</v>
      </c>
      <c r="M403" s="20">
        <v>0</v>
      </c>
      <c r="N403" s="20">
        <v>990</v>
      </c>
      <c r="O403" s="21">
        <v>0</v>
      </c>
      <c r="Q403" s="20">
        <v>0</v>
      </c>
      <c r="R403" s="20">
        <f t="shared" si="14"/>
        <v>990</v>
      </c>
      <c r="S403" s="20">
        <v>990</v>
      </c>
    </row>
    <row r="404" spans="2:19">
      <c r="B404" s="18" t="s">
        <v>10134</v>
      </c>
      <c r="D404" s="18" t="s">
        <v>10135</v>
      </c>
      <c r="E404" s="18" t="s">
        <v>10136</v>
      </c>
      <c r="F404" s="18" t="s">
        <v>10137</v>
      </c>
      <c r="G404" s="19">
        <v>12</v>
      </c>
      <c r="H404" s="23">
        <v>45881</v>
      </c>
      <c r="I404" s="23">
        <v>46226</v>
      </c>
      <c r="J404" s="23">
        <v>45611</v>
      </c>
      <c r="K404" s="23">
        <v>45611</v>
      </c>
      <c r="L404" s="20">
        <v>0</v>
      </c>
      <c r="M404" s="20">
        <v>0</v>
      </c>
      <c r="N404" s="20">
        <v>1060</v>
      </c>
      <c r="O404" s="21">
        <v>0</v>
      </c>
      <c r="Q404" s="20">
        <v>0</v>
      </c>
      <c r="R404" s="20">
        <f t="shared" ref="R404:R435" si="15">N404</f>
        <v>1060</v>
      </c>
      <c r="S404" s="20">
        <v>1060</v>
      </c>
    </row>
    <row r="405" spans="2:19">
      <c r="B405" s="18" t="s">
        <v>10138</v>
      </c>
      <c r="D405" s="18" t="s">
        <v>10139</v>
      </c>
      <c r="E405" s="18" t="s">
        <v>10140</v>
      </c>
      <c r="F405" s="18" t="s">
        <v>10141</v>
      </c>
      <c r="G405" s="19">
        <v>12</v>
      </c>
      <c r="H405" s="23">
        <v>45881</v>
      </c>
      <c r="I405" s="23">
        <v>46226</v>
      </c>
      <c r="J405" s="23">
        <v>45582</v>
      </c>
      <c r="K405" s="23">
        <v>45582</v>
      </c>
      <c r="L405" s="20">
        <v>0</v>
      </c>
      <c r="M405" s="20">
        <v>0</v>
      </c>
      <c r="N405" s="20">
        <v>1005</v>
      </c>
      <c r="O405" s="21">
        <v>0</v>
      </c>
      <c r="Q405" s="20">
        <v>0</v>
      </c>
      <c r="R405" s="20">
        <f t="shared" si="15"/>
        <v>1005</v>
      </c>
      <c r="S405" s="20">
        <v>1005</v>
      </c>
    </row>
    <row r="406" spans="2:19">
      <c r="B406" s="18" t="s">
        <v>10142</v>
      </c>
      <c r="D406" s="18" t="s">
        <v>10143</v>
      </c>
      <c r="E406" s="18" t="s">
        <v>10144</v>
      </c>
      <c r="F406" s="18" t="s">
        <v>10145</v>
      </c>
      <c r="G406" s="19">
        <v>12</v>
      </c>
      <c r="H406" s="23">
        <v>45880</v>
      </c>
      <c r="I406" s="23">
        <v>46226</v>
      </c>
      <c r="J406" s="23">
        <v>45580</v>
      </c>
      <c r="K406" s="23">
        <v>45581</v>
      </c>
      <c r="L406" s="20">
        <v>1800</v>
      </c>
      <c r="M406" s="20">
        <v>0</v>
      </c>
      <c r="N406" s="20">
        <v>965</v>
      </c>
      <c r="O406" s="21">
        <v>0</v>
      </c>
      <c r="Q406" s="20">
        <v>0</v>
      </c>
      <c r="R406" s="20">
        <f t="shared" si="15"/>
        <v>965</v>
      </c>
      <c r="S406" s="20">
        <v>965</v>
      </c>
    </row>
    <row r="407" spans="2:19">
      <c r="B407" s="18" t="s">
        <v>10146</v>
      </c>
      <c r="D407" s="18" t="s">
        <v>10147</v>
      </c>
      <c r="E407" s="18" t="s">
        <v>10148</v>
      </c>
      <c r="F407" s="18" t="s">
        <v>10149</v>
      </c>
      <c r="G407" s="19">
        <v>12</v>
      </c>
      <c r="H407" s="23">
        <v>45880</v>
      </c>
      <c r="I407" s="23">
        <v>46226</v>
      </c>
      <c r="J407" s="23">
        <v>45590</v>
      </c>
      <c r="K407" s="23">
        <v>45590</v>
      </c>
      <c r="L407" s="20">
        <v>0</v>
      </c>
      <c r="M407" s="20">
        <v>0</v>
      </c>
      <c r="N407" s="20">
        <v>1025</v>
      </c>
      <c r="O407" s="21">
        <v>0</v>
      </c>
      <c r="Q407" s="20">
        <v>0</v>
      </c>
      <c r="R407" s="20">
        <f t="shared" si="15"/>
        <v>1025</v>
      </c>
      <c r="S407" s="20">
        <v>1025</v>
      </c>
    </row>
    <row r="408" spans="2:19">
      <c r="B408" s="18" t="s">
        <v>10150</v>
      </c>
      <c r="D408" s="18" t="s">
        <v>10151</v>
      </c>
      <c r="E408" s="18" t="s">
        <v>10152</v>
      </c>
      <c r="F408" s="18" t="s">
        <v>10153</v>
      </c>
      <c r="G408" s="19">
        <v>12</v>
      </c>
      <c r="H408" s="23">
        <v>45881</v>
      </c>
      <c r="I408" s="23">
        <v>46226</v>
      </c>
      <c r="J408" s="23">
        <v>45602</v>
      </c>
      <c r="K408" s="23">
        <v>45602</v>
      </c>
      <c r="L408" s="20">
        <v>0</v>
      </c>
      <c r="M408" s="20">
        <v>0</v>
      </c>
      <c r="N408" s="20">
        <v>1070</v>
      </c>
      <c r="O408" s="21">
        <v>0</v>
      </c>
      <c r="Q408" s="20">
        <v>0</v>
      </c>
      <c r="R408" s="20">
        <f t="shared" si="15"/>
        <v>1070</v>
      </c>
      <c r="S408" s="20">
        <v>1070</v>
      </c>
    </row>
    <row r="409" spans="2:19">
      <c r="B409" s="18" t="s">
        <v>10154</v>
      </c>
      <c r="D409" s="18" t="s">
        <v>10155</v>
      </c>
      <c r="E409" s="18" t="s">
        <v>10156</v>
      </c>
      <c r="F409" s="18" t="s">
        <v>10157</v>
      </c>
      <c r="G409" s="19">
        <v>12</v>
      </c>
      <c r="H409" s="23">
        <v>45880</v>
      </c>
      <c r="I409" s="23">
        <v>46226</v>
      </c>
      <c r="J409" s="23">
        <v>45581</v>
      </c>
      <c r="K409" s="23">
        <v>45581</v>
      </c>
      <c r="L409" s="20">
        <v>0</v>
      </c>
      <c r="M409" s="20">
        <v>0</v>
      </c>
      <c r="N409" s="20">
        <v>915</v>
      </c>
      <c r="O409" s="21">
        <v>0</v>
      </c>
      <c r="Q409" s="20">
        <v>0</v>
      </c>
      <c r="R409" s="20">
        <f t="shared" si="15"/>
        <v>915</v>
      </c>
      <c r="S409" s="20">
        <v>915</v>
      </c>
    </row>
    <row r="410" spans="2:19">
      <c r="B410" s="18" t="s">
        <v>10158</v>
      </c>
      <c r="D410" s="18" t="s">
        <v>10159</v>
      </c>
      <c r="E410" s="18" t="s">
        <v>10160</v>
      </c>
      <c r="F410" s="18" t="s">
        <v>10161</v>
      </c>
      <c r="G410" s="19">
        <v>12</v>
      </c>
      <c r="H410" s="23">
        <v>45881</v>
      </c>
      <c r="I410" s="23">
        <v>46226</v>
      </c>
      <c r="J410" s="23">
        <v>45582</v>
      </c>
      <c r="K410" s="23">
        <v>45582</v>
      </c>
      <c r="L410" s="20">
        <v>0</v>
      </c>
      <c r="M410" s="20">
        <v>0</v>
      </c>
      <c r="N410" s="20">
        <v>940</v>
      </c>
      <c r="O410" s="21">
        <v>0</v>
      </c>
      <c r="Q410" s="20">
        <v>0</v>
      </c>
      <c r="R410" s="20">
        <f t="shared" si="15"/>
        <v>940</v>
      </c>
      <c r="S410" s="20">
        <v>940</v>
      </c>
    </row>
    <row r="411" spans="2:19">
      <c r="B411" s="18" t="s">
        <v>10162</v>
      </c>
      <c r="D411" s="18" t="s">
        <v>10163</v>
      </c>
      <c r="E411" s="18" t="s">
        <v>10164</v>
      </c>
      <c r="F411" s="18" t="s">
        <v>10165</v>
      </c>
      <c r="G411" s="19">
        <v>12</v>
      </c>
      <c r="H411" s="23">
        <v>45880</v>
      </c>
      <c r="I411" s="23">
        <v>46226</v>
      </c>
      <c r="J411" s="23">
        <v>45580</v>
      </c>
      <c r="K411" s="23">
        <v>45581</v>
      </c>
      <c r="L411" s="20">
        <v>0</v>
      </c>
      <c r="M411" s="20">
        <v>0</v>
      </c>
      <c r="N411" s="20">
        <v>975</v>
      </c>
      <c r="O411" s="21">
        <v>0</v>
      </c>
      <c r="Q411" s="20">
        <v>0</v>
      </c>
      <c r="R411" s="20">
        <f t="shared" si="15"/>
        <v>975</v>
      </c>
      <c r="S411" s="20">
        <v>975</v>
      </c>
    </row>
    <row r="412" spans="2:19">
      <c r="B412" s="18" t="s">
        <v>10166</v>
      </c>
      <c r="D412" s="18" t="s">
        <v>10167</v>
      </c>
      <c r="E412" s="18" t="s">
        <v>10168</v>
      </c>
      <c r="F412" s="18" t="s">
        <v>10169</v>
      </c>
      <c r="G412" s="19">
        <v>12</v>
      </c>
      <c r="H412" s="23">
        <v>45880</v>
      </c>
      <c r="I412" s="23">
        <v>46226</v>
      </c>
      <c r="J412" s="23">
        <v>45580</v>
      </c>
      <c r="K412" s="23">
        <v>45581</v>
      </c>
      <c r="L412" s="20">
        <v>0</v>
      </c>
      <c r="M412" s="20">
        <v>0</v>
      </c>
      <c r="N412" s="20">
        <v>965</v>
      </c>
      <c r="O412" s="21">
        <v>0</v>
      </c>
      <c r="Q412" s="20">
        <v>0</v>
      </c>
      <c r="R412" s="20">
        <f t="shared" si="15"/>
        <v>965</v>
      </c>
      <c r="S412" s="20">
        <v>965</v>
      </c>
    </row>
    <row r="413" spans="2:19">
      <c r="B413" s="18" t="s">
        <v>10170</v>
      </c>
      <c r="D413" s="18" t="s">
        <v>10171</v>
      </c>
      <c r="E413" s="18" t="s">
        <v>10172</v>
      </c>
      <c r="F413" s="18" t="s">
        <v>10173</v>
      </c>
      <c r="G413" s="19">
        <v>12</v>
      </c>
      <c r="H413" s="23">
        <v>45880</v>
      </c>
      <c r="I413" s="23">
        <v>46226</v>
      </c>
      <c r="J413" s="23">
        <v>45581</v>
      </c>
      <c r="K413" s="23">
        <v>45582</v>
      </c>
      <c r="L413" s="20">
        <v>1830</v>
      </c>
      <c r="M413" s="20">
        <v>0</v>
      </c>
      <c r="N413" s="20">
        <v>915</v>
      </c>
      <c r="O413" s="21">
        <v>0</v>
      </c>
      <c r="Q413" s="20">
        <v>0</v>
      </c>
      <c r="R413" s="20">
        <f t="shared" si="15"/>
        <v>915</v>
      </c>
      <c r="S413" s="20">
        <v>915</v>
      </c>
    </row>
    <row r="414" spans="2:19">
      <c r="B414" s="18" t="s">
        <v>10174</v>
      </c>
      <c r="D414" s="18" t="s">
        <v>10175</v>
      </c>
      <c r="E414" s="18" t="s">
        <v>10176</v>
      </c>
      <c r="F414" s="18" t="s">
        <v>10177</v>
      </c>
      <c r="G414" s="19">
        <v>12</v>
      </c>
      <c r="H414" s="23">
        <v>45880</v>
      </c>
      <c r="I414" s="23">
        <v>46226</v>
      </c>
      <c r="J414" s="23">
        <v>45583</v>
      </c>
      <c r="K414" s="23">
        <v>45583</v>
      </c>
      <c r="L414" s="20">
        <v>1930</v>
      </c>
      <c r="M414" s="20">
        <v>0</v>
      </c>
      <c r="N414" s="20">
        <v>1015</v>
      </c>
      <c r="O414" s="21">
        <v>0</v>
      </c>
      <c r="Q414" s="20">
        <v>0</v>
      </c>
      <c r="R414" s="20">
        <f t="shared" si="15"/>
        <v>1015</v>
      </c>
      <c r="S414" s="20">
        <v>1015</v>
      </c>
    </row>
    <row r="415" spans="2:19">
      <c r="B415" s="18" t="s">
        <v>10178</v>
      </c>
      <c r="D415" s="18" t="s">
        <v>10179</v>
      </c>
      <c r="E415" s="18" t="s">
        <v>10180</v>
      </c>
      <c r="F415" s="18" t="s">
        <v>10181</v>
      </c>
      <c r="G415" s="19">
        <v>12</v>
      </c>
      <c r="H415" s="23">
        <v>45880</v>
      </c>
      <c r="I415" s="23">
        <v>46226</v>
      </c>
      <c r="J415" s="23">
        <v>45610</v>
      </c>
      <c r="K415" s="23">
        <v>45611</v>
      </c>
      <c r="L415" s="20">
        <v>0</v>
      </c>
      <c r="M415" s="20">
        <v>0</v>
      </c>
      <c r="N415" s="20">
        <v>1060</v>
      </c>
      <c r="O415" s="21">
        <v>0</v>
      </c>
      <c r="Q415" s="20">
        <v>0</v>
      </c>
      <c r="R415" s="20">
        <f t="shared" si="15"/>
        <v>1060</v>
      </c>
      <c r="S415" s="20">
        <v>1060</v>
      </c>
    </row>
    <row r="416" spans="2:19">
      <c r="B416" s="18" t="s">
        <v>10182</v>
      </c>
      <c r="D416" s="18" t="s">
        <v>10183</v>
      </c>
      <c r="E416" s="18" t="s">
        <v>10184</v>
      </c>
      <c r="F416" s="18" t="s">
        <v>10185</v>
      </c>
      <c r="G416" s="19">
        <v>12</v>
      </c>
      <c r="H416" s="23">
        <v>45880</v>
      </c>
      <c r="I416" s="23">
        <v>46226</v>
      </c>
      <c r="J416" s="23">
        <v>45579</v>
      </c>
      <c r="K416" s="23">
        <v>45581</v>
      </c>
      <c r="L416" s="20">
        <v>0</v>
      </c>
      <c r="M416" s="20">
        <v>0</v>
      </c>
      <c r="N416" s="20">
        <v>975</v>
      </c>
      <c r="O416" s="21">
        <v>0</v>
      </c>
      <c r="Q416" s="20">
        <v>0</v>
      </c>
      <c r="R416" s="20">
        <f t="shared" si="15"/>
        <v>975</v>
      </c>
      <c r="S416" s="20">
        <v>975</v>
      </c>
    </row>
    <row r="417" spans="2:19">
      <c r="B417" s="18" t="s">
        <v>10186</v>
      </c>
      <c r="D417" s="18" t="s">
        <v>10187</v>
      </c>
      <c r="E417" s="18" t="s">
        <v>10188</v>
      </c>
      <c r="F417" s="18" t="s">
        <v>10189</v>
      </c>
      <c r="G417" s="19">
        <v>12</v>
      </c>
      <c r="H417" s="23">
        <v>45880</v>
      </c>
      <c r="I417" s="23">
        <v>46226</v>
      </c>
      <c r="J417" s="23">
        <v>45590</v>
      </c>
      <c r="K417" s="23">
        <v>45590</v>
      </c>
      <c r="L417" s="20">
        <v>1950</v>
      </c>
      <c r="M417" s="20">
        <v>0</v>
      </c>
      <c r="N417" s="20">
        <v>1025</v>
      </c>
      <c r="O417" s="21">
        <v>0</v>
      </c>
      <c r="Q417" s="20">
        <v>0</v>
      </c>
      <c r="R417" s="20">
        <f t="shared" si="15"/>
        <v>1025</v>
      </c>
      <c r="S417" s="20">
        <v>1025</v>
      </c>
    </row>
    <row r="418" spans="2:19">
      <c r="B418" s="18" t="s">
        <v>10190</v>
      </c>
      <c r="D418" s="18" t="s">
        <v>10191</v>
      </c>
      <c r="E418" s="18" t="s">
        <v>10192</v>
      </c>
      <c r="F418" s="18" t="s">
        <v>10193</v>
      </c>
      <c r="G418" s="19">
        <v>12</v>
      </c>
      <c r="H418" s="23">
        <v>45880</v>
      </c>
      <c r="I418" s="23">
        <v>46226</v>
      </c>
      <c r="J418" s="23">
        <v>45587</v>
      </c>
      <c r="K418" s="23">
        <v>45588</v>
      </c>
      <c r="L418" s="20">
        <v>0</v>
      </c>
      <c r="M418" s="20">
        <v>0</v>
      </c>
      <c r="N418" s="20">
        <v>1005</v>
      </c>
      <c r="O418" s="21">
        <v>0</v>
      </c>
      <c r="Q418" s="20">
        <v>0</v>
      </c>
      <c r="R418" s="20">
        <f t="shared" si="15"/>
        <v>1005</v>
      </c>
      <c r="S418" s="20">
        <v>1005</v>
      </c>
    </row>
    <row r="419" spans="2:19">
      <c r="B419" s="18" t="s">
        <v>10194</v>
      </c>
      <c r="D419" s="18" t="s">
        <v>10195</v>
      </c>
      <c r="E419" s="18" t="s">
        <v>10196</v>
      </c>
      <c r="F419" s="18" t="s">
        <v>10197</v>
      </c>
      <c r="G419" s="19">
        <v>12</v>
      </c>
      <c r="H419" s="23">
        <v>45880</v>
      </c>
      <c r="I419" s="23">
        <v>46226</v>
      </c>
      <c r="J419" s="23">
        <v>45586</v>
      </c>
      <c r="K419" s="23">
        <v>45587</v>
      </c>
      <c r="L419" s="20">
        <v>0</v>
      </c>
      <c r="M419" s="20">
        <v>0</v>
      </c>
      <c r="N419" s="20">
        <v>1025</v>
      </c>
      <c r="O419" s="21">
        <v>0</v>
      </c>
      <c r="Q419" s="20">
        <v>0</v>
      </c>
      <c r="R419" s="20">
        <f t="shared" si="15"/>
        <v>1025</v>
      </c>
      <c r="S419" s="20">
        <v>1025</v>
      </c>
    </row>
    <row r="420" spans="2:19">
      <c r="B420" s="18" t="s">
        <v>10198</v>
      </c>
      <c r="D420" s="18" t="s">
        <v>10199</v>
      </c>
      <c r="E420" s="18" t="s">
        <v>10200</v>
      </c>
      <c r="F420" s="18" t="s">
        <v>10201</v>
      </c>
      <c r="G420" s="19">
        <v>12</v>
      </c>
      <c r="H420" s="23">
        <v>45880</v>
      </c>
      <c r="I420" s="23">
        <v>46226</v>
      </c>
      <c r="J420" s="23">
        <v>45581</v>
      </c>
      <c r="K420" s="23">
        <v>45582</v>
      </c>
      <c r="L420" s="20">
        <v>0</v>
      </c>
      <c r="M420" s="20">
        <v>0</v>
      </c>
      <c r="N420" s="20">
        <v>990</v>
      </c>
      <c r="O420" s="21">
        <v>0</v>
      </c>
      <c r="Q420" s="20">
        <v>0</v>
      </c>
      <c r="R420" s="20">
        <f t="shared" si="15"/>
        <v>990</v>
      </c>
      <c r="S420" s="20">
        <v>990</v>
      </c>
    </row>
    <row r="421" spans="2:19">
      <c r="B421" s="18" t="s">
        <v>10202</v>
      </c>
      <c r="D421" s="18" t="s">
        <v>10203</v>
      </c>
      <c r="E421" s="18" t="s">
        <v>10204</v>
      </c>
      <c r="F421" s="18" t="s">
        <v>10205</v>
      </c>
      <c r="G421" s="19">
        <v>12</v>
      </c>
      <c r="H421" s="23">
        <v>45880</v>
      </c>
      <c r="I421" s="23">
        <v>46226</v>
      </c>
      <c r="J421" s="23">
        <v>45581</v>
      </c>
      <c r="K421" s="23">
        <v>45581</v>
      </c>
      <c r="L421" s="20">
        <v>0</v>
      </c>
      <c r="M421" s="20">
        <v>0</v>
      </c>
      <c r="N421" s="20">
        <v>965</v>
      </c>
      <c r="O421" s="21">
        <v>0</v>
      </c>
      <c r="Q421" s="20">
        <v>0</v>
      </c>
      <c r="R421" s="20">
        <f t="shared" si="15"/>
        <v>965</v>
      </c>
      <c r="S421" s="20">
        <v>965</v>
      </c>
    </row>
    <row r="422" spans="2:19">
      <c r="B422" s="18" t="s">
        <v>10206</v>
      </c>
      <c r="D422" s="18" t="s">
        <v>10207</v>
      </c>
      <c r="E422" s="18" t="s">
        <v>10208</v>
      </c>
      <c r="F422" s="18" t="s">
        <v>10209</v>
      </c>
      <c r="G422" s="19">
        <v>12</v>
      </c>
      <c r="H422" s="23">
        <v>45880</v>
      </c>
      <c r="I422" s="23">
        <v>46226</v>
      </c>
      <c r="J422" s="23">
        <v>45582</v>
      </c>
      <c r="K422" s="23">
        <v>45582</v>
      </c>
      <c r="L422" s="20">
        <v>0</v>
      </c>
      <c r="M422" s="20">
        <v>0</v>
      </c>
      <c r="N422" s="20">
        <v>915</v>
      </c>
      <c r="O422" s="21">
        <v>0</v>
      </c>
      <c r="Q422" s="20">
        <v>0</v>
      </c>
      <c r="R422" s="20">
        <f t="shared" si="15"/>
        <v>915</v>
      </c>
      <c r="S422" s="20">
        <v>915</v>
      </c>
    </row>
    <row r="423" spans="2:19">
      <c r="B423" s="18" t="s">
        <v>10210</v>
      </c>
      <c r="D423" s="18" t="s">
        <v>10211</v>
      </c>
      <c r="E423" s="18" t="s">
        <v>10212</v>
      </c>
      <c r="F423" s="18" t="s">
        <v>10213</v>
      </c>
      <c r="G423" s="19">
        <v>12</v>
      </c>
      <c r="H423" s="23">
        <v>45880</v>
      </c>
      <c r="I423" s="23">
        <v>46226</v>
      </c>
      <c r="J423" s="23">
        <v>45583</v>
      </c>
      <c r="K423" s="23">
        <v>45583</v>
      </c>
      <c r="L423" s="20">
        <v>1930</v>
      </c>
      <c r="M423" s="20">
        <v>0</v>
      </c>
      <c r="N423" s="20">
        <v>965</v>
      </c>
      <c r="O423" s="21">
        <v>0</v>
      </c>
      <c r="Q423" s="20">
        <v>0</v>
      </c>
      <c r="R423" s="20">
        <f t="shared" si="15"/>
        <v>965</v>
      </c>
      <c r="S423" s="20">
        <v>965</v>
      </c>
    </row>
    <row r="424" spans="2:19">
      <c r="B424" s="18" t="s">
        <v>10214</v>
      </c>
      <c r="D424" s="18" t="s">
        <v>10215</v>
      </c>
      <c r="E424" s="18" t="s">
        <v>10216</v>
      </c>
      <c r="F424" s="18" t="s">
        <v>10217</v>
      </c>
      <c r="G424" s="19">
        <v>12</v>
      </c>
      <c r="H424" s="23">
        <v>45880</v>
      </c>
      <c r="I424" s="23">
        <v>46226</v>
      </c>
      <c r="J424" s="23">
        <v>45582</v>
      </c>
      <c r="K424" s="23">
        <v>45583</v>
      </c>
      <c r="L424" s="20">
        <v>0</v>
      </c>
      <c r="M424" s="20">
        <v>0</v>
      </c>
      <c r="N424" s="20">
        <v>990</v>
      </c>
      <c r="O424" s="21">
        <v>0</v>
      </c>
      <c r="Q424" s="20">
        <v>0</v>
      </c>
      <c r="R424" s="20">
        <f t="shared" si="15"/>
        <v>990</v>
      </c>
      <c r="S424" s="20">
        <v>990</v>
      </c>
    </row>
    <row r="425" spans="2:19">
      <c r="B425" s="18" t="s">
        <v>10218</v>
      </c>
      <c r="D425" s="18" t="s">
        <v>10219</v>
      </c>
      <c r="E425" s="18" t="s">
        <v>10220</v>
      </c>
      <c r="F425" s="18" t="s">
        <v>10221</v>
      </c>
      <c r="G425" s="19">
        <v>12</v>
      </c>
      <c r="H425" s="23">
        <v>45880</v>
      </c>
      <c r="I425" s="23">
        <v>46226</v>
      </c>
      <c r="J425" s="23">
        <v>45579</v>
      </c>
      <c r="K425" s="23">
        <v>45581</v>
      </c>
      <c r="L425" s="20">
        <v>0</v>
      </c>
      <c r="M425" s="20">
        <v>0</v>
      </c>
      <c r="N425" s="20">
        <v>965</v>
      </c>
      <c r="O425" s="21">
        <v>0</v>
      </c>
      <c r="Q425" s="20">
        <v>0</v>
      </c>
      <c r="R425" s="20">
        <f t="shared" si="15"/>
        <v>965</v>
      </c>
      <c r="S425" s="20">
        <v>965</v>
      </c>
    </row>
    <row r="426" spans="2:19">
      <c r="B426" s="18" t="s">
        <v>10222</v>
      </c>
      <c r="D426" s="18" t="s">
        <v>10223</v>
      </c>
      <c r="E426" s="18" t="s">
        <v>10224</v>
      </c>
      <c r="F426" s="18" t="s">
        <v>10225</v>
      </c>
      <c r="G426" s="19">
        <v>12</v>
      </c>
      <c r="H426" s="23">
        <v>45862</v>
      </c>
      <c r="I426" s="23">
        <v>46226</v>
      </c>
      <c r="J426" s="23">
        <v>45568</v>
      </c>
      <c r="K426" s="23">
        <v>45594</v>
      </c>
      <c r="L426" s="20">
        <v>0</v>
      </c>
      <c r="M426" s="20">
        <v>0</v>
      </c>
      <c r="N426" s="20">
        <v>915</v>
      </c>
      <c r="O426" s="21">
        <v>0</v>
      </c>
      <c r="Q426" s="20">
        <v>0</v>
      </c>
      <c r="R426" s="20">
        <f t="shared" si="15"/>
        <v>915</v>
      </c>
      <c r="S426" s="20">
        <v>915</v>
      </c>
    </row>
    <row r="427" spans="2:19">
      <c r="B427" s="18" t="s">
        <v>10226</v>
      </c>
      <c r="D427" s="18" t="s">
        <v>10227</v>
      </c>
      <c r="E427" s="18" t="s">
        <v>10228</v>
      </c>
      <c r="F427" s="18" t="s">
        <v>10229</v>
      </c>
      <c r="G427" s="19">
        <v>12</v>
      </c>
      <c r="H427" s="23">
        <v>45880</v>
      </c>
      <c r="I427" s="23">
        <v>46226</v>
      </c>
      <c r="J427" s="23">
        <v>45583</v>
      </c>
      <c r="K427" s="23">
        <v>45583</v>
      </c>
      <c r="L427" s="20">
        <v>0</v>
      </c>
      <c r="M427" s="20">
        <v>0</v>
      </c>
      <c r="N427" s="20">
        <v>1015</v>
      </c>
      <c r="O427" s="21">
        <v>0</v>
      </c>
      <c r="Q427" s="20">
        <v>0</v>
      </c>
      <c r="R427" s="20">
        <f t="shared" si="15"/>
        <v>1015</v>
      </c>
      <c r="S427" s="20">
        <v>1015</v>
      </c>
    </row>
    <row r="428" spans="2:19">
      <c r="B428" s="18" t="s">
        <v>10230</v>
      </c>
      <c r="D428" s="18" t="s">
        <v>10231</v>
      </c>
      <c r="E428" s="18" t="s">
        <v>10232</v>
      </c>
      <c r="F428" s="18" t="s">
        <v>10233</v>
      </c>
      <c r="G428" s="19">
        <v>12</v>
      </c>
      <c r="H428" s="23">
        <v>45880</v>
      </c>
      <c r="I428" s="23">
        <v>46226</v>
      </c>
      <c r="J428" s="23">
        <v>45609</v>
      </c>
      <c r="K428" s="23">
        <v>45610</v>
      </c>
      <c r="L428" s="20">
        <v>0</v>
      </c>
      <c r="M428" s="20">
        <v>0</v>
      </c>
      <c r="N428" s="20">
        <v>1070</v>
      </c>
      <c r="O428" s="21">
        <v>0</v>
      </c>
      <c r="Q428" s="20">
        <v>0</v>
      </c>
      <c r="R428" s="20">
        <f t="shared" si="15"/>
        <v>1070</v>
      </c>
      <c r="S428" s="20">
        <v>1070</v>
      </c>
    </row>
    <row r="429" spans="2:19">
      <c r="B429" s="18" t="s">
        <v>10234</v>
      </c>
      <c r="D429" s="18" t="s">
        <v>10235</v>
      </c>
      <c r="E429" s="18" t="s">
        <v>10236</v>
      </c>
      <c r="F429" s="18" t="s">
        <v>10237</v>
      </c>
      <c r="G429" s="19">
        <v>12</v>
      </c>
      <c r="H429" s="23">
        <v>45880</v>
      </c>
      <c r="I429" s="23">
        <v>46226</v>
      </c>
      <c r="J429" s="23">
        <v>45586</v>
      </c>
      <c r="K429" s="23">
        <v>45587</v>
      </c>
      <c r="L429" s="20">
        <v>0</v>
      </c>
      <c r="M429" s="20">
        <v>0</v>
      </c>
      <c r="N429" s="20">
        <v>990</v>
      </c>
      <c r="O429" s="21">
        <v>0</v>
      </c>
      <c r="Q429" s="20">
        <v>0</v>
      </c>
      <c r="R429" s="20">
        <f t="shared" si="15"/>
        <v>990</v>
      </c>
      <c r="S429" s="20">
        <v>990</v>
      </c>
    </row>
    <row r="430" spans="2:19">
      <c r="B430" s="18" t="s">
        <v>10238</v>
      </c>
      <c r="D430" s="18" t="s">
        <v>10239</v>
      </c>
      <c r="E430" s="18" t="s">
        <v>10240</v>
      </c>
      <c r="F430" s="18" t="s">
        <v>10241</v>
      </c>
      <c r="G430" s="19">
        <v>12</v>
      </c>
      <c r="H430" s="23">
        <v>45880</v>
      </c>
      <c r="I430" s="23">
        <v>46226</v>
      </c>
      <c r="J430" s="23">
        <v>45580</v>
      </c>
      <c r="K430" s="23">
        <v>45581</v>
      </c>
      <c r="L430" s="20">
        <v>0</v>
      </c>
      <c r="M430" s="20">
        <v>0</v>
      </c>
      <c r="N430" s="20">
        <v>965</v>
      </c>
      <c r="O430" s="21">
        <v>0</v>
      </c>
      <c r="Q430" s="20">
        <v>0</v>
      </c>
      <c r="R430" s="20">
        <f t="shared" si="15"/>
        <v>965</v>
      </c>
      <c r="S430" s="20">
        <v>965</v>
      </c>
    </row>
    <row r="431" spans="2:19">
      <c r="B431" s="18" t="s">
        <v>10242</v>
      </c>
      <c r="D431" s="18" t="s">
        <v>10243</v>
      </c>
      <c r="E431" s="18" t="s">
        <v>10244</v>
      </c>
      <c r="F431" s="18" t="s">
        <v>10245</v>
      </c>
      <c r="G431" s="19">
        <v>12</v>
      </c>
      <c r="H431" s="23">
        <v>45881</v>
      </c>
      <c r="I431" s="23">
        <v>46226</v>
      </c>
      <c r="J431" s="23">
        <v>45579</v>
      </c>
      <c r="K431" s="23">
        <v>45581</v>
      </c>
      <c r="L431" s="20">
        <v>0</v>
      </c>
      <c r="M431" s="20">
        <v>0</v>
      </c>
      <c r="N431" s="20">
        <v>940</v>
      </c>
      <c r="O431" s="21">
        <v>0</v>
      </c>
      <c r="Q431" s="20">
        <v>0</v>
      </c>
      <c r="R431" s="20">
        <f t="shared" si="15"/>
        <v>940</v>
      </c>
      <c r="S431" s="20">
        <v>940</v>
      </c>
    </row>
    <row r="432" spans="2:19">
      <c r="B432" s="18" t="s">
        <v>10246</v>
      </c>
      <c r="D432" s="18" t="s">
        <v>10247</v>
      </c>
      <c r="E432" s="18" t="s">
        <v>10248</v>
      </c>
      <c r="F432" s="18" t="s">
        <v>10249</v>
      </c>
      <c r="G432" s="19">
        <v>12</v>
      </c>
      <c r="H432" s="23">
        <v>45880</v>
      </c>
      <c r="I432" s="23">
        <v>46226</v>
      </c>
      <c r="J432" s="23">
        <v>45583</v>
      </c>
      <c r="K432" s="23">
        <v>45583</v>
      </c>
      <c r="L432" s="20">
        <v>0</v>
      </c>
      <c r="M432" s="20">
        <v>0</v>
      </c>
      <c r="N432" s="20">
        <v>955</v>
      </c>
      <c r="O432" s="21">
        <v>0</v>
      </c>
      <c r="Q432" s="20">
        <v>0</v>
      </c>
      <c r="R432" s="20">
        <f t="shared" si="15"/>
        <v>955</v>
      </c>
      <c r="S432" s="20">
        <v>955</v>
      </c>
    </row>
    <row r="433" spans="2:19">
      <c r="B433" s="18" t="s">
        <v>10250</v>
      </c>
      <c r="D433" s="18" t="s">
        <v>10251</v>
      </c>
      <c r="E433" s="18" t="s">
        <v>10252</v>
      </c>
      <c r="F433" s="18" t="s">
        <v>10253</v>
      </c>
      <c r="G433" s="19">
        <v>12</v>
      </c>
      <c r="H433" s="23">
        <v>45881</v>
      </c>
      <c r="I433" s="23">
        <v>46226</v>
      </c>
      <c r="J433" s="23">
        <v>45580</v>
      </c>
      <c r="K433" s="23">
        <v>45581</v>
      </c>
      <c r="L433" s="20">
        <v>0</v>
      </c>
      <c r="M433" s="20">
        <v>0</v>
      </c>
      <c r="N433" s="20">
        <v>965</v>
      </c>
      <c r="O433" s="21">
        <v>0</v>
      </c>
      <c r="Q433" s="20">
        <v>0</v>
      </c>
      <c r="R433" s="20">
        <f t="shared" si="15"/>
        <v>965</v>
      </c>
      <c r="S433" s="20">
        <v>965</v>
      </c>
    </row>
    <row r="434" spans="2:19">
      <c r="B434" s="18" t="s">
        <v>10254</v>
      </c>
      <c r="D434" s="18" t="s">
        <v>10255</v>
      </c>
      <c r="E434" s="18" t="s">
        <v>10256</v>
      </c>
      <c r="F434" s="18" t="s">
        <v>10257</v>
      </c>
      <c r="G434" s="19">
        <v>12</v>
      </c>
      <c r="H434" s="23">
        <v>45880</v>
      </c>
      <c r="I434" s="23">
        <v>46226</v>
      </c>
      <c r="J434" s="23">
        <v>45585</v>
      </c>
      <c r="K434" s="23">
        <v>45586</v>
      </c>
      <c r="L434" s="20">
        <v>0</v>
      </c>
      <c r="M434" s="20">
        <v>0</v>
      </c>
      <c r="N434" s="20">
        <v>990</v>
      </c>
      <c r="O434" s="21">
        <v>0</v>
      </c>
      <c r="Q434" s="20">
        <v>0</v>
      </c>
      <c r="R434" s="20">
        <f t="shared" si="15"/>
        <v>990</v>
      </c>
      <c r="S434" s="20">
        <v>990</v>
      </c>
    </row>
    <row r="435" spans="2:19">
      <c r="B435" s="18" t="s">
        <v>10258</v>
      </c>
      <c r="D435" s="18" t="s">
        <v>10259</v>
      </c>
      <c r="E435" s="18" t="s">
        <v>10260</v>
      </c>
      <c r="F435" s="18" t="s">
        <v>10261</v>
      </c>
      <c r="G435" s="19">
        <v>12</v>
      </c>
      <c r="H435" s="23">
        <v>45880</v>
      </c>
      <c r="I435" s="23">
        <v>46226</v>
      </c>
      <c r="J435" s="23">
        <v>45589</v>
      </c>
      <c r="K435" s="23">
        <v>45589</v>
      </c>
      <c r="L435" s="20">
        <v>0</v>
      </c>
      <c r="M435" s="20">
        <v>0</v>
      </c>
      <c r="N435" s="20">
        <v>1025</v>
      </c>
      <c r="O435" s="21">
        <v>0</v>
      </c>
      <c r="Q435" s="20">
        <v>0</v>
      </c>
      <c r="R435" s="20">
        <f t="shared" si="15"/>
        <v>1025</v>
      </c>
      <c r="S435" s="20">
        <v>1025</v>
      </c>
    </row>
    <row r="436" spans="2:19">
      <c r="B436" s="18" t="s">
        <v>10262</v>
      </c>
      <c r="D436" s="18" t="s">
        <v>10263</v>
      </c>
      <c r="E436" s="18" t="s">
        <v>10264</v>
      </c>
      <c r="F436" s="18" t="s">
        <v>10265</v>
      </c>
      <c r="G436" s="19">
        <v>12</v>
      </c>
      <c r="H436" s="23">
        <v>45880</v>
      </c>
      <c r="I436" s="23">
        <v>46226</v>
      </c>
      <c r="J436" s="23">
        <v>45590</v>
      </c>
      <c r="K436" s="23">
        <v>45590</v>
      </c>
      <c r="L436" s="20">
        <v>0</v>
      </c>
      <c r="M436" s="20">
        <v>0</v>
      </c>
      <c r="N436" s="20">
        <v>1005</v>
      </c>
      <c r="O436" s="21">
        <v>0</v>
      </c>
      <c r="Q436" s="20">
        <v>0</v>
      </c>
      <c r="R436" s="20">
        <f t="shared" ref="R436:R460" si="16">N436</f>
        <v>1005</v>
      </c>
      <c r="S436" s="20">
        <v>1005</v>
      </c>
    </row>
    <row r="437" spans="2:19">
      <c r="B437" s="18" t="s">
        <v>10266</v>
      </c>
      <c r="D437" s="18" t="s">
        <v>10267</v>
      </c>
      <c r="E437" s="18" t="s">
        <v>10268</v>
      </c>
      <c r="F437" s="18" t="s">
        <v>10269</v>
      </c>
      <c r="G437" s="19">
        <v>12</v>
      </c>
      <c r="H437" s="23">
        <v>45880</v>
      </c>
      <c r="I437" s="23">
        <v>46226</v>
      </c>
      <c r="J437" s="23">
        <v>45583</v>
      </c>
      <c r="K437" s="23">
        <v>45583</v>
      </c>
      <c r="L437" s="20">
        <v>0</v>
      </c>
      <c r="M437" s="20">
        <v>0</v>
      </c>
      <c r="N437" s="20">
        <v>990</v>
      </c>
      <c r="O437" s="21">
        <v>0</v>
      </c>
      <c r="Q437" s="20">
        <v>0</v>
      </c>
      <c r="R437" s="20">
        <f t="shared" si="16"/>
        <v>990</v>
      </c>
      <c r="S437" s="20">
        <v>990</v>
      </c>
    </row>
    <row r="438" spans="2:19">
      <c r="B438" s="18" t="s">
        <v>10270</v>
      </c>
      <c r="D438" s="18" t="s">
        <v>10271</v>
      </c>
      <c r="E438" s="18" t="s">
        <v>10272</v>
      </c>
      <c r="F438" s="18" t="s">
        <v>10273</v>
      </c>
      <c r="G438" s="19">
        <v>12</v>
      </c>
      <c r="H438" s="23">
        <v>45880</v>
      </c>
      <c r="I438" s="23">
        <v>46226</v>
      </c>
      <c r="J438" s="23">
        <v>45615</v>
      </c>
      <c r="L438" s="20">
        <v>2020</v>
      </c>
      <c r="M438" s="20">
        <v>0</v>
      </c>
      <c r="N438" s="20">
        <v>1060</v>
      </c>
      <c r="O438" s="21">
        <v>0</v>
      </c>
      <c r="Q438" s="20">
        <v>0</v>
      </c>
      <c r="R438" s="20">
        <f t="shared" si="16"/>
        <v>1060</v>
      </c>
      <c r="S438" s="20">
        <v>1060</v>
      </c>
    </row>
    <row r="439" spans="2:19">
      <c r="B439" s="18" t="s">
        <v>10274</v>
      </c>
      <c r="D439" s="18" t="s">
        <v>10275</v>
      </c>
      <c r="E439" s="18" t="s">
        <v>10276</v>
      </c>
      <c r="F439" s="18" t="s">
        <v>10277</v>
      </c>
      <c r="G439" s="19">
        <v>12</v>
      </c>
      <c r="H439" s="23">
        <v>45880</v>
      </c>
      <c r="I439" s="23">
        <v>46226</v>
      </c>
      <c r="J439" s="23">
        <v>45590</v>
      </c>
      <c r="K439" s="23">
        <v>45590</v>
      </c>
      <c r="L439" s="20">
        <v>0</v>
      </c>
      <c r="M439" s="20">
        <v>0</v>
      </c>
      <c r="N439" s="20">
        <v>1015</v>
      </c>
      <c r="O439" s="21">
        <v>0</v>
      </c>
      <c r="Q439" s="20">
        <v>0</v>
      </c>
      <c r="R439" s="20">
        <f t="shared" si="16"/>
        <v>1015</v>
      </c>
      <c r="S439" s="20">
        <v>1015</v>
      </c>
    </row>
    <row r="440" spans="2:19">
      <c r="B440" s="18" t="s">
        <v>10278</v>
      </c>
      <c r="D440" s="18" t="s">
        <v>10279</v>
      </c>
      <c r="E440" s="18" t="s">
        <v>10280</v>
      </c>
      <c r="F440" s="18" t="s">
        <v>10281</v>
      </c>
      <c r="G440" s="19">
        <v>12</v>
      </c>
      <c r="H440" s="23">
        <v>45880</v>
      </c>
      <c r="I440" s="23">
        <v>46226</v>
      </c>
      <c r="J440" s="23">
        <v>45579</v>
      </c>
      <c r="K440" s="23">
        <v>45581</v>
      </c>
      <c r="L440" s="20">
        <v>0</v>
      </c>
      <c r="M440" s="20">
        <v>0</v>
      </c>
      <c r="N440" s="20">
        <v>965</v>
      </c>
      <c r="O440" s="21">
        <v>0</v>
      </c>
      <c r="Q440" s="20">
        <v>0</v>
      </c>
      <c r="R440" s="20">
        <f t="shared" si="16"/>
        <v>965</v>
      </c>
      <c r="S440" s="20">
        <v>965</v>
      </c>
    </row>
    <row r="441" spans="2:19">
      <c r="B441" s="18" t="s">
        <v>10282</v>
      </c>
      <c r="D441" s="18" t="s">
        <v>10283</v>
      </c>
      <c r="E441" s="18" t="s">
        <v>10284</v>
      </c>
      <c r="F441" s="18" t="s">
        <v>10285</v>
      </c>
      <c r="G441" s="19">
        <v>12</v>
      </c>
      <c r="H441" s="23">
        <v>45880</v>
      </c>
      <c r="I441" s="23">
        <v>46226</v>
      </c>
      <c r="J441" s="23">
        <v>45579</v>
      </c>
      <c r="K441" s="23">
        <v>45581</v>
      </c>
      <c r="L441" s="20">
        <v>0</v>
      </c>
      <c r="M441" s="20">
        <v>0</v>
      </c>
      <c r="N441" s="20">
        <v>965</v>
      </c>
      <c r="O441" s="21">
        <v>0</v>
      </c>
      <c r="Q441" s="20">
        <v>0</v>
      </c>
      <c r="R441" s="20">
        <f t="shared" si="16"/>
        <v>965</v>
      </c>
      <c r="S441" s="20">
        <v>965</v>
      </c>
    </row>
    <row r="442" spans="2:19">
      <c r="B442" s="18" t="s">
        <v>10286</v>
      </c>
      <c r="D442" s="18" t="s">
        <v>10287</v>
      </c>
      <c r="E442" s="18" t="s">
        <v>10288</v>
      </c>
      <c r="F442" s="18" t="s">
        <v>10289</v>
      </c>
      <c r="G442" s="19">
        <v>12</v>
      </c>
      <c r="H442" s="23">
        <v>45862</v>
      </c>
      <c r="I442" s="23">
        <v>46226</v>
      </c>
      <c r="J442" s="23">
        <v>45568</v>
      </c>
      <c r="K442" s="23">
        <v>45594</v>
      </c>
      <c r="L442" s="20">
        <v>0</v>
      </c>
      <c r="M442" s="20">
        <v>0</v>
      </c>
      <c r="N442" s="20">
        <v>915</v>
      </c>
      <c r="O442" s="21">
        <v>0</v>
      </c>
      <c r="Q442" s="20">
        <v>0</v>
      </c>
      <c r="R442" s="20">
        <f t="shared" si="16"/>
        <v>915</v>
      </c>
      <c r="S442" s="20">
        <v>915</v>
      </c>
    </row>
    <row r="443" spans="2:19">
      <c r="B443" s="18" t="s">
        <v>10290</v>
      </c>
      <c r="D443" s="18" t="s">
        <v>10291</v>
      </c>
      <c r="E443" s="18" t="s">
        <v>10292</v>
      </c>
      <c r="F443" s="18" t="s">
        <v>10293</v>
      </c>
      <c r="G443" s="19">
        <v>12</v>
      </c>
      <c r="H443" s="23">
        <v>45880</v>
      </c>
      <c r="I443" s="23">
        <v>46226</v>
      </c>
      <c r="J443" s="23">
        <v>45583</v>
      </c>
      <c r="K443" s="23">
        <v>45586</v>
      </c>
      <c r="L443" s="20">
        <v>0</v>
      </c>
      <c r="M443" s="20">
        <v>0</v>
      </c>
      <c r="N443" s="20">
        <v>1015</v>
      </c>
      <c r="O443" s="21">
        <v>0</v>
      </c>
      <c r="Q443" s="20">
        <v>0</v>
      </c>
      <c r="R443" s="20">
        <f t="shared" si="16"/>
        <v>1015</v>
      </c>
      <c r="S443" s="20">
        <v>1015</v>
      </c>
    </row>
    <row r="444" spans="2:19">
      <c r="B444" s="18" t="s">
        <v>10294</v>
      </c>
      <c r="D444" s="18" t="s">
        <v>10295</v>
      </c>
      <c r="E444" s="18" t="s">
        <v>10296</v>
      </c>
      <c r="F444" s="18" t="s">
        <v>10297</v>
      </c>
      <c r="G444" s="19">
        <v>12</v>
      </c>
      <c r="H444" s="23">
        <v>45880</v>
      </c>
      <c r="I444" s="23">
        <v>46226</v>
      </c>
      <c r="J444" s="23">
        <v>45566</v>
      </c>
      <c r="K444" s="23">
        <v>45594</v>
      </c>
      <c r="L444" s="20">
        <v>0</v>
      </c>
      <c r="M444" s="20">
        <v>0</v>
      </c>
      <c r="N444" s="20">
        <v>890</v>
      </c>
      <c r="O444" s="21">
        <v>0</v>
      </c>
      <c r="Q444" s="20">
        <v>0</v>
      </c>
      <c r="R444" s="20">
        <f t="shared" si="16"/>
        <v>890</v>
      </c>
      <c r="S444" s="20">
        <v>890</v>
      </c>
    </row>
    <row r="445" spans="2:19">
      <c r="B445" s="18" t="s">
        <v>10298</v>
      </c>
      <c r="D445" s="18" t="s">
        <v>10299</v>
      </c>
      <c r="E445" s="18" t="s">
        <v>10300</v>
      </c>
      <c r="F445" s="18" t="s">
        <v>10301</v>
      </c>
      <c r="G445" s="19">
        <v>12</v>
      </c>
      <c r="H445" s="23">
        <v>45880</v>
      </c>
      <c r="I445" s="23">
        <v>46226</v>
      </c>
      <c r="J445" s="23">
        <v>45582</v>
      </c>
      <c r="K445" s="23">
        <v>45582</v>
      </c>
      <c r="L445" s="20">
        <v>0</v>
      </c>
      <c r="M445" s="20">
        <v>0</v>
      </c>
      <c r="N445" s="20">
        <v>965</v>
      </c>
      <c r="O445" s="21">
        <v>0</v>
      </c>
      <c r="Q445" s="20">
        <v>0</v>
      </c>
      <c r="R445" s="20">
        <f t="shared" si="16"/>
        <v>965</v>
      </c>
      <c r="S445" s="20">
        <v>965</v>
      </c>
    </row>
    <row r="446" spans="2:19">
      <c r="B446" s="18" t="s">
        <v>10302</v>
      </c>
      <c r="D446" s="18" t="s">
        <v>10303</v>
      </c>
      <c r="E446" s="18" t="s">
        <v>10304</v>
      </c>
      <c r="F446" s="18" t="s">
        <v>10305</v>
      </c>
      <c r="G446" s="19">
        <v>12</v>
      </c>
      <c r="H446" s="23">
        <v>45880</v>
      </c>
      <c r="I446" s="23">
        <v>46226</v>
      </c>
      <c r="J446" s="23">
        <v>45586</v>
      </c>
      <c r="K446" s="23">
        <v>45587</v>
      </c>
      <c r="L446" s="20">
        <v>0</v>
      </c>
      <c r="M446" s="20">
        <v>0</v>
      </c>
      <c r="N446" s="20">
        <v>990</v>
      </c>
      <c r="O446" s="21">
        <v>0</v>
      </c>
      <c r="Q446" s="20">
        <v>0</v>
      </c>
      <c r="R446" s="20">
        <f t="shared" si="16"/>
        <v>990</v>
      </c>
      <c r="S446" s="20">
        <v>990</v>
      </c>
    </row>
    <row r="447" spans="2:19">
      <c r="B447" s="18" t="s">
        <v>10306</v>
      </c>
      <c r="D447" s="18" t="s">
        <v>10307</v>
      </c>
      <c r="E447" s="18" t="s">
        <v>10308</v>
      </c>
      <c r="F447" s="18" t="s">
        <v>10309</v>
      </c>
      <c r="G447" s="19">
        <v>12</v>
      </c>
      <c r="H447" s="23">
        <v>45880</v>
      </c>
      <c r="I447" s="23">
        <v>46226</v>
      </c>
      <c r="J447" s="23">
        <v>45574</v>
      </c>
      <c r="K447" s="23">
        <v>45594</v>
      </c>
      <c r="L447" s="20">
        <v>0</v>
      </c>
      <c r="M447" s="20">
        <v>0</v>
      </c>
      <c r="N447" s="20">
        <v>940</v>
      </c>
      <c r="O447" s="21">
        <v>0</v>
      </c>
      <c r="Q447" s="20">
        <v>0</v>
      </c>
      <c r="R447" s="20">
        <f t="shared" si="16"/>
        <v>940</v>
      </c>
      <c r="S447" s="20">
        <v>940</v>
      </c>
    </row>
    <row r="448" spans="2:19">
      <c r="B448" s="18" t="s">
        <v>10310</v>
      </c>
      <c r="D448" s="18" t="s">
        <v>10311</v>
      </c>
      <c r="E448" s="18" t="s">
        <v>10312</v>
      </c>
      <c r="F448" s="18" t="s">
        <v>10313</v>
      </c>
      <c r="G448" s="19">
        <v>12</v>
      </c>
      <c r="H448" s="23">
        <v>45880</v>
      </c>
      <c r="I448" s="23">
        <v>46226</v>
      </c>
      <c r="J448" s="23">
        <v>45586</v>
      </c>
      <c r="K448" s="23">
        <v>45587</v>
      </c>
      <c r="L448" s="20">
        <v>0</v>
      </c>
      <c r="M448" s="20">
        <v>0</v>
      </c>
      <c r="N448" s="20">
        <v>990</v>
      </c>
      <c r="O448" s="21">
        <v>0</v>
      </c>
      <c r="Q448" s="20">
        <v>0</v>
      </c>
      <c r="R448" s="20">
        <f t="shared" si="16"/>
        <v>990</v>
      </c>
      <c r="S448" s="20">
        <v>990</v>
      </c>
    </row>
    <row r="449" spans="1:19">
      <c r="B449" s="18" t="s">
        <v>10314</v>
      </c>
      <c r="D449" s="18" t="s">
        <v>10315</v>
      </c>
      <c r="E449" s="18" t="s">
        <v>10316</v>
      </c>
      <c r="F449" s="18" t="s">
        <v>10317</v>
      </c>
      <c r="G449" s="19">
        <v>12</v>
      </c>
      <c r="H449" s="23">
        <v>45880</v>
      </c>
      <c r="I449" s="23">
        <v>46226</v>
      </c>
      <c r="J449" s="23">
        <v>45586</v>
      </c>
      <c r="K449" s="23">
        <v>45586</v>
      </c>
      <c r="L449" s="20">
        <v>0</v>
      </c>
      <c r="M449" s="20">
        <v>0</v>
      </c>
      <c r="N449" s="20">
        <v>940</v>
      </c>
      <c r="O449" s="21">
        <v>0</v>
      </c>
      <c r="Q449" s="20">
        <v>0</v>
      </c>
      <c r="R449" s="20">
        <f t="shared" si="16"/>
        <v>940</v>
      </c>
      <c r="S449" s="20">
        <v>940</v>
      </c>
    </row>
    <row r="450" spans="1:19">
      <c r="B450" s="18" t="s">
        <v>10318</v>
      </c>
      <c r="D450" s="18" t="s">
        <v>10319</v>
      </c>
      <c r="E450" s="18" t="s">
        <v>10320</v>
      </c>
      <c r="F450" s="18" t="s">
        <v>10321</v>
      </c>
      <c r="G450" s="19">
        <v>12</v>
      </c>
      <c r="H450" s="23">
        <v>45880</v>
      </c>
      <c r="I450" s="23">
        <v>46226</v>
      </c>
      <c r="J450" s="23">
        <v>45586</v>
      </c>
      <c r="K450" s="23">
        <v>45586</v>
      </c>
      <c r="L450" s="20">
        <v>0</v>
      </c>
      <c r="M450" s="20">
        <v>0</v>
      </c>
      <c r="N450" s="20">
        <v>990</v>
      </c>
      <c r="O450" s="21">
        <v>0</v>
      </c>
      <c r="Q450" s="20">
        <v>0</v>
      </c>
      <c r="R450" s="20">
        <f t="shared" si="16"/>
        <v>990</v>
      </c>
      <c r="S450" s="20">
        <v>990</v>
      </c>
    </row>
    <row r="451" spans="1:19">
      <c r="B451" s="18" t="s">
        <v>10322</v>
      </c>
      <c r="D451" s="18" t="s">
        <v>10323</v>
      </c>
      <c r="E451" s="18" t="s">
        <v>10324</v>
      </c>
      <c r="F451" s="18" t="s">
        <v>10325</v>
      </c>
      <c r="G451" s="19">
        <v>12</v>
      </c>
      <c r="H451" s="23">
        <v>45880</v>
      </c>
      <c r="I451" s="23">
        <v>46226</v>
      </c>
      <c r="J451" s="23">
        <v>45579</v>
      </c>
      <c r="K451" s="23">
        <v>45581</v>
      </c>
      <c r="L451" s="20">
        <v>0</v>
      </c>
      <c r="M451" s="20">
        <v>0</v>
      </c>
      <c r="N451" s="20">
        <v>965</v>
      </c>
      <c r="O451" s="21">
        <v>0</v>
      </c>
      <c r="Q451" s="20">
        <v>0</v>
      </c>
      <c r="R451" s="20">
        <f t="shared" si="16"/>
        <v>965</v>
      </c>
      <c r="S451" s="20">
        <v>965</v>
      </c>
    </row>
    <row r="452" spans="1:19">
      <c r="B452" s="18" t="s">
        <v>10326</v>
      </c>
      <c r="D452" s="18" t="s">
        <v>10327</v>
      </c>
      <c r="E452" s="18" t="s">
        <v>10328</v>
      </c>
      <c r="F452" s="18" t="s">
        <v>10329</v>
      </c>
      <c r="G452" s="19">
        <v>12</v>
      </c>
      <c r="H452" s="23">
        <v>45880</v>
      </c>
      <c r="I452" s="23">
        <v>46226</v>
      </c>
      <c r="J452" s="23">
        <v>45582</v>
      </c>
      <c r="K452" s="23">
        <v>45583</v>
      </c>
      <c r="L452" s="20">
        <v>0</v>
      </c>
      <c r="M452" s="20">
        <v>0</v>
      </c>
      <c r="N452" s="20">
        <v>990</v>
      </c>
      <c r="O452" s="21">
        <v>0</v>
      </c>
      <c r="Q452" s="20">
        <v>0</v>
      </c>
      <c r="R452" s="20">
        <f t="shared" si="16"/>
        <v>990</v>
      </c>
      <c r="S452" s="20">
        <v>990</v>
      </c>
    </row>
    <row r="453" spans="1:19">
      <c r="B453" s="18" t="s">
        <v>10330</v>
      </c>
      <c r="D453" s="18" t="s">
        <v>10331</v>
      </c>
      <c r="E453" s="18" t="s">
        <v>10332</v>
      </c>
      <c r="F453" s="18" t="s">
        <v>10333</v>
      </c>
      <c r="G453" s="19">
        <v>12</v>
      </c>
      <c r="H453" s="23">
        <v>45880</v>
      </c>
      <c r="I453" s="23">
        <v>46226</v>
      </c>
      <c r="J453" s="23">
        <v>45581</v>
      </c>
      <c r="K453" s="23">
        <v>45581</v>
      </c>
      <c r="L453" s="20">
        <v>0</v>
      </c>
      <c r="M453" s="20">
        <v>0</v>
      </c>
      <c r="N453" s="20">
        <v>965</v>
      </c>
      <c r="O453" s="21">
        <v>0</v>
      </c>
      <c r="Q453" s="20">
        <v>0</v>
      </c>
      <c r="R453" s="20">
        <f t="shared" si="16"/>
        <v>965</v>
      </c>
      <c r="S453" s="20">
        <v>965</v>
      </c>
    </row>
    <row r="454" spans="1:19">
      <c r="B454" s="18" t="s">
        <v>10334</v>
      </c>
      <c r="D454" s="18" t="s">
        <v>10335</v>
      </c>
      <c r="E454" s="18" t="s">
        <v>10336</v>
      </c>
      <c r="F454" s="18" t="s">
        <v>10337</v>
      </c>
      <c r="G454" s="19">
        <v>12</v>
      </c>
      <c r="H454" s="23">
        <v>45880</v>
      </c>
      <c r="I454" s="23">
        <v>46226</v>
      </c>
      <c r="J454" s="23">
        <v>45582</v>
      </c>
      <c r="K454" s="23">
        <v>45583</v>
      </c>
      <c r="L454" s="20">
        <v>1930</v>
      </c>
      <c r="M454" s="20">
        <v>0</v>
      </c>
      <c r="N454" s="20">
        <v>1015</v>
      </c>
      <c r="O454" s="21">
        <v>0</v>
      </c>
      <c r="Q454" s="20">
        <v>0</v>
      </c>
      <c r="R454" s="20">
        <f t="shared" si="16"/>
        <v>1015</v>
      </c>
      <c r="S454" s="20">
        <v>1015</v>
      </c>
    </row>
    <row r="455" spans="1:19">
      <c r="B455" s="18" t="s">
        <v>10338</v>
      </c>
      <c r="D455" s="18" t="s">
        <v>10339</v>
      </c>
      <c r="E455" s="18" t="s">
        <v>10340</v>
      </c>
      <c r="F455" s="18" t="s">
        <v>10341</v>
      </c>
      <c r="G455" s="19">
        <v>12</v>
      </c>
      <c r="H455" s="23">
        <v>45880</v>
      </c>
      <c r="I455" s="23">
        <v>46226</v>
      </c>
      <c r="J455" s="23">
        <v>45610</v>
      </c>
      <c r="K455" s="23">
        <v>45611</v>
      </c>
      <c r="L455" s="20">
        <v>0</v>
      </c>
      <c r="M455" s="20">
        <v>0</v>
      </c>
      <c r="N455" s="20">
        <v>1060</v>
      </c>
      <c r="O455" s="21">
        <v>0</v>
      </c>
      <c r="Q455" s="20">
        <v>0</v>
      </c>
      <c r="R455" s="20">
        <f t="shared" si="16"/>
        <v>1060</v>
      </c>
      <c r="S455" s="20">
        <v>1060</v>
      </c>
    </row>
    <row r="456" spans="1:19">
      <c r="B456" s="18" t="s">
        <v>10342</v>
      </c>
      <c r="D456" s="18" t="s">
        <v>10343</v>
      </c>
      <c r="E456" s="18" t="s">
        <v>10344</v>
      </c>
      <c r="F456" s="18" t="s">
        <v>10345</v>
      </c>
      <c r="G456" s="19">
        <v>12</v>
      </c>
      <c r="H456" s="23">
        <v>45880</v>
      </c>
      <c r="I456" s="23">
        <v>46226</v>
      </c>
      <c r="J456" s="23">
        <v>45587</v>
      </c>
      <c r="K456" s="23">
        <v>45587</v>
      </c>
      <c r="L456" s="20">
        <v>0</v>
      </c>
      <c r="M456" s="20">
        <v>0</v>
      </c>
      <c r="N456" s="20">
        <v>990</v>
      </c>
      <c r="O456" s="21">
        <v>0</v>
      </c>
      <c r="Q456" s="20">
        <v>0</v>
      </c>
      <c r="R456" s="20">
        <f t="shared" si="16"/>
        <v>990</v>
      </c>
      <c r="S456" s="20">
        <v>990</v>
      </c>
    </row>
    <row r="457" spans="1:19">
      <c r="B457" s="18" t="s">
        <v>10346</v>
      </c>
      <c r="D457" s="18" t="s">
        <v>10347</v>
      </c>
      <c r="E457" s="18" t="s">
        <v>10348</v>
      </c>
      <c r="F457" s="18" t="s">
        <v>10349</v>
      </c>
      <c r="G457" s="19">
        <v>12</v>
      </c>
      <c r="H457" s="23">
        <v>45880</v>
      </c>
      <c r="I457" s="23">
        <v>46226</v>
      </c>
      <c r="J457" s="23">
        <v>45590</v>
      </c>
      <c r="K457" s="23">
        <v>45590</v>
      </c>
      <c r="L457" s="20">
        <v>0</v>
      </c>
      <c r="M457" s="20">
        <v>0</v>
      </c>
      <c r="N457" s="20">
        <v>965</v>
      </c>
      <c r="O457" s="21">
        <v>0</v>
      </c>
      <c r="Q457" s="20">
        <v>0</v>
      </c>
      <c r="R457" s="20">
        <f t="shared" si="16"/>
        <v>965</v>
      </c>
      <c r="S457" s="20">
        <v>965</v>
      </c>
    </row>
    <row r="458" spans="1:19">
      <c r="B458" s="18" t="s">
        <v>10350</v>
      </c>
      <c r="D458" s="18" t="s">
        <v>10351</v>
      </c>
      <c r="E458" s="18" t="s">
        <v>10352</v>
      </c>
      <c r="F458" s="18" t="s">
        <v>10353</v>
      </c>
      <c r="G458" s="19">
        <v>12</v>
      </c>
      <c r="H458" s="23">
        <v>45880</v>
      </c>
      <c r="I458" s="23">
        <v>46226</v>
      </c>
      <c r="J458" s="23">
        <v>45582</v>
      </c>
      <c r="K458" s="23">
        <v>45583</v>
      </c>
      <c r="L458" s="20">
        <v>0</v>
      </c>
      <c r="M458" s="20">
        <v>0</v>
      </c>
      <c r="N458" s="20">
        <v>990</v>
      </c>
      <c r="O458" s="21">
        <v>0</v>
      </c>
      <c r="Q458" s="20">
        <v>0</v>
      </c>
      <c r="R458" s="20">
        <f t="shared" si="16"/>
        <v>990</v>
      </c>
      <c r="S458" s="20">
        <v>990</v>
      </c>
    </row>
    <row r="459" spans="1:19">
      <c r="B459" s="18" t="s">
        <v>10354</v>
      </c>
      <c r="D459" s="18" t="s">
        <v>10355</v>
      </c>
      <c r="E459" s="18" t="s">
        <v>10356</v>
      </c>
      <c r="F459" s="18" t="s">
        <v>10357</v>
      </c>
      <c r="G459" s="19">
        <v>12</v>
      </c>
      <c r="H459" s="23">
        <v>45880</v>
      </c>
      <c r="I459" s="23">
        <v>46226</v>
      </c>
      <c r="J459" s="23">
        <v>45587</v>
      </c>
      <c r="K459" s="23">
        <v>45587</v>
      </c>
      <c r="L459" s="20">
        <v>0</v>
      </c>
      <c r="M459" s="20">
        <v>0</v>
      </c>
      <c r="N459" s="20">
        <v>1005</v>
      </c>
      <c r="O459" s="21">
        <v>0</v>
      </c>
      <c r="Q459" s="20">
        <v>0</v>
      </c>
      <c r="R459" s="20">
        <f t="shared" si="16"/>
        <v>1005</v>
      </c>
      <c r="S459" s="20">
        <v>1005</v>
      </c>
    </row>
    <row r="460" spans="1:19">
      <c r="B460" s="18" t="s">
        <v>10358</v>
      </c>
      <c r="D460" s="18" t="s">
        <v>10359</v>
      </c>
      <c r="E460" s="18" t="s">
        <v>10360</v>
      </c>
      <c r="F460" s="18" t="s">
        <v>10361</v>
      </c>
      <c r="G460" s="19">
        <v>12</v>
      </c>
      <c r="H460" s="23">
        <v>45880</v>
      </c>
      <c r="I460" s="23">
        <v>46226</v>
      </c>
      <c r="J460" s="23">
        <v>45582</v>
      </c>
      <c r="K460" s="23">
        <v>45582</v>
      </c>
      <c r="L460" s="20">
        <v>0</v>
      </c>
      <c r="M460" s="20">
        <v>0</v>
      </c>
      <c r="N460" s="20">
        <v>980</v>
      </c>
      <c r="O460" s="21">
        <v>0</v>
      </c>
      <c r="Q460" s="20">
        <v>0</v>
      </c>
      <c r="R460" s="20">
        <f t="shared" si="16"/>
        <v>980</v>
      </c>
      <c r="S460" s="20">
        <v>980</v>
      </c>
    </row>
    <row r="461" spans="1:19">
      <c r="A461" s="17" t="s">
        <v>10362</v>
      </c>
    </row>
    <row r="462" spans="1:19">
      <c r="A462" s="18" t="s">
        <v>10363</v>
      </c>
      <c r="B462" s="18" t="s">
        <v>10364</v>
      </c>
      <c r="C462" s="18" t="s">
        <v>10365</v>
      </c>
      <c r="D462" s="18" t="s">
        <v>10366</v>
      </c>
      <c r="E462" s="18" t="s">
        <v>10367</v>
      </c>
      <c r="F462" s="18" t="s">
        <v>10368</v>
      </c>
      <c r="G462" s="19">
        <v>12</v>
      </c>
      <c r="H462" s="23">
        <v>45862</v>
      </c>
      <c r="I462" s="23">
        <v>46226</v>
      </c>
      <c r="J462" s="23">
        <v>45567</v>
      </c>
      <c r="K462" s="23">
        <v>45590</v>
      </c>
      <c r="L462" s="20">
        <v>0</v>
      </c>
      <c r="M462" s="20">
        <v>762.5</v>
      </c>
      <c r="N462" s="20">
        <v>940</v>
      </c>
      <c r="O462" s="21">
        <v>0</v>
      </c>
      <c r="Q462" s="20">
        <v>0</v>
      </c>
      <c r="R462" s="20">
        <f t="shared" ref="R462:R476" si="17">N462</f>
        <v>940</v>
      </c>
      <c r="S462" s="20">
        <v>940</v>
      </c>
    </row>
    <row r="463" spans="1:19">
      <c r="A463" s="18" t="s">
        <v>10369</v>
      </c>
      <c r="B463" s="18" t="s">
        <v>10370</v>
      </c>
      <c r="C463" s="18" t="s">
        <v>10371</v>
      </c>
      <c r="D463" s="18" t="s">
        <v>10372</v>
      </c>
      <c r="E463" s="18" t="s">
        <v>10373</v>
      </c>
      <c r="F463" s="18" t="s">
        <v>10374</v>
      </c>
      <c r="G463" s="19">
        <v>12</v>
      </c>
      <c r="H463" s="23">
        <v>45862</v>
      </c>
      <c r="I463" s="23">
        <v>46226</v>
      </c>
      <c r="J463" s="23">
        <v>45566</v>
      </c>
      <c r="K463" s="23">
        <v>45590</v>
      </c>
      <c r="L463" s="20">
        <v>0</v>
      </c>
      <c r="M463" s="20">
        <v>762.5</v>
      </c>
      <c r="N463" s="20">
        <v>940</v>
      </c>
      <c r="O463" s="21">
        <v>0</v>
      </c>
      <c r="Q463" s="20">
        <v>0</v>
      </c>
      <c r="R463" s="20">
        <f t="shared" si="17"/>
        <v>940</v>
      </c>
      <c r="S463" s="20">
        <v>940</v>
      </c>
    </row>
    <row r="464" spans="1:19">
      <c r="A464" s="18" t="s">
        <v>10375</v>
      </c>
      <c r="B464" s="18" t="s">
        <v>10376</v>
      </c>
      <c r="C464" s="18" t="s">
        <v>10377</v>
      </c>
      <c r="D464" s="18" t="s">
        <v>10378</v>
      </c>
      <c r="E464" s="18" t="s">
        <v>10379</v>
      </c>
      <c r="F464" s="18" t="s">
        <v>10380</v>
      </c>
      <c r="G464" s="19">
        <v>12</v>
      </c>
      <c r="H464" s="23">
        <v>45862</v>
      </c>
      <c r="I464" s="23">
        <v>46226</v>
      </c>
      <c r="J464" s="23">
        <v>45568</v>
      </c>
      <c r="K464" s="23">
        <v>45590</v>
      </c>
      <c r="L464" s="20">
        <v>0</v>
      </c>
      <c r="M464" s="20">
        <v>762.5</v>
      </c>
      <c r="N464" s="20">
        <v>940</v>
      </c>
      <c r="O464" s="21">
        <v>0</v>
      </c>
      <c r="Q464" s="20">
        <v>0</v>
      </c>
      <c r="R464" s="20">
        <f t="shared" si="17"/>
        <v>940</v>
      </c>
      <c r="S464" s="20">
        <v>940</v>
      </c>
    </row>
    <row r="465" spans="1:19">
      <c r="B465" s="18" t="s">
        <v>10381</v>
      </c>
      <c r="D465" s="18" t="s">
        <v>10382</v>
      </c>
      <c r="E465" s="18" t="s">
        <v>10383</v>
      </c>
      <c r="F465" s="18" t="s">
        <v>10384</v>
      </c>
      <c r="G465" s="19">
        <v>12</v>
      </c>
      <c r="H465" s="23">
        <v>45880</v>
      </c>
      <c r="I465" s="23">
        <v>46226</v>
      </c>
      <c r="J465" s="23">
        <v>45611</v>
      </c>
      <c r="K465" s="23">
        <v>45611</v>
      </c>
      <c r="L465" s="20">
        <v>0</v>
      </c>
      <c r="M465" s="20">
        <v>0</v>
      </c>
      <c r="N465" s="20">
        <v>1015</v>
      </c>
      <c r="O465" s="21">
        <v>0</v>
      </c>
      <c r="Q465" s="20">
        <v>0</v>
      </c>
      <c r="R465" s="20">
        <f t="shared" si="17"/>
        <v>1015</v>
      </c>
      <c r="S465" s="20">
        <v>1015</v>
      </c>
    </row>
    <row r="466" spans="1:19">
      <c r="B466" s="18" t="s">
        <v>10385</v>
      </c>
      <c r="D466" s="18" t="s">
        <v>10386</v>
      </c>
      <c r="E466" s="18" t="s">
        <v>10387</v>
      </c>
      <c r="F466" s="18" t="s">
        <v>10388</v>
      </c>
      <c r="G466" s="19">
        <v>12</v>
      </c>
      <c r="H466" s="23">
        <v>45880</v>
      </c>
      <c r="I466" s="23">
        <v>46226</v>
      </c>
      <c r="J466" s="23">
        <v>45583</v>
      </c>
      <c r="K466" s="23">
        <v>45583</v>
      </c>
      <c r="L466" s="20">
        <v>0</v>
      </c>
      <c r="M466" s="20">
        <v>0</v>
      </c>
      <c r="N466" s="20">
        <v>990</v>
      </c>
      <c r="O466" s="21">
        <v>0</v>
      </c>
      <c r="Q466" s="20">
        <v>0</v>
      </c>
      <c r="R466" s="20">
        <f t="shared" si="17"/>
        <v>990</v>
      </c>
      <c r="S466" s="20">
        <v>990</v>
      </c>
    </row>
    <row r="467" spans="1:19">
      <c r="B467" s="18" t="s">
        <v>10389</v>
      </c>
      <c r="D467" s="18" t="s">
        <v>10390</v>
      </c>
      <c r="E467" s="18" t="s">
        <v>10391</v>
      </c>
      <c r="F467" s="18" t="s">
        <v>10392</v>
      </c>
      <c r="G467" s="19">
        <v>12</v>
      </c>
      <c r="H467" s="23">
        <v>45880</v>
      </c>
      <c r="I467" s="23">
        <v>46226</v>
      </c>
      <c r="J467" s="23">
        <v>45587</v>
      </c>
      <c r="K467" s="23">
        <v>45587</v>
      </c>
      <c r="L467" s="20">
        <v>0</v>
      </c>
      <c r="M467" s="20">
        <v>0</v>
      </c>
      <c r="N467" s="20">
        <v>1015</v>
      </c>
      <c r="O467" s="21">
        <v>0</v>
      </c>
      <c r="Q467" s="20">
        <v>0</v>
      </c>
      <c r="R467" s="20">
        <f t="shared" si="17"/>
        <v>1015</v>
      </c>
      <c r="S467" s="20">
        <v>1015</v>
      </c>
    </row>
    <row r="468" spans="1:19">
      <c r="B468" s="18" t="s">
        <v>10393</v>
      </c>
      <c r="D468" s="18" t="s">
        <v>10394</v>
      </c>
      <c r="E468" s="18" t="s">
        <v>10395</v>
      </c>
      <c r="F468" s="18" t="s">
        <v>10396</v>
      </c>
      <c r="G468" s="19">
        <v>12</v>
      </c>
      <c r="H468" s="23">
        <v>45880</v>
      </c>
      <c r="I468" s="23">
        <v>46226</v>
      </c>
      <c r="J468" s="23">
        <v>45576</v>
      </c>
      <c r="K468" s="23">
        <v>45608</v>
      </c>
      <c r="L468" s="20">
        <v>0</v>
      </c>
      <c r="M468" s="20">
        <v>0</v>
      </c>
      <c r="N468" s="20">
        <v>965</v>
      </c>
      <c r="O468" s="21">
        <v>0</v>
      </c>
      <c r="Q468" s="20">
        <v>0</v>
      </c>
      <c r="R468" s="20">
        <f t="shared" si="17"/>
        <v>965</v>
      </c>
      <c r="S468" s="20">
        <v>965</v>
      </c>
    </row>
    <row r="469" spans="1:19">
      <c r="B469" s="18" t="s">
        <v>10397</v>
      </c>
      <c r="D469" s="18" t="s">
        <v>10398</v>
      </c>
      <c r="E469" s="18" t="s">
        <v>10399</v>
      </c>
      <c r="F469" s="18" t="s">
        <v>10400</v>
      </c>
      <c r="G469" s="19">
        <v>12</v>
      </c>
      <c r="H469" s="23">
        <v>45880</v>
      </c>
      <c r="I469" s="23">
        <v>46226</v>
      </c>
      <c r="J469" s="23">
        <v>45582</v>
      </c>
      <c r="K469" s="23">
        <v>45582</v>
      </c>
      <c r="L469" s="20">
        <v>0</v>
      </c>
      <c r="M469" s="20">
        <v>0</v>
      </c>
      <c r="N469" s="20">
        <v>1000</v>
      </c>
      <c r="O469" s="21">
        <v>0</v>
      </c>
      <c r="Q469" s="20">
        <v>0</v>
      </c>
      <c r="R469" s="20">
        <f t="shared" si="17"/>
        <v>1000</v>
      </c>
      <c r="S469" s="20">
        <v>1000</v>
      </c>
    </row>
    <row r="470" spans="1:19">
      <c r="B470" s="18" t="s">
        <v>10401</v>
      </c>
      <c r="D470" s="18" t="s">
        <v>10402</v>
      </c>
      <c r="E470" s="18" t="s">
        <v>10403</v>
      </c>
      <c r="F470" s="18" t="s">
        <v>10404</v>
      </c>
      <c r="G470" s="19">
        <v>12</v>
      </c>
      <c r="H470" s="23">
        <v>45880</v>
      </c>
      <c r="I470" s="23">
        <v>46226</v>
      </c>
      <c r="J470" s="23">
        <v>45590</v>
      </c>
      <c r="K470" s="23">
        <v>45590</v>
      </c>
      <c r="L470" s="20">
        <v>0</v>
      </c>
      <c r="M470" s="20">
        <v>0</v>
      </c>
      <c r="N470" s="20">
        <v>1025</v>
      </c>
      <c r="O470" s="21">
        <v>0</v>
      </c>
      <c r="Q470" s="20">
        <v>0</v>
      </c>
      <c r="R470" s="20">
        <f t="shared" si="17"/>
        <v>1025</v>
      </c>
      <c r="S470" s="20">
        <v>1025</v>
      </c>
    </row>
    <row r="471" spans="1:19">
      <c r="B471" s="18" t="s">
        <v>10405</v>
      </c>
      <c r="D471" s="18" t="s">
        <v>10406</v>
      </c>
      <c r="E471" s="18" t="s">
        <v>10407</v>
      </c>
      <c r="F471" s="18" t="s">
        <v>10408</v>
      </c>
      <c r="G471" s="19">
        <v>12</v>
      </c>
      <c r="H471" s="23">
        <v>45880</v>
      </c>
      <c r="I471" s="23">
        <v>46226</v>
      </c>
      <c r="J471" s="23">
        <v>45583</v>
      </c>
      <c r="K471" s="23">
        <v>45583</v>
      </c>
      <c r="L471" s="20">
        <v>0</v>
      </c>
      <c r="M471" s="20">
        <v>0</v>
      </c>
      <c r="N471" s="20">
        <v>990</v>
      </c>
      <c r="O471" s="21">
        <v>0</v>
      </c>
      <c r="Q471" s="20">
        <v>0</v>
      </c>
      <c r="R471" s="20">
        <f t="shared" si="17"/>
        <v>990</v>
      </c>
      <c r="S471" s="20">
        <v>990</v>
      </c>
    </row>
    <row r="472" spans="1:19">
      <c r="B472" s="18" t="s">
        <v>10409</v>
      </c>
      <c r="D472" s="18" t="s">
        <v>10410</v>
      </c>
      <c r="E472" s="18" t="s">
        <v>10411</v>
      </c>
      <c r="F472" s="18" t="s">
        <v>10412</v>
      </c>
      <c r="G472" s="19">
        <v>12</v>
      </c>
      <c r="H472" s="23">
        <v>45880</v>
      </c>
      <c r="I472" s="23">
        <v>46226</v>
      </c>
      <c r="J472" s="23">
        <v>45576</v>
      </c>
      <c r="K472" s="23">
        <v>45576</v>
      </c>
      <c r="L472" s="20">
        <v>0</v>
      </c>
      <c r="M472" s="20">
        <v>0</v>
      </c>
      <c r="N472" s="20">
        <v>965</v>
      </c>
      <c r="O472" s="21">
        <v>0</v>
      </c>
      <c r="Q472" s="20">
        <v>0</v>
      </c>
      <c r="R472" s="20">
        <f t="shared" si="17"/>
        <v>965</v>
      </c>
      <c r="S472" s="20">
        <v>965</v>
      </c>
    </row>
    <row r="473" spans="1:19">
      <c r="B473" s="18" t="s">
        <v>10413</v>
      </c>
      <c r="D473" s="18" t="s">
        <v>10414</v>
      </c>
      <c r="E473" s="18" t="s">
        <v>10415</v>
      </c>
      <c r="F473" s="18" t="s">
        <v>10416</v>
      </c>
      <c r="G473" s="19">
        <v>12</v>
      </c>
      <c r="H473" s="23">
        <v>45880</v>
      </c>
      <c r="I473" s="23">
        <v>46226</v>
      </c>
      <c r="J473" s="23">
        <v>45593</v>
      </c>
      <c r="K473" s="23">
        <v>45597</v>
      </c>
      <c r="L473" s="20">
        <v>0</v>
      </c>
      <c r="M473" s="20">
        <v>0</v>
      </c>
      <c r="N473" s="20">
        <v>1015</v>
      </c>
      <c r="O473" s="21">
        <v>0</v>
      </c>
      <c r="Q473" s="20">
        <v>0</v>
      </c>
      <c r="R473" s="20">
        <f t="shared" si="17"/>
        <v>1015</v>
      </c>
      <c r="S473" s="20">
        <v>1015</v>
      </c>
    </row>
    <row r="474" spans="1:19">
      <c r="B474" s="18" t="s">
        <v>10417</v>
      </c>
      <c r="D474" s="18" t="s">
        <v>10418</v>
      </c>
      <c r="E474" s="18" t="s">
        <v>10419</v>
      </c>
      <c r="F474" s="18" t="s">
        <v>10420</v>
      </c>
      <c r="G474" s="19">
        <v>12</v>
      </c>
      <c r="H474" s="23">
        <v>45880</v>
      </c>
      <c r="I474" s="23">
        <v>46226</v>
      </c>
      <c r="J474" s="23">
        <v>45582</v>
      </c>
      <c r="K474" s="23">
        <v>45583</v>
      </c>
      <c r="L474" s="20">
        <v>0</v>
      </c>
      <c r="M474" s="20">
        <v>0</v>
      </c>
      <c r="N474" s="20">
        <v>975</v>
      </c>
      <c r="O474" s="21">
        <v>0</v>
      </c>
      <c r="Q474" s="20">
        <v>0</v>
      </c>
      <c r="R474" s="20">
        <f t="shared" si="17"/>
        <v>975</v>
      </c>
      <c r="S474" s="20">
        <v>975</v>
      </c>
    </row>
    <row r="475" spans="1:19">
      <c r="B475" s="18" t="s">
        <v>10421</v>
      </c>
      <c r="D475" s="18" t="s">
        <v>10422</v>
      </c>
      <c r="E475" s="18" t="s">
        <v>10423</v>
      </c>
      <c r="F475" s="18" t="s">
        <v>10424</v>
      </c>
      <c r="G475" s="19">
        <v>12</v>
      </c>
      <c r="H475" s="23">
        <v>45880</v>
      </c>
      <c r="I475" s="23">
        <v>46226</v>
      </c>
      <c r="J475" s="23">
        <v>45583</v>
      </c>
      <c r="K475" s="23">
        <v>45586</v>
      </c>
      <c r="L475" s="20">
        <v>0</v>
      </c>
      <c r="M475" s="20">
        <v>0</v>
      </c>
      <c r="N475" s="20">
        <v>980</v>
      </c>
      <c r="O475" s="21">
        <v>0</v>
      </c>
      <c r="Q475" s="20">
        <v>0</v>
      </c>
      <c r="R475" s="20">
        <f t="shared" si="17"/>
        <v>980</v>
      </c>
      <c r="S475" s="20">
        <v>980</v>
      </c>
    </row>
    <row r="476" spans="1:19">
      <c r="B476" s="18" t="s">
        <v>10425</v>
      </c>
      <c r="D476" s="18" t="s">
        <v>10426</v>
      </c>
      <c r="E476" s="18" t="s">
        <v>10427</v>
      </c>
      <c r="F476" s="18" t="s">
        <v>10428</v>
      </c>
      <c r="G476" s="19">
        <v>12</v>
      </c>
      <c r="H476" s="23">
        <v>45880</v>
      </c>
      <c r="I476" s="23">
        <v>46226</v>
      </c>
      <c r="J476" s="23">
        <v>45580</v>
      </c>
      <c r="K476" s="23">
        <v>45581</v>
      </c>
      <c r="L476" s="20">
        <v>0</v>
      </c>
      <c r="M476" s="20">
        <v>0</v>
      </c>
      <c r="N476" s="20">
        <v>975</v>
      </c>
      <c r="O476" s="21">
        <v>0</v>
      </c>
      <c r="Q476" s="20">
        <v>0</v>
      </c>
      <c r="R476" s="20">
        <f t="shared" si="17"/>
        <v>975</v>
      </c>
      <c r="S476" s="20">
        <v>975</v>
      </c>
    </row>
    <row r="477" spans="1:19">
      <c r="A477" s="17" t="s">
        <v>10429</v>
      </c>
    </row>
    <row r="478" spans="1:19">
      <c r="A478" s="18" t="s">
        <v>10430</v>
      </c>
      <c r="B478" s="18" t="s">
        <v>10431</v>
      </c>
      <c r="C478" s="18" t="s">
        <v>10432</v>
      </c>
      <c r="D478" s="18" t="s">
        <v>10433</v>
      </c>
      <c r="E478" s="18" t="s">
        <v>10434</v>
      </c>
      <c r="F478" s="18" t="s">
        <v>10435</v>
      </c>
      <c r="G478" s="19">
        <v>12</v>
      </c>
      <c r="H478" s="23">
        <v>45862</v>
      </c>
      <c r="I478" s="23">
        <v>46226</v>
      </c>
      <c r="J478" s="23">
        <v>45568</v>
      </c>
      <c r="K478" s="23">
        <v>45590</v>
      </c>
      <c r="L478" s="20">
        <v>0</v>
      </c>
      <c r="M478" s="20">
        <v>806.75</v>
      </c>
      <c r="N478" s="20">
        <v>1050</v>
      </c>
      <c r="O478" s="21">
        <v>0</v>
      </c>
      <c r="Q478" s="20">
        <v>0</v>
      </c>
      <c r="R478" s="20">
        <f t="shared" ref="R478:R496" si="18">N478</f>
        <v>1050</v>
      </c>
      <c r="S478" s="20">
        <v>1050</v>
      </c>
    </row>
    <row r="479" spans="1:19">
      <c r="A479" s="18" t="s">
        <v>10436</v>
      </c>
      <c r="B479" s="18" t="s">
        <v>10437</v>
      </c>
      <c r="C479" s="18" t="s">
        <v>10438</v>
      </c>
      <c r="D479" s="18" t="s">
        <v>10439</v>
      </c>
      <c r="E479" s="18" t="s">
        <v>10440</v>
      </c>
      <c r="F479" s="18" t="s">
        <v>10441</v>
      </c>
      <c r="G479" s="19">
        <v>12</v>
      </c>
      <c r="H479" s="23">
        <v>45862</v>
      </c>
      <c r="I479" s="23">
        <v>46226</v>
      </c>
      <c r="J479" s="23">
        <v>45568</v>
      </c>
      <c r="K479" s="23">
        <v>45590</v>
      </c>
      <c r="L479" s="20">
        <v>0</v>
      </c>
      <c r="M479" s="20">
        <v>806.75</v>
      </c>
      <c r="N479" s="20">
        <v>1050</v>
      </c>
      <c r="O479" s="21">
        <v>0</v>
      </c>
      <c r="Q479" s="20">
        <v>0</v>
      </c>
      <c r="R479" s="20">
        <f t="shared" si="18"/>
        <v>1050</v>
      </c>
      <c r="S479" s="20">
        <v>1050</v>
      </c>
    </row>
    <row r="480" spans="1:19">
      <c r="A480" s="18" t="s">
        <v>10442</v>
      </c>
      <c r="B480" s="18" t="s">
        <v>10443</v>
      </c>
      <c r="C480" s="18" t="s">
        <v>10444</v>
      </c>
      <c r="D480" s="18" t="s">
        <v>10445</v>
      </c>
      <c r="E480" s="18" t="s">
        <v>10446</v>
      </c>
      <c r="F480" s="18" t="s">
        <v>10447</v>
      </c>
      <c r="G480" s="19">
        <v>12</v>
      </c>
      <c r="H480" s="23">
        <v>45862</v>
      </c>
      <c r="I480" s="23">
        <v>46226</v>
      </c>
      <c r="J480" s="23">
        <v>45574</v>
      </c>
      <c r="K480" s="23">
        <v>45590</v>
      </c>
      <c r="L480" s="20">
        <v>0</v>
      </c>
      <c r="M480" s="20">
        <v>806.75</v>
      </c>
      <c r="N480" s="20">
        <v>1075</v>
      </c>
      <c r="O480" s="21">
        <v>0</v>
      </c>
      <c r="Q480" s="20">
        <v>0</v>
      </c>
      <c r="R480" s="20">
        <f t="shared" si="18"/>
        <v>1075</v>
      </c>
      <c r="S480" s="20">
        <v>1075</v>
      </c>
    </row>
    <row r="481" spans="1:19">
      <c r="A481" s="18" t="s">
        <v>10448</v>
      </c>
      <c r="B481" s="18" t="s">
        <v>10449</v>
      </c>
      <c r="C481" s="18" t="s">
        <v>10450</v>
      </c>
      <c r="D481" s="18" t="s">
        <v>10451</v>
      </c>
      <c r="E481" s="18" t="s">
        <v>10452</v>
      </c>
      <c r="F481" s="18" t="s">
        <v>10453</v>
      </c>
      <c r="G481" s="19">
        <v>12</v>
      </c>
      <c r="H481" s="23">
        <v>45862</v>
      </c>
      <c r="I481" s="23">
        <v>46226</v>
      </c>
      <c r="J481" s="23">
        <v>45574</v>
      </c>
      <c r="K481" s="23">
        <v>45590</v>
      </c>
      <c r="L481" s="20">
        <v>0</v>
      </c>
      <c r="M481" s="20">
        <v>806.75</v>
      </c>
      <c r="N481" s="20">
        <v>1075</v>
      </c>
      <c r="O481" s="21">
        <v>0</v>
      </c>
      <c r="Q481" s="20">
        <v>0</v>
      </c>
      <c r="R481" s="20">
        <f t="shared" si="18"/>
        <v>1075</v>
      </c>
      <c r="S481" s="20">
        <v>1075</v>
      </c>
    </row>
    <row r="482" spans="1:19">
      <c r="A482" s="18" t="s">
        <v>10454</v>
      </c>
      <c r="B482" s="18" t="s">
        <v>10455</v>
      </c>
      <c r="C482" s="18" t="s">
        <v>10456</v>
      </c>
      <c r="D482" s="18" t="s">
        <v>10457</v>
      </c>
      <c r="E482" s="18" t="s">
        <v>10458</v>
      </c>
      <c r="F482" s="18" t="s">
        <v>10459</v>
      </c>
      <c r="G482" s="19">
        <v>12</v>
      </c>
      <c r="H482" s="23">
        <v>45862</v>
      </c>
      <c r="I482" s="23">
        <v>46226</v>
      </c>
      <c r="J482" s="23">
        <v>45574</v>
      </c>
      <c r="K482" s="23">
        <v>45590</v>
      </c>
      <c r="L482" s="20">
        <v>0</v>
      </c>
      <c r="M482" s="20">
        <v>806.75</v>
      </c>
      <c r="N482" s="20">
        <v>1075</v>
      </c>
      <c r="O482" s="21">
        <v>0</v>
      </c>
      <c r="Q482" s="20">
        <v>0</v>
      </c>
      <c r="R482" s="20">
        <f t="shared" si="18"/>
        <v>1075</v>
      </c>
      <c r="S482" s="20">
        <v>1075</v>
      </c>
    </row>
    <row r="483" spans="1:19">
      <c r="A483" s="18" t="s">
        <v>10460</v>
      </c>
      <c r="B483" s="18" t="s">
        <v>10461</v>
      </c>
      <c r="C483" s="18" t="s">
        <v>10462</v>
      </c>
      <c r="D483" s="18" t="s">
        <v>10463</v>
      </c>
      <c r="E483" s="18" t="s">
        <v>10464</v>
      </c>
      <c r="F483" s="18" t="s">
        <v>10465</v>
      </c>
      <c r="G483" s="19">
        <v>12</v>
      </c>
      <c r="H483" s="23">
        <v>45862</v>
      </c>
      <c r="I483" s="23">
        <v>46226</v>
      </c>
      <c r="J483" s="23">
        <v>45566</v>
      </c>
      <c r="K483" s="23">
        <v>45590</v>
      </c>
      <c r="L483" s="20">
        <v>0</v>
      </c>
      <c r="M483" s="20">
        <v>806.75</v>
      </c>
      <c r="N483" s="20">
        <v>1015</v>
      </c>
      <c r="O483" s="21">
        <v>0</v>
      </c>
      <c r="Q483" s="20">
        <v>0</v>
      </c>
      <c r="R483" s="20">
        <f t="shared" si="18"/>
        <v>1015</v>
      </c>
      <c r="S483" s="20">
        <v>1015</v>
      </c>
    </row>
    <row r="484" spans="1:19">
      <c r="A484" s="18" t="s">
        <v>10466</v>
      </c>
      <c r="B484" s="18" t="s">
        <v>10467</v>
      </c>
      <c r="C484" s="18" t="s">
        <v>10468</v>
      </c>
      <c r="D484" s="18" t="s">
        <v>10469</v>
      </c>
      <c r="E484" s="18" t="s">
        <v>10470</v>
      </c>
      <c r="F484" s="18" t="s">
        <v>10471</v>
      </c>
      <c r="G484" s="19">
        <v>12</v>
      </c>
      <c r="H484" s="23">
        <v>45862</v>
      </c>
      <c r="I484" s="23">
        <v>46226</v>
      </c>
      <c r="J484" s="23">
        <v>45566</v>
      </c>
      <c r="K484" s="23">
        <v>45590</v>
      </c>
      <c r="L484" s="20">
        <v>0</v>
      </c>
      <c r="M484" s="20">
        <v>806.75</v>
      </c>
      <c r="N484" s="20">
        <v>1015</v>
      </c>
      <c r="O484" s="21">
        <v>0</v>
      </c>
      <c r="Q484" s="20">
        <v>0</v>
      </c>
      <c r="R484" s="20">
        <f t="shared" si="18"/>
        <v>1015</v>
      </c>
      <c r="S484" s="20">
        <v>1015</v>
      </c>
    </row>
    <row r="485" spans="1:19">
      <c r="A485" s="18" t="s">
        <v>10472</v>
      </c>
      <c r="B485" s="18" t="s">
        <v>10473</v>
      </c>
      <c r="C485" s="18" t="s">
        <v>10474</v>
      </c>
      <c r="D485" s="18" t="s">
        <v>10475</v>
      </c>
      <c r="E485" s="18" t="s">
        <v>10476</v>
      </c>
      <c r="F485" s="18" t="s">
        <v>10477</v>
      </c>
      <c r="G485" s="19">
        <v>12</v>
      </c>
      <c r="H485" s="23">
        <v>45862</v>
      </c>
      <c r="I485" s="23">
        <v>46226</v>
      </c>
      <c r="J485" s="23">
        <v>45576</v>
      </c>
      <c r="K485" s="23">
        <v>45590</v>
      </c>
      <c r="L485" s="20">
        <v>0</v>
      </c>
      <c r="M485" s="20">
        <v>806.75</v>
      </c>
      <c r="N485" s="20">
        <v>1050</v>
      </c>
      <c r="O485" s="21">
        <v>0</v>
      </c>
      <c r="Q485" s="20">
        <v>0</v>
      </c>
      <c r="R485" s="20">
        <f t="shared" si="18"/>
        <v>1050</v>
      </c>
      <c r="S485" s="20">
        <v>1050</v>
      </c>
    </row>
    <row r="486" spans="1:19">
      <c r="A486" s="18" t="s">
        <v>10478</v>
      </c>
      <c r="B486" s="18" t="s">
        <v>10479</v>
      </c>
      <c r="C486" s="18" t="s">
        <v>10480</v>
      </c>
      <c r="D486" s="18" t="s">
        <v>10481</v>
      </c>
      <c r="E486" s="18" t="s">
        <v>10482</v>
      </c>
      <c r="F486" s="18" t="s">
        <v>10483</v>
      </c>
      <c r="G486" s="19">
        <v>12</v>
      </c>
      <c r="H486" s="23">
        <v>45862</v>
      </c>
      <c r="I486" s="23">
        <v>46226</v>
      </c>
      <c r="J486" s="23">
        <v>45575</v>
      </c>
      <c r="K486" s="23">
        <v>45590</v>
      </c>
      <c r="L486" s="20">
        <v>0</v>
      </c>
      <c r="M486" s="20">
        <v>806.75</v>
      </c>
      <c r="N486" s="20">
        <v>975</v>
      </c>
      <c r="O486" s="21">
        <v>0</v>
      </c>
      <c r="Q486" s="20">
        <v>0</v>
      </c>
      <c r="R486" s="20">
        <f t="shared" si="18"/>
        <v>975</v>
      </c>
      <c r="S486" s="20">
        <v>975</v>
      </c>
    </row>
    <row r="487" spans="1:19">
      <c r="A487" s="18" t="s">
        <v>10484</v>
      </c>
      <c r="B487" s="18" t="s">
        <v>10485</v>
      </c>
      <c r="C487" s="18" t="s">
        <v>10486</v>
      </c>
      <c r="D487" s="18" t="s">
        <v>10487</v>
      </c>
      <c r="E487" s="18" t="s">
        <v>10488</v>
      </c>
      <c r="F487" s="18" t="s">
        <v>10489</v>
      </c>
      <c r="G487" s="19">
        <v>12</v>
      </c>
      <c r="H487" s="23">
        <v>45862</v>
      </c>
      <c r="I487" s="23">
        <v>46226</v>
      </c>
      <c r="J487" s="23">
        <v>45576</v>
      </c>
      <c r="K487" s="23">
        <v>45590</v>
      </c>
      <c r="L487" s="20">
        <v>0</v>
      </c>
      <c r="M487" s="20">
        <v>806.75</v>
      </c>
      <c r="N487" s="20">
        <v>1075</v>
      </c>
      <c r="O487" s="21">
        <v>0</v>
      </c>
      <c r="Q487" s="20">
        <v>0</v>
      </c>
      <c r="R487" s="20">
        <f t="shared" si="18"/>
        <v>1075</v>
      </c>
      <c r="S487" s="20">
        <v>1075</v>
      </c>
    </row>
    <row r="488" spans="1:19">
      <c r="A488" s="18" t="s">
        <v>10490</v>
      </c>
      <c r="B488" s="18" t="s">
        <v>10491</v>
      </c>
      <c r="C488" s="18" t="s">
        <v>10492</v>
      </c>
      <c r="D488" s="18" t="s">
        <v>10493</v>
      </c>
      <c r="E488" s="18" t="s">
        <v>10494</v>
      </c>
      <c r="F488" s="18" t="s">
        <v>10495</v>
      </c>
      <c r="G488" s="19">
        <v>12</v>
      </c>
      <c r="H488" s="23">
        <v>45862</v>
      </c>
      <c r="I488" s="23">
        <v>46226</v>
      </c>
      <c r="J488" s="23">
        <v>45568</v>
      </c>
      <c r="K488" s="23">
        <v>45590</v>
      </c>
      <c r="L488" s="20">
        <v>0</v>
      </c>
      <c r="M488" s="20">
        <v>806.75</v>
      </c>
      <c r="N488" s="20">
        <v>1025</v>
      </c>
      <c r="O488" s="21">
        <v>0</v>
      </c>
      <c r="Q488" s="20">
        <v>0</v>
      </c>
      <c r="R488" s="20">
        <f t="shared" si="18"/>
        <v>1025</v>
      </c>
      <c r="S488" s="20">
        <v>1025</v>
      </c>
    </row>
    <row r="489" spans="1:19">
      <c r="B489" s="18" t="s">
        <v>10496</v>
      </c>
      <c r="D489" s="18" t="s">
        <v>10497</v>
      </c>
      <c r="E489" s="18" t="s">
        <v>10498</v>
      </c>
      <c r="F489" s="18" t="s">
        <v>10499</v>
      </c>
      <c r="G489" s="19">
        <v>12</v>
      </c>
      <c r="H489" s="23">
        <v>45880</v>
      </c>
      <c r="I489" s="23">
        <v>46226</v>
      </c>
      <c r="J489" s="23">
        <v>45587</v>
      </c>
      <c r="K489" s="23">
        <v>45588</v>
      </c>
      <c r="L489" s="20">
        <v>0</v>
      </c>
      <c r="M489" s="20">
        <v>0</v>
      </c>
      <c r="N489" s="20">
        <v>1075</v>
      </c>
      <c r="O489" s="21">
        <v>0</v>
      </c>
      <c r="Q489" s="20">
        <v>0</v>
      </c>
      <c r="R489" s="20">
        <f t="shared" si="18"/>
        <v>1075</v>
      </c>
      <c r="S489" s="20">
        <v>1075</v>
      </c>
    </row>
    <row r="490" spans="1:19">
      <c r="B490" s="18" t="s">
        <v>10500</v>
      </c>
      <c r="D490" s="18" t="s">
        <v>10501</v>
      </c>
      <c r="E490" s="18" t="s">
        <v>10502</v>
      </c>
      <c r="F490" s="18" t="s">
        <v>10503</v>
      </c>
      <c r="G490" s="19">
        <v>12</v>
      </c>
      <c r="H490" s="23">
        <v>45881</v>
      </c>
      <c r="I490" s="23">
        <v>46226</v>
      </c>
      <c r="J490" s="23">
        <v>45609</v>
      </c>
      <c r="K490" s="23">
        <v>45610</v>
      </c>
      <c r="L490" s="20">
        <v>0</v>
      </c>
      <c r="M490" s="20">
        <v>0</v>
      </c>
      <c r="N490" s="20">
        <v>1100</v>
      </c>
      <c r="O490" s="21">
        <v>0</v>
      </c>
      <c r="Q490" s="20">
        <v>0</v>
      </c>
      <c r="R490" s="20">
        <f t="shared" si="18"/>
        <v>1100</v>
      </c>
      <c r="S490" s="20">
        <v>1100</v>
      </c>
    </row>
    <row r="491" spans="1:19">
      <c r="B491" s="18" t="s">
        <v>10504</v>
      </c>
      <c r="D491" s="18" t="s">
        <v>10505</v>
      </c>
      <c r="E491" s="18" t="s">
        <v>10506</v>
      </c>
      <c r="F491" s="18" t="s">
        <v>10507</v>
      </c>
      <c r="G491" s="19">
        <v>12</v>
      </c>
      <c r="H491" s="23">
        <v>45881</v>
      </c>
      <c r="I491" s="23">
        <v>46226</v>
      </c>
      <c r="J491" s="23">
        <v>45603</v>
      </c>
      <c r="K491" s="23">
        <v>45603</v>
      </c>
      <c r="L491" s="20">
        <v>0</v>
      </c>
      <c r="M491" s="20">
        <v>0</v>
      </c>
      <c r="N491" s="20">
        <v>1100</v>
      </c>
      <c r="O491" s="21">
        <v>0</v>
      </c>
      <c r="Q491" s="20">
        <v>0</v>
      </c>
      <c r="R491" s="20">
        <f t="shared" si="18"/>
        <v>1100</v>
      </c>
      <c r="S491" s="20">
        <v>1100</v>
      </c>
    </row>
    <row r="492" spans="1:19">
      <c r="B492" s="18" t="s">
        <v>10508</v>
      </c>
      <c r="D492" s="18" t="s">
        <v>10509</v>
      </c>
      <c r="E492" s="18" t="s">
        <v>10510</v>
      </c>
      <c r="F492" s="18" t="s">
        <v>10511</v>
      </c>
      <c r="G492" s="19">
        <v>12</v>
      </c>
      <c r="H492" s="23">
        <v>45881</v>
      </c>
      <c r="I492" s="23">
        <v>46226</v>
      </c>
      <c r="J492" s="23">
        <v>45597</v>
      </c>
      <c r="K492" s="23">
        <v>45600</v>
      </c>
      <c r="L492" s="20">
        <v>0</v>
      </c>
      <c r="M492" s="20">
        <v>0</v>
      </c>
      <c r="N492" s="20">
        <v>1075</v>
      </c>
      <c r="O492" s="21">
        <v>0</v>
      </c>
      <c r="Q492" s="20">
        <v>0</v>
      </c>
      <c r="R492" s="20">
        <f t="shared" si="18"/>
        <v>1075</v>
      </c>
      <c r="S492" s="20">
        <v>1075</v>
      </c>
    </row>
    <row r="493" spans="1:19">
      <c r="B493" s="18" t="s">
        <v>10512</v>
      </c>
      <c r="D493" s="18" t="s">
        <v>10513</v>
      </c>
      <c r="E493" s="18" t="s">
        <v>10514</v>
      </c>
      <c r="F493" s="18" t="s">
        <v>10515</v>
      </c>
      <c r="G493" s="19">
        <v>12</v>
      </c>
      <c r="H493" s="23">
        <v>45880</v>
      </c>
      <c r="I493" s="23">
        <v>46226</v>
      </c>
      <c r="J493" s="23">
        <v>45605</v>
      </c>
      <c r="K493" s="23">
        <v>45607</v>
      </c>
      <c r="L493" s="20">
        <v>0</v>
      </c>
      <c r="M493" s="20">
        <v>0</v>
      </c>
      <c r="N493" s="20">
        <v>1100</v>
      </c>
      <c r="O493" s="21">
        <v>0</v>
      </c>
      <c r="Q493" s="20">
        <v>0</v>
      </c>
      <c r="R493" s="20">
        <f t="shared" si="18"/>
        <v>1100</v>
      </c>
      <c r="S493" s="20">
        <v>1100</v>
      </c>
    </row>
    <row r="494" spans="1:19">
      <c r="B494" s="18" t="s">
        <v>10516</v>
      </c>
      <c r="D494" s="18" t="s">
        <v>10517</v>
      </c>
      <c r="E494" s="18" t="s">
        <v>10518</v>
      </c>
      <c r="F494" s="18" t="s">
        <v>10519</v>
      </c>
      <c r="G494" s="19">
        <v>12</v>
      </c>
      <c r="H494" s="23">
        <v>45880</v>
      </c>
      <c r="I494" s="23">
        <v>46226</v>
      </c>
      <c r="J494" s="23">
        <v>45600</v>
      </c>
      <c r="K494" s="23">
        <v>45601</v>
      </c>
      <c r="L494" s="20">
        <v>0</v>
      </c>
      <c r="M494" s="20">
        <v>0</v>
      </c>
      <c r="N494" s="20">
        <v>1025</v>
      </c>
      <c r="O494" s="21">
        <v>0</v>
      </c>
      <c r="Q494" s="20">
        <v>0</v>
      </c>
      <c r="R494" s="20">
        <f t="shared" si="18"/>
        <v>1025</v>
      </c>
      <c r="S494" s="20">
        <v>1025</v>
      </c>
    </row>
    <row r="495" spans="1:19">
      <c r="B495" s="18" t="s">
        <v>10520</v>
      </c>
      <c r="D495" s="18" t="s">
        <v>10521</v>
      </c>
      <c r="E495" s="18" t="s">
        <v>10522</v>
      </c>
      <c r="F495" s="18" t="s">
        <v>10523</v>
      </c>
      <c r="G495" s="19">
        <v>12</v>
      </c>
      <c r="H495" s="23">
        <v>45881</v>
      </c>
      <c r="I495" s="23">
        <v>46226</v>
      </c>
      <c r="J495" s="23">
        <v>45597</v>
      </c>
      <c r="K495" s="23">
        <v>45597</v>
      </c>
      <c r="L495" s="20">
        <v>0</v>
      </c>
      <c r="M495" s="20">
        <v>0</v>
      </c>
      <c r="N495" s="20">
        <v>1075</v>
      </c>
      <c r="O495" s="21">
        <v>0</v>
      </c>
      <c r="Q495" s="20">
        <v>0</v>
      </c>
      <c r="R495" s="20">
        <f t="shared" si="18"/>
        <v>1075</v>
      </c>
      <c r="S495" s="20">
        <v>1075</v>
      </c>
    </row>
    <row r="496" spans="1:19">
      <c r="B496" s="18" t="s">
        <v>10524</v>
      </c>
      <c r="D496" s="18" t="s">
        <v>10525</v>
      </c>
      <c r="E496" s="18" t="s">
        <v>10526</v>
      </c>
      <c r="F496" s="18" t="s">
        <v>10527</v>
      </c>
      <c r="G496" s="19">
        <v>12</v>
      </c>
      <c r="H496" s="23">
        <v>45881</v>
      </c>
      <c r="I496" s="23">
        <v>46226</v>
      </c>
      <c r="J496" s="23">
        <v>45608</v>
      </c>
      <c r="K496" s="23">
        <v>45609</v>
      </c>
      <c r="L496" s="20">
        <v>0</v>
      </c>
      <c r="M496" s="20">
        <v>0</v>
      </c>
      <c r="N496" s="20">
        <v>1075</v>
      </c>
      <c r="O496" s="21">
        <v>0</v>
      </c>
      <c r="Q496" s="20">
        <v>0</v>
      </c>
      <c r="R496" s="20">
        <f t="shared" si="18"/>
        <v>1075</v>
      </c>
      <c r="S496" s="20">
        <v>1075</v>
      </c>
    </row>
    <row r="497" spans="1:19">
      <c r="A497" s="17" t="s">
        <v>10528</v>
      </c>
    </row>
    <row r="498" spans="1:19">
      <c r="A498" s="18" t="s">
        <v>10529</v>
      </c>
      <c r="B498" s="18" t="s">
        <v>10530</v>
      </c>
      <c r="C498" s="18" t="s">
        <v>10531</v>
      </c>
      <c r="D498" s="18" t="s">
        <v>10532</v>
      </c>
      <c r="E498" s="18" t="s">
        <v>10533</v>
      </c>
      <c r="F498" s="18" t="s">
        <v>10534</v>
      </c>
      <c r="G498" s="19">
        <v>12</v>
      </c>
      <c r="H498" s="23">
        <v>45862</v>
      </c>
      <c r="I498" s="23">
        <v>46226</v>
      </c>
      <c r="J498" s="23">
        <v>45567</v>
      </c>
      <c r="K498" s="23">
        <v>45594</v>
      </c>
      <c r="L498" s="20">
        <v>0</v>
      </c>
      <c r="M498" s="20">
        <v>809.47</v>
      </c>
      <c r="N498" s="20">
        <v>965</v>
      </c>
      <c r="O498" s="21">
        <v>0</v>
      </c>
      <c r="Q498" s="20">
        <v>0</v>
      </c>
      <c r="R498" s="20">
        <f t="shared" ref="R498:R537" si="19">N498</f>
        <v>965</v>
      </c>
      <c r="S498" s="20">
        <v>965</v>
      </c>
    </row>
    <row r="499" spans="1:19">
      <c r="A499" s="18" t="s">
        <v>10535</v>
      </c>
      <c r="B499" s="18" t="s">
        <v>10536</v>
      </c>
      <c r="C499" s="18" t="s">
        <v>10537</v>
      </c>
      <c r="D499" s="18" t="s">
        <v>10538</v>
      </c>
      <c r="E499" s="18" t="s">
        <v>10539</v>
      </c>
      <c r="F499" s="18" t="s">
        <v>10540</v>
      </c>
      <c r="G499" s="19">
        <v>12</v>
      </c>
      <c r="H499" s="23">
        <v>45862</v>
      </c>
      <c r="I499" s="23">
        <v>46226</v>
      </c>
      <c r="J499" s="23">
        <v>45566</v>
      </c>
      <c r="K499" s="23">
        <v>45594</v>
      </c>
      <c r="L499" s="20">
        <v>0</v>
      </c>
      <c r="M499" s="20">
        <v>809.47</v>
      </c>
      <c r="N499" s="20">
        <v>915</v>
      </c>
      <c r="O499" s="21">
        <v>0</v>
      </c>
      <c r="Q499" s="20">
        <v>0</v>
      </c>
      <c r="R499" s="20">
        <f t="shared" si="19"/>
        <v>915</v>
      </c>
      <c r="S499" s="20">
        <v>915</v>
      </c>
    </row>
    <row r="500" spans="1:19">
      <c r="A500" s="18" t="s">
        <v>10541</v>
      </c>
      <c r="B500" s="18" t="s">
        <v>10542</v>
      </c>
      <c r="C500" s="18" t="s">
        <v>10543</v>
      </c>
      <c r="D500" s="18" t="s">
        <v>10544</v>
      </c>
      <c r="E500" s="18" t="s">
        <v>10545</v>
      </c>
      <c r="F500" s="18" t="s">
        <v>10546</v>
      </c>
      <c r="G500" s="19">
        <v>12</v>
      </c>
      <c r="H500" s="23">
        <v>45862</v>
      </c>
      <c r="I500" s="23">
        <v>46226</v>
      </c>
      <c r="J500" s="23">
        <v>45567</v>
      </c>
      <c r="K500" s="23">
        <v>45594</v>
      </c>
      <c r="L500" s="20">
        <v>0</v>
      </c>
      <c r="M500" s="20">
        <v>809.47</v>
      </c>
      <c r="N500" s="20">
        <v>990</v>
      </c>
      <c r="O500" s="21">
        <v>0</v>
      </c>
      <c r="Q500" s="20">
        <v>0</v>
      </c>
      <c r="R500" s="20">
        <f t="shared" si="19"/>
        <v>990</v>
      </c>
      <c r="S500" s="20">
        <v>990</v>
      </c>
    </row>
    <row r="501" spans="1:19">
      <c r="A501" s="18" t="s">
        <v>10547</v>
      </c>
      <c r="B501" s="18" t="s">
        <v>10548</v>
      </c>
      <c r="C501" s="18" t="s">
        <v>10549</v>
      </c>
      <c r="D501" s="18" t="s">
        <v>10550</v>
      </c>
      <c r="E501" s="18" t="s">
        <v>10551</v>
      </c>
      <c r="F501" s="18" t="s">
        <v>10552</v>
      </c>
      <c r="G501" s="19">
        <v>12</v>
      </c>
      <c r="H501" s="23">
        <v>45862</v>
      </c>
      <c r="I501" s="23">
        <v>46226</v>
      </c>
      <c r="J501" s="23">
        <v>45593</v>
      </c>
      <c r="K501" s="23">
        <v>45593</v>
      </c>
      <c r="L501" s="20">
        <v>0</v>
      </c>
      <c r="M501" s="20">
        <v>809.47</v>
      </c>
      <c r="N501" s="20">
        <v>1005</v>
      </c>
      <c r="O501" s="21">
        <v>0</v>
      </c>
      <c r="Q501" s="20">
        <v>0</v>
      </c>
      <c r="R501" s="20">
        <f t="shared" si="19"/>
        <v>1005</v>
      </c>
      <c r="S501" s="20">
        <v>1005</v>
      </c>
    </row>
    <row r="502" spans="1:19">
      <c r="A502" s="18" t="s">
        <v>10553</v>
      </c>
      <c r="B502" s="18" t="s">
        <v>10554</v>
      </c>
      <c r="C502" s="18" t="s">
        <v>10555</v>
      </c>
      <c r="D502" s="18" t="s">
        <v>10556</v>
      </c>
      <c r="E502" s="18" t="s">
        <v>10557</v>
      </c>
      <c r="F502" s="18" t="s">
        <v>10558</v>
      </c>
      <c r="G502" s="19">
        <v>12</v>
      </c>
      <c r="H502" s="23">
        <v>45862</v>
      </c>
      <c r="I502" s="23">
        <v>46226</v>
      </c>
      <c r="J502" s="23">
        <v>45566</v>
      </c>
      <c r="K502" s="23">
        <v>45594</v>
      </c>
      <c r="L502" s="20">
        <v>0</v>
      </c>
      <c r="M502" s="20">
        <v>809.47</v>
      </c>
      <c r="N502" s="20">
        <v>965</v>
      </c>
      <c r="O502" s="21">
        <v>0</v>
      </c>
      <c r="Q502" s="20">
        <v>0</v>
      </c>
      <c r="R502" s="20">
        <f t="shared" si="19"/>
        <v>965</v>
      </c>
      <c r="S502" s="20">
        <v>965</v>
      </c>
    </row>
    <row r="503" spans="1:19">
      <c r="A503" s="18" t="s">
        <v>10559</v>
      </c>
      <c r="B503" s="18" t="s">
        <v>10560</v>
      </c>
      <c r="C503" s="18" t="s">
        <v>10561</v>
      </c>
      <c r="D503" s="18" t="s">
        <v>10562</v>
      </c>
      <c r="E503" s="18" t="s">
        <v>10563</v>
      </c>
      <c r="F503" s="18" t="s">
        <v>10564</v>
      </c>
      <c r="G503" s="19">
        <v>12</v>
      </c>
      <c r="H503" s="23">
        <v>45862</v>
      </c>
      <c r="I503" s="23">
        <v>46226</v>
      </c>
      <c r="J503" s="23">
        <v>45568</v>
      </c>
      <c r="K503" s="23">
        <v>45594</v>
      </c>
      <c r="L503" s="20">
        <v>0</v>
      </c>
      <c r="M503" s="20">
        <v>809.47</v>
      </c>
      <c r="N503" s="20">
        <v>1000</v>
      </c>
      <c r="O503" s="21">
        <v>0</v>
      </c>
      <c r="Q503" s="20">
        <v>0</v>
      </c>
      <c r="R503" s="20">
        <f t="shared" si="19"/>
        <v>1000</v>
      </c>
      <c r="S503" s="20">
        <v>1000</v>
      </c>
    </row>
    <row r="504" spans="1:19">
      <c r="A504" s="18" t="s">
        <v>10565</v>
      </c>
      <c r="B504" s="18" t="s">
        <v>10566</v>
      </c>
      <c r="C504" s="18" t="s">
        <v>10567</v>
      </c>
      <c r="D504" s="18" t="s">
        <v>10568</v>
      </c>
      <c r="E504" s="18" t="s">
        <v>10569</v>
      </c>
      <c r="F504" s="18" t="s">
        <v>10570</v>
      </c>
      <c r="G504" s="19">
        <v>12</v>
      </c>
      <c r="H504" s="23">
        <v>45862</v>
      </c>
      <c r="I504" s="23">
        <v>46226</v>
      </c>
      <c r="J504" s="23">
        <v>45568</v>
      </c>
      <c r="K504" s="23">
        <v>45594</v>
      </c>
      <c r="L504" s="20">
        <v>1650</v>
      </c>
      <c r="M504" s="20">
        <v>809.47</v>
      </c>
      <c r="N504" s="20">
        <v>990</v>
      </c>
      <c r="O504" s="21">
        <v>0</v>
      </c>
      <c r="Q504" s="20">
        <v>0</v>
      </c>
      <c r="R504" s="20">
        <f t="shared" si="19"/>
        <v>990</v>
      </c>
      <c r="S504" s="20">
        <v>990</v>
      </c>
    </row>
    <row r="505" spans="1:19">
      <c r="A505" s="18" t="s">
        <v>10571</v>
      </c>
      <c r="B505" s="18" t="s">
        <v>10572</v>
      </c>
      <c r="C505" s="18" t="s">
        <v>10573</v>
      </c>
      <c r="D505" s="18" t="s">
        <v>10574</v>
      </c>
      <c r="E505" s="18" t="s">
        <v>10575</v>
      </c>
      <c r="F505" s="18" t="s">
        <v>10576</v>
      </c>
      <c r="G505" s="19">
        <v>12</v>
      </c>
      <c r="H505" s="23">
        <v>45862</v>
      </c>
      <c r="I505" s="23">
        <v>46226</v>
      </c>
      <c r="J505" s="23">
        <v>45566</v>
      </c>
      <c r="K505" s="23">
        <v>45594</v>
      </c>
      <c r="L505" s="20">
        <v>0</v>
      </c>
      <c r="M505" s="20">
        <v>809.47</v>
      </c>
      <c r="N505" s="20">
        <v>940</v>
      </c>
      <c r="O505" s="21">
        <v>0</v>
      </c>
      <c r="Q505" s="20">
        <v>0</v>
      </c>
      <c r="R505" s="20">
        <f t="shared" si="19"/>
        <v>940</v>
      </c>
      <c r="S505" s="20">
        <v>940</v>
      </c>
    </row>
    <row r="506" spans="1:19">
      <c r="A506" s="18" t="s">
        <v>10577</v>
      </c>
      <c r="B506" s="18" t="s">
        <v>10578</v>
      </c>
      <c r="C506" s="18" t="s">
        <v>10579</v>
      </c>
      <c r="D506" s="18" t="s">
        <v>10580</v>
      </c>
      <c r="E506" s="18" t="s">
        <v>10581</v>
      </c>
      <c r="F506" s="18" t="s">
        <v>10582</v>
      </c>
      <c r="G506" s="19">
        <v>12</v>
      </c>
      <c r="H506" s="23">
        <v>45862</v>
      </c>
      <c r="I506" s="23">
        <v>46226</v>
      </c>
      <c r="J506" s="23">
        <v>45572</v>
      </c>
      <c r="K506" s="23">
        <v>45594</v>
      </c>
      <c r="L506" s="20">
        <v>0</v>
      </c>
      <c r="M506" s="20">
        <v>809.47</v>
      </c>
      <c r="N506" s="20">
        <v>980</v>
      </c>
      <c r="O506" s="21">
        <v>0</v>
      </c>
      <c r="Q506" s="20">
        <v>0</v>
      </c>
      <c r="R506" s="20">
        <f t="shared" si="19"/>
        <v>980</v>
      </c>
      <c r="S506" s="20">
        <v>980</v>
      </c>
    </row>
    <row r="507" spans="1:19">
      <c r="A507" s="18" t="s">
        <v>10583</v>
      </c>
      <c r="B507" s="18" t="s">
        <v>10584</v>
      </c>
      <c r="C507" s="18" t="s">
        <v>10585</v>
      </c>
      <c r="D507" s="18" t="s">
        <v>10586</v>
      </c>
      <c r="E507" s="18" t="s">
        <v>10587</v>
      </c>
      <c r="F507" s="18" t="s">
        <v>10588</v>
      </c>
      <c r="G507" s="19">
        <v>12</v>
      </c>
      <c r="H507" s="23">
        <v>45862</v>
      </c>
      <c r="I507" s="23">
        <v>46226</v>
      </c>
      <c r="J507" s="23">
        <v>45566</v>
      </c>
      <c r="K507" s="23">
        <v>45594</v>
      </c>
      <c r="L507" s="20">
        <v>0</v>
      </c>
      <c r="M507" s="20">
        <v>809.47</v>
      </c>
      <c r="N507" s="20">
        <v>940</v>
      </c>
      <c r="O507" s="21">
        <v>0</v>
      </c>
      <c r="Q507" s="20">
        <v>0</v>
      </c>
      <c r="R507" s="20">
        <f t="shared" si="19"/>
        <v>940</v>
      </c>
      <c r="S507" s="20">
        <v>940</v>
      </c>
    </row>
    <row r="508" spans="1:19">
      <c r="A508" s="18" t="s">
        <v>10589</v>
      </c>
      <c r="B508" s="18" t="s">
        <v>10590</v>
      </c>
      <c r="C508" s="18" t="s">
        <v>10591</v>
      </c>
      <c r="D508" s="18" t="s">
        <v>10592</v>
      </c>
      <c r="E508" s="18" t="s">
        <v>10593</v>
      </c>
      <c r="F508" s="18" t="s">
        <v>10594</v>
      </c>
      <c r="G508" s="19">
        <v>12</v>
      </c>
      <c r="H508" s="23">
        <v>45862</v>
      </c>
      <c r="I508" s="23">
        <v>46226</v>
      </c>
      <c r="J508" s="23">
        <v>45569</v>
      </c>
      <c r="K508" s="23">
        <v>45594</v>
      </c>
      <c r="L508" s="20">
        <v>0</v>
      </c>
      <c r="M508" s="20">
        <v>809.47</v>
      </c>
      <c r="N508" s="20">
        <v>990</v>
      </c>
      <c r="O508" s="21">
        <v>0</v>
      </c>
      <c r="Q508" s="20">
        <v>0</v>
      </c>
      <c r="R508" s="20">
        <f t="shared" si="19"/>
        <v>990</v>
      </c>
      <c r="S508" s="20">
        <v>990</v>
      </c>
    </row>
    <row r="509" spans="1:19">
      <c r="A509" s="18" t="s">
        <v>10595</v>
      </c>
      <c r="B509" s="18" t="s">
        <v>10596</v>
      </c>
      <c r="C509" s="18" t="s">
        <v>10597</v>
      </c>
      <c r="D509" s="18" t="s">
        <v>10598</v>
      </c>
      <c r="E509" s="18" t="s">
        <v>10599</v>
      </c>
      <c r="F509" s="18" t="s">
        <v>10600</v>
      </c>
      <c r="G509" s="19">
        <v>12</v>
      </c>
      <c r="H509" s="23">
        <v>45862</v>
      </c>
      <c r="I509" s="23">
        <v>46226</v>
      </c>
      <c r="J509" s="23">
        <v>45566</v>
      </c>
      <c r="K509" s="23">
        <v>45594</v>
      </c>
      <c r="L509" s="20">
        <v>0</v>
      </c>
      <c r="M509" s="20">
        <v>809.47</v>
      </c>
      <c r="N509" s="20">
        <v>965</v>
      </c>
      <c r="O509" s="21">
        <v>0</v>
      </c>
      <c r="Q509" s="20">
        <v>0</v>
      </c>
      <c r="R509" s="20">
        <f t="shared" si="19"/>
        <v>965</v>
      </c>
      <c r="S509" s="20">
        <v>965</v>
      </c>
    </row>
    <row r="510" spans="1:19">
      <c r="A510" s="18" t="s">
        <v>10601</v>
      </c>
      <c r="B510" s="18" t="s">
        <v>10602</v>
      </c>
      <c r="C510" s="18" t="s">
        <v>10603</v>
      </c>
      <c r="D510" s="18" t="s">
        <v>10604</v>
      </c>
      <c r="E510" s="18" t="s">
        <v>10605</v>
      </c>
      <c r="F510" s="18" t="s">
        <v>10606</v>
      </c>
      <c r="G510" s="19">
        <v>12</v>
      </c>
      <c r="H510" s="23">
        <v>45862</v>
      </c>
      <c r="I510" s="23">
        <v>46226</v>
      </c>
      <c r="J510" s="23">
        <v>45566</v>
      </c>
      <c r="K510" s="23">
        <v>45594</v>
      </c>
      <c r="L510" s="20">
        <v>0</v>
      </c>
      <c r="M510" s="20">
        <v>809.47</v>
      </c>
      <c r="N510" s="20">
        <v>940</v>
      </c>
      <c r="O510" s="21">
        <v>0</v>
      </c>
      <c r="Q510" s="20">
        <v>0</v>
      </c>
      <c r="R510" s="20">
        <f t="shared" si="19"/>
        <v>940</v>
      </c>
      <c r="S510" s="20">
        <v>940</v>
      </c>
    </row>
    <row r="511" spans="1:19">
      <c r="A511" s="18" t="s">
        <v>10607</v>
      </c>
      <c r="B511" s="18" t="s">
        <v>10608</v>
      </c>
      <c r="C511" s="18" t="s">
        <v>10609</v>
      </c>
      <c r="D511" s="18" t="s">
        <v>10610</v>
      </c>
      <c r="E511" s="18" t="s">
        <v>10611</v>
      </c>
      <c r="F511" s="18" t="s">
        <v>10612</v>
      </c>
      <c r="G511" s="19">
        <v>12</v>
      </c>
      <c r="H511" s="23">
        <v>45862</v>
      </c>
      <c r="I511" s="23">
        <v>46226</v>
      </c>
      <c r="J511" s="23">
        <v>45566</v>
      </c>
      <c r="L511" s="20">
        <v>0</v>
      </c>
      <c r="M511" s="20">
        <v>809.47</v>
      </c>
      <c r="N511" s="20">
        <v>915</v>
      </c>
      <c r="O511" s="21">
        <v>0</v>
      </c>
      <c r="Q511" s="20">
        <v>0</v>
      </c>
      <c r="R511" s="20">
        <f t="shared" si="19"/>
        <v>915</v>
      </c>
      <c r="S511" s="20">
        <v>915</v>
      </c>
    </row>
    <row r="512" spans="1:19">
      <c r="A512" s="18" t="s">
        <v>10613</v>
      </c>
      <c r="B512" s="18" t="s">
        <v>10614</v>
      </c>
      <c r="C512" s="18" t="s">
        <v>10615</v>
      </c>
      <c r="D512" s="18" t="s">
        <v>10616</v>
      </c>
      <c r="E512" s="18" t="s">
        <v>10617</v>
      </c>
      <c r="F512" s="18" t="s">
        <v>10618</v>
      </c>
      <c r="G512" s="19">
        <v>12</v>
      </c>
      <c r="H512" s="23">
        <v>45862</v>
      </c>
      <c r="I512" s="23">
        <v>46226</v>
      </c>
      <c r="J512" s="23">
        <v>45566</v>
      </c>
      <c r="K512" s="23">
        <v>45594</v>
      </c>
      <c r="L512" s="20">
        <v>0</v>
      </c>
      <c r="M512" s="20">
        <v>809.47</v>
      </c>
      <c r="N512" s="20">
        <v>965</v>
      </c>
      <c r="O512" s="21">
        <v>0</v>
      </c>
      <c r="Q512" s="20">
        <v>0</v>
      </c>
      <c r="R512" s="20">
        <f t="shared" si="19"/>
        <v>965</v>
      </c>
      <c r="S512" s="20">
        <v>965</v>
      </c>
    </row>
    <row r="513" spans="1:19">
      <c r="A513" s="18" t="s">
        <v>10619</v>
      </c>
      <c r="B513" s="18" t="s">
        <v>10620</v>
      </c>
      <c r="C513" s="18" t="s">
        <v>10621</v>
      </c>
      <c r="D513" s="18" t="s">
        <v>10622</v>
      </c>
      <c r="E513" s="18" t="s">
        <v>10623</v>
      </c>
      <c r="F513" s="18" t="s">
        <v>10624</v>
      </c>
      <c r="G513" s="19">
        <v>12</v>
      </c>
      <c r="H513" s="23">
        <v>45862</v>
      </c>
      <c r="I513" s="23">
        <v>46226</v>
      </c>
      <c r="J513" s="23">
        <v>45576</v>
      </c>
      <c r="K513" s="23">
        <v>45594</v>
      </c>
      <c r="L513" s="20">
        <v>0</v>
      </c>
      <c r="M513" s="20">
        <v>809.47</v>
      </c>
      <c r="N513" s="20">
        <v>980</v>
      </c>
      <c r="O513" s="21">
        <v>0</v>
      </c>
      <c r="Q513" s="20">
        <v>0</v>
      </c>
      <c r="R513" s="20">
        <f t="shared" si="19"/>
        <v>980</v>
      </c>
      <c r="S513" s="20">
        <v>980</v>
      </c>
    </row>
    <row r="514" spans="1:19">
      <c r="A514" s="18" t="s">
        <v>10625</v>
      </c>
      <c r="B514" s="18" t="s">
        <v>10626</v>
      </c>
      <c r="C514" s="18" t="s">
        <v>10627</v>
      </c>
      <c r="D514" s="18" t="s">
        <v>10628</v>
      </c>
      <c r="E514" s="18" t="s">
        <v>10629</v>
      </c>
      <c r="F514" s="18" t="s">
        <v>10630</v>
      </c>
      <c r="G514" s="19">
        <v>12</v>
      </c>
      <c r="H514" s="23">
        <v>45862</v>
      </c>
      <c r="I514" s="23">
        <v>46226</v>
      </c>
      <c r="J514" s="23">
        <v>45568</v>
      </c>
      <c r="K514" s="23">
        <v>45594</v>
      </c>
      <c r="L514" s="20">
        <v>0</v>
      </c>
      <c r="M514" s="20">
        <v>809.47</v>
      </c>
      <c r="N514" s="20">
        <v>990</v>
      </c>
      <c r="O514" s="21">
        <v>0</v>
      </c>
      <c r="Q514" s="20">
        <v>0</v>
      </c>
      <c r="R514" s="20">
        <f t="shared" si="19"/>
        <v>990</v>
      </c>
      <c r="S514" s="20">
        <v>990</v>
      </c>
    </row>
    <row r="515" spans="1:19">
      <c r="A515" s="18" t="s">
        <v>10631</v>
      </c>
      <c r="B515" s="18" t="s">
        <v>10632</v>
      </c>
      <c r="C515" s="18" t="s">
        <v>10633</v>
      </c>
      <c r="D515" s="18" t="s">
        <v>10634</v>
      </c>
      <c r="E515" s="18" t="s">
        <v>10635</v>
      </c>
      <c r="F515" s="18" t="s">
        <v>10636</v>
      </c>
      <c r="G515" s="19">
        <v>12</v>
      </c>
      <c r="H515" s="23">
        <v>45862</v>
      </c>
      <c r="I515" s="23">
        <v>46226</v>
      </c>
      <c r="J515" s="23">
        <v>45568</v>
      </c>
      <c r="K515" s="23">
        <v>45594</v>
      </c>
      <c r="L515" s="20">
        <v>0</v>
      </c>
      <c r="M515" s="20">
        <v>809.47</v>
      </c>
      <c r="N515" s="20">
        <v>990</v>
      </c>
      <c r="O515" s="21">
        <v>0</v>
      </c>
      <c r="Q515" s="20">
        <v>0</v>
      </c>
      <c r="R515" s="20">
        <f t="shared" si="19"/>
        <v>990</v>
      </c>
      <c r="S515" s="20">
        <v>990</v>
      </c>
    </row>
    <row r="516" spans="1:19">
      <c r="A516" s="18" t="s">
        <v>10637</v>
      </c>
      <c r="B516" s="18" t="s">
        <v>10638</v>
      </c>
      <c r="C516" s="18" t="s">
        <v>10639</v>
      </c>
      <c r="D516" s="18" t="s">
        <v>10640</v>
      </c>
      <c r="E516" s="18" t="s">
        <v>10641</v>
      </c>
      <c r="F516" s="18" t="s">
        <v>10642</v>
      </c>
      <c r="G516" s="19">
        <v>12</v>
      </c>
      <c r="H516" s="23">
        <v>45862</v>
      </c>
      <c r="I516" s="23">
        <v>46226</v>
      </c>
      <c r="J516" s="23">
        <v>45569</v>
      </c>
      <c r="K516" s="23">
        <v>45594</v>
      </c>
      <c r="L516" s="20">
        <v>0</v>
      </c>
      <c r="M516" s="20">
        <v>809.47</v>
      </c>
      <c r="N516" s="20">
        <v>980</v>
      </c>
      <c r="O516" s="21">
        <v>0</v>
      </c>
      <c r="Q516" s="20">
        <v>0</v>
      </c>
      <c r="R516" s="20">
        <f t="shared" si="19"/>
        <v>980</v>
      </c>
      <c r="S516" s="20">
        <v>980</v>
      </c>
    </row>
    <row r="517" spans="1:19">
      <c r="A517" s="18" t="s">
        <v>10643</v>
      </c>
      <c r="B517" s="18" t="s">
        <v>10644</v>
      </c>
      <c r="C517" s="18" t="s">
        <v>10645</v>
      </c>
      <c r="D517" s="18" t="s">
        <v>10646</v>
      </c>
      <c r="E517" s="18" t="s">
        <v>10647</v>
      </c>
      <c r="F517" s="18" t="s">
        <v>10648</v>
      </c>
      <c r="G517" s="19">
        <v>12</v>
      </c>
      <c r="H517" s="23">
        <v>45862</v>
      </c>
      <c r="I517" s="23">
        <v>46226</v>
      </c>
      <c r="J517" s="23">
        <v>45576</v>
      </c>
      <c r="K517" s="23">
        <v>45594</v>
      </c>
      <c r="L517" s="20">
        <v>0</v>
      </c>
      <c r="M517" s="20">
        <v>809.47</v>
      </c>
      <c r="N517" s="20">
        <v>990</v>
      </c>
      <c r="O517" s="21">
        <v>0</v>
      </c>
      <c r="Q517" s="20">
        <v>0</v>
      </c>
      <c r="R517" s="20">
        <f t="shared" si="19"/>
        <v>990</v>
      </c>
      <c r="S517" s="20">
        <v>990</v>
      </c>
    </row>
    <row r="518" spans="1:19">
      <c r="A518" s="18" t="s">
        <v>10649</v>
      </c>
      <c r="B518" s="18" t="s">
        <v>10650</v>
      </c>
      <c r="C518" s="18" t="s">
        <v>10651</v>
      </c>
      <c r="D518" s="18" t="s">
        <v>10652</v>
      </c>
      <c r="E518" s="18" t="s">
        <v>10653</v>
      </c>
      <c r="F518" s="18" t="s">
        <v>10654</v>
      </c>
      <c r="G518" s="19">
        <v>12</v>
      </c>
      <c r="H518" s="23">
        <v>45862</v>
      </c>
      <c r="I518" s="23">
        <v>46226</v>
      </c>
      <c r="J518" s="23">
        <v>45567</v>
      </c>
      <c r="K518" s="23">
        <v>45594</v>
      </c>
      <c r="L518" s="20">
        <v>0</v>
      </c>
      <c r="M518" s="20">
        <v>809.47</v>
      </c>
      <c r="N518" s="20">
        <v>990</v>
      </c>
      <c r="O518" s="21">
        <v>0</v>
      </c>
      <c r="Q518" s="20">
        <v>0</v>
      </c>
      <c r="R518" s="20">
        <f t="shared" si="19"/>
        <v>990</v>
      </c>
      <c r="S518" s="20">
        <v>990</v>
      </c>
    </row>
    <row r="519" spans="1:19">
      <c r="A519" s="18" t="s">
        <v>10655</v>
      </c>
      <c r="B519" s="18" t="s">
        <v>10656</v>
      </c>
      <c r="C519" s="18" t="s">
        <v>10657</v>
      </c>
      <c r="D519" s="18" t="s">
        <v>10658</v>
      </c>
      <c r="E519" s="18" t="s">
        <v>10659</v>
      </c>
      <c r="F519" s="18" t="s">
        <v>10660</v>
      </c>
      <c r="G519" s="19">
        <v>12</v>
      </c>
      <c r="H519" s="23">
        <v>45862</v>
      </c>
      <c r="I519" s="23">
        <v>46226</v>
      </c>
      <c r="J519" s="23">
        <v>45567</v>
      </c>
      <c r="K519" s="23">
        <v>45594</v>
      </c>
      <c r="L519" s="20">
        <v>0</v>
      </c>
      <c r="M519" s="20">
        <v>809.47</v>
      </c>
      <c r="N519" s="20">
        <v>990</v>
      </c>
      <c r="O519" s="21">
        <v>0</v>
      </c>
      <c r="Q519" s="20">
        <v>0</v>
      </c>
      <c r="R519" s="20">
        <f t="shared" si="19"/>
        <v>990</v>
      </c>
      <c r="S519" s="20">
        <v>990</v>
      </c>
    </row>
    <row r="520" spans="1:19">
      <c r="B520" s="18" t="s">
        <v>10661</v>
      </c>
      <c r="D520" s="18" t="s">
        <v>10662</v>
      </c>
      <c r="E520" s="18" t="s">
        <v>10663</v>
      </c>
      <c r="F520" s="18" t="s">
        <v>10664</v>
      </c>
      <c r="G520" s="19">
        <v>12</v>
      </c>
      <c r="H520" s="23">
        <v>45881</v>
      </c>
      <c r="I520" s="23">
        <v>46226</v>
      </c>
      <c r="J520" s="23">
        <v>45609</v>
      </c>
      <c r="K520" s="23">
        <v>45610</v>
      </c>
      <c r="L520" s="20">
        <v>1980</v>
      </c>
      <c r="M520" s="20">
        <v>0</v>
      </c>
      <c r="N520" s="20">
        <v>1040</v>
      </c>
      <c r="O520" s="21">
        <v>0</v>
      </c>
      <c r="Q520" s="20">
        <v>0</v>
      </c>
      <c r="R520" s="20">
        <f t="shared" si="19"/>
        <v>1040</v>
      </c>
      <c r="S520" s="20">
        <v>1040</v>
      </c>
    </row>
    <row r="521" spans="1:19">
      <c r="B521" s="18" t="s">
        <v>10665</v>
      </c>
      <c r="D521" s="18" t="s">
        <v>10666</v>
      </c>
      <c r="E521" s="18" t="s">
        <v>10667</v>
      </c>
      <c r="F521" s="18" t="s">
        <v>10668</v>
      </c>
      <c r="G521" s="19">
        <v>12</v>
      </c>
      <c r="H521" s="23">
        <v>45880</v>
      </c>
      <c r="I521" s="23">
        <v>46226</v>
      </c>
      <c r="J521" s="23">
        <v>45589</v>
      </c>
      <c r="K521" s="23">
        <v>45589</v>
      </c>
      <c r="L521" s="20">
        <v>0</v>
      </c>
      <c r="M521" s="20">
        <v>0</v>
      </c>
      <c r="N521" s="20">
        <v>990</v>
      </c>
      <c r="O521" s="21">
        <v>0</v>
      </c>
      <c r="Q521" s="20">
        <v>0</v>
      </c>
      <c r="R521" s="20">
        <f t="shared" si="19"/>
        <v>990</v>
      </c>
      <c r="S521" s="20">
        <v>990</v>
      </c>
    </row>
    <row r="522" spans="1:19">
      <c r="B522" s="18" t="s">
        <v>10669</v>
      </c>
      <c r="D522" s="18" t="s">
        <v>10670</v>
      </c>
      <c r="E522" s="18" t="s">
        <v>10671</v>
      </c>
      <c r="F522" s="18" t="s">
        <v>10672</v>
      </c>
      <c r="G522" s="19">
        <v>12</v>
      </c>
      <c r="H522" s="23">
        <v>45880</v>
      </c>
      <c r="I522" s="23">
        <v>46226</v>
      </c>
      <c r="J522" s="23">
        <v>45585</v>
      </c>
      <c r="K522" s="23">
        <v>45586</v>
      </c>
      <c r="L522" s="20">
        <v>0</v>
      </c>
      <c r="M522" s="20">
        <v>0</v>
      </c>
      <c r="N522" s="20">
        <v>990</v>
      </c>
      <c r="O522" s="21">
        <v>0</v>
      </c>
      <c r="Q522" s="20">
        <v>0</v>
      </c>
      <c r="R522" s="20">
        <f t="shared" si="19"/>
        <v>990</v>
      </c>
      <c r="S522" s="20">
        <v>990</v>
      </c>
    </row>
    <row r="523" spans="1:19">
      <c r="B523" s="18" t="s">
        <v>10673</v>
      </c>
      <c r="D523" s="18" t="s">
        <v>10674</v>
      </c>
      <c r="E523" s="18" t="s">
        <v>10675</v>
      </c>
      <c r="F523" s="18" t="s">
        <v>10676</v>
      </c>
      <c r="G523" s="19">
        <v>12</v>
      </c>
      <c r="H523" s="23">
        <v>45880</v>
      </c>
      <c r="I523" s="23">
        <v>46226</v>
      </c>
      <c r="J523" s="23">
        <v>45590</v>
      </c>
      <c r="K523" s="23">
        <v>45593</v>
      </c>
      <c r="L523" s="20">
        <v>0</v>
      </c>
      <c r="M523" s="20">
        <v>0</v>
      </c>
      <c r="N523" s="20">
        <v>1015</v>
      </c>
      <c r="O523" s="21">
        <v>0</v>
      </c>
      <c r="Q523" s="20">
        <v>0</v>
      </c>
      <c r="R523" s="20">
        <f t="shared" si="19"/>
        <v>1015</v>
      </c>
      <c r="S523" s="20">
        <v>1015</v>
      </c>
    </row>
    <row r="524" spans="1:19">
      <c r="B524" s="18" t="s">
        <v>10677</v>
      </c>
      <c r="D524" s="18" t="s">
        <v>10678</v>
      </c>
      <c r="E524" s="18" t="s">
        <v>10679</v>
      </c>
      <c r="F524" s="18" t="s">
        <v>10680</v>
      </c>
      <c r="G524" s="19">
        <v>12</v>
      </c>
      <c r="H524" s="23">
        <v>45880</v>
      </c>
      <c r="I524" s="23">
        <v>46226</v>
      </c>
      <c r="J524" s="23">
        <v>45579</v>
      </c>
      <c r="K524" s="23">
        <v>45581</v>
      </c>
      <c r="L524" s="20">
        <v>0</v>
      </c>
      <c r="M524" s="20">
        <v>0</v>
      </c>
      <c r="N524" s="20">
        <v>990</v>
      </c>
      <c r="O524" s="21">
        <v>0</v>
      </c>
      <c r="Q524" s="20">
        <v>0</v>
      </c>
      <c r="R524" s="20">
        <f t="shared" si="19"/>
        <v>990</v>
      </c>
      <c r="S524" s="20">
        <v>990</v>
      </c>
    </row>
    <row r="525" spans="1:19">
      <c r="B525" s="18" t="s">
        <v>10681</v>
      </c>
      <c r="D525" s="18" t="s">
        <v>10682</v>
      </c>
      <c r="E525" s="18" t="s">
        <v>10683</v>
      </c>
      <c r="F525" s="18" t="s">
        <v>10684</v>
      </c>
      <c r="G525" s="19">
        <v>12</v>
      </c>
      <c r="H525" s="23">
        <v>45880</v>
      </c>
      <c r="I525" s="23">
        <v>46226</v>
      </c>
      <c r="J525" s="23">
        <v>45593</v>
      </c>
      <c r="K525" s="23">
        <v>45594</v>
      </c>
      <c r="L525" s="20">
        <v>0</v>
      </c>
      <c r="M525" s="20">
        <v>0</v>
      </c>
      <c r="N525" s="20">
        <v>1015</v>
      </c>
      <c r="O525" s="21">
        <v>0</v>
      </c>
      <c r="Q525" s="20">
        <v>0</v>
      </c>
      <c r="R525" s="20">
        <f t="shared" si="19"/>
        <v>1015</v>
      </c>
      <c r="S525" s="20">
        <v>1015</v>
      </c>
    </row>
    <row r="526" spans="1:19">
      <c r="B526" s="18" t="s">
        <v>10685</v>
      </c>
      <c r="D526" s="18" t="s">
        <v>10686</v>
      </c>
      <c r="E526" s="18" t="s">
        <v>10687</v>
      </c>
      <c r="F526" s="18" t="s">
        <v>10688</v>
      </c>
      <c r="G526" s="19">
        <v>12</v>
      </c>
      <c r="H526" s="23">
        <v>45880</v>
      </c>
      <c r="I526" s="23">
        <v>46226</v>
      </c>
      <c r="J526" s="23">
        <v>45581</v>
      </c>
      <c r="K526" s="23">
        <v>45581</v>
      </c>
      <c r="L526" s="20">
        <v>0</v>
      </c>
      <c r="M526" s="20">
        <v>0</v>
      </c>
      <c r="N526" s="20">
        <v>990</v>
      </c>
      <c r="O526" s="21">
        <v>0</v>
      </c>
      <c r="Q526" s="20">
        <v>0</v>
      </c>
      <c r="R526" s="20">
        <f t="shared" si="19"/>
        <v>990</v>
      </c>
      <c r="S526" s="20">
        <v>990</v>
      </c>
    </row>
    <row r="527" spans="1:19">
      <c r="B527" s="18" t="s">
        <v>10689</v>
      </c>
      <c r="D527" s="18" t="s">
        <v>10690</v>
      </c>
      <c r="E527" s="18" t="s">
        <v>10691</v>
      </c>
      <c r="F527" s="18" t="s">
        <v>10692</v>
      </c>
      <c r="G527" s="19">
        <v>12</v>
      </c>
      <c r="H527" s="23">
        <v>45880</v>
      </c>
      <c r="I527" s="23">
        <v>46226</v>
      </c>
      <c r="J527" s="23">
        <v>45580</v>
      </c>
      <c r="K527" s="23">
        <v>45581</v>
      </c>
      <c r="L527" s="20">
        <v>0</v>
      </c>
      <c r="M527" s="20">
        <v>0</v>
      </c>
      <c r="N527" s="20">
        <v>990</v>
      </c>
      <c r="O527" s="21">
        <v>0</v>
      </c>
      <c r="Q527" s="20">
        <v>0</v>
      </c>
      <c r="R527" s="20">
        <f t="shared" si="19"/>
        <v>990</v>
      </c>
      <c r="S527" s="20">
        <v>990</v>
      </c>
    </row>
    <row r="528" spans="1:19">
      <c r="B528" s="18" t="s">
        <v>10693</v>
      </c>
      <c r="D528" s="18" t="s">
        <v>10694</v>
      </c>
      <c r="E528" s="18" t="s">
        <v>10695</v>
      </c>
      <c r="F528" s="18" t="s">
        <v>10696</v>
      </c>
      <c r="G528" s="19">
        <v>12</v>
      </c>
      <c r="H528" s="23">
        <v>45880</v>
      </c>
      <c r="I528" s="23">
        <v>46226</v>
      </c>
      <c r="J528" s="23">
        <v>45583</v>
      </c>
      <c r="K528" s="23">
        <v>45586</v>
      </c>
      <c r="L528" s="20">
        <v>0</v>
      </c>
      <c r="M528" s="20">
        <v>0</v>
      </c>
      <c r="N528" s="20">
        <v>1015</v>
      </c>
      <c r="O528" s="21">
        <v>0</v>
      </c>
      <c r="Q528" s="20">
        <v>0</v>
      </c>
      <c r="R528" s="20">
        <f t="shared" si="19"/>
        <v>1015</v>
      </c>
      <c r="S528" s="20">
        <v>1015</v>
      </c>
    </row>
    <row r="529" spans="1:19">
      <c r="B529" s="18" t="s">
        <v>10697</v>
      </c>
      <c r="D529" s="18" t="s">
        <v>10698</v>
      </c>
      <c r="E529" s="18" t="s">
        <v>10699</v>
      </c>
      <c r="F529" s="18" t="s">
        <v>10700</v>
      </c>
      <c r="G529" s="19">
        <v>12</v>
      </c>
      <c r="H529" s="23">
        <v>45880</v>
      </c>
      <c r="I529" s="23">
        <v>46226</v>
      </c>
      <c r="J529" s="23">
        <v>45579</v>
      </c>
      <c r="K529" s="23">
        <v>45581</v>
      </c>
      <c r="L529" s="20">
        <v>0</v>
      </c>
      <c r="M529" s="20">
        <v>0</v>
      </c>
      <c r="N529" s="20">
        <v>990</v>
      </c>
      <c r="O529" s="21">
        <v>0</v>
      </c>
      <c r="Q529" s="20">
        <v>0</v>
      </c>
      <c r="R529" s="20">
        <f t="shared" si="19"/>
        <v>990</v>
      </c>
      <c r="S529" s="20">
        <v>990</v>
      </c>
    </row>
    <row r="530" spans="1:19">
      <c r="B530" s="18" t="s">
        <v>10701</v>
      </c>
      <c r="D530" s="18" t="s">
        <v>10702</v>
      </c>
      <c r="E530" s="18" t="s">
        <v>10703</v>
      </c>
      <c r="F530" s="18" t="s">
        <v>10704</v>
      </c>
      <c r="G530" s="19">
        <v>12</v>
      </c>
      <c r="H530" s="23">
        <v>45880</v>
      </c>
      <c r="I530" s="23">
        <v>46226</v>
      </c>
      <c r="J530" s="23">
        <v>45610</v>
      </c>
      <c r="K530" s="23">
        <v>45611</v>
      </c>
      <c r="L530" s="20">
        <v>0</v>
      </c>
      <c r="M530" s="20">
        <v>0</v>
      </c>
      <c r="N530" s="20">
        <v>1040</v>
      </c>
      <c r="O530" s="21">
        <v>0</v>
      </c>
      <c r="Q530" s="20">
        <v>0</v>
      </c>
      <c r="R530" s="20">
        <f t="shared" si="19"/>
        <v>1040</v>
      </c>
      <c r="S530" s="20">
        <v>1040</v>
      </c>
    </row>
    <row r="531" spans="1:19">
      <c r="B531" s="18" t="s">
        <v>10705</v>
      </c>
      <c r="D531" s="18" t="s">
        <v>10706</v>
      </c>
      <c r="E531" s="18" t="s">
        <v>10707</v>
      </c>
      <c r="F531" s="18" t="s">
        <v>10708</v>
      </c>
      <c r="G531" s="19">
        <v>12</v>
      </c>
      <c r="H531" s="23">
        <v>45880</v>
      </c>
      <c r="I531" s="23">
        <v>46226</v>
      </c>
      <c r="J531" s="23">
        <v>45590</v>
      </c>
      <c r="K531" s="23">
        <v>45590</v>
      </c>
      <c r="L531" s="20">
        <v>0</v>
      </c>
      <c r="M531" s="20">
        <v>0</v>
      </c>
      <c r="N531" s="20">
        <v>990</v>
      </c>
      <c r="O531" s="21">
        <v>0</v>
      </c>
      <c r="Q531" s="20">
        <v>0</v>
      </c>
      <c r="R531" s="20">
        <f t="shared" si="19"/>
        <v>990</v>
      </c>
      <c r="S531" s="20">
        <v>990</v>
      </c>
    </row>
    <row r="532" spans="1:19">
      <c r="B532" s="18" t="s">
        <v>10709</v>
      </c>
      <c r="D532" s="18" t="s">
        <v>10710</v>
      </c>
      <c r="E532" s="18" t="s">
        <v>10711</v>
      </c>
      <c r="F532" s="18" t="s">
        <v>10712</v>
      </c>
      <c r="G532" s="19">
        <v>12</v>
      </c>
      <c r="H532" s="23">
        <v>45880</v>
      </c>
      <c r="I532" s="23">
        <v>46226</v>
      </c>
      <c r="J532" s="23">
        <v>45576</v>
      </c>
      <c r="K532" s="23">
        <v>45594</v>
      </c>
      <c r="L532" s="20">
        <v>0</v>
      </c>
      <c r="M532" s="20">
        <v>0</v>
      </c>
      <c r="N532" s="20">
        <v>990</v>
      </c>
      <c r="O532" s="21">
        <v>0</v>
      </c>
      <c r="Q532" s="20">
        <v>0</v>
      </c>
      <c r="R532" s="20">
        <f t="shared" si="19"/>
        <v>990</v>
      </c>
      <c r="S532" s="20">
        <v>990</v>
      </c>
    </row>
    <row r="533" spans="1:19">
      <c r="B533" s="18" t="s">
        <v>10713</v>
      </c>
      <c r="D533" s="18" t="s">
        <v>10714</v>
      </c>
      <c r="E533" s="18" t="s">
        <v>10715</v>
      </c>
      <c r="F533" s="18" t="s">
        <v>10716</v>
      </c>
      <c r="G533" s="19">
        <v>12</v>
      </c>
      <c r="H533" s="23">
        <v>45880</v>
      </c>
      <c r="I533" s="23">
        <v>46226</v>
      </c>
      <c r="L533" s="20">
        <v>0</v>
      </c>
      <c r="M533" s="20">
        <v>0</v>
      </c>
      <c r="N533" s="20">
        <v>1040</v>
      </c>
      <c r="O533" s="21">
        <v>0</v>
      </c>
      <c r="Q533" s="20">
        <v>0</v>
      </c>
      <c r="R533" s="20">
        <f t="shared" si="19"/>
        <v>1040</v>
      </c>
      <c r="S533" s="20">
        <v>1040</v>
      </c>
    </row>
    <row r="534" spans="1:19">
      <c r="B534" s="18" t="s">
        <v>10717</v>
      </c>
      <c r="D534" s="18" t="s">
        <v>10718</v>
      </c>
      <c r="E534" s="18" t="s">
        <v>10719</v>
      </c>
      <c r="F534" s="18" t="s">
        <v>10720</v>
      </c>
      <c r="G534" s="19">
        <v>12</v>
      </c>
      <c r="H534" s="23">
        <v>45880</v>
      </c>
      <c r="I534" s="23">
        <v>46226</v>
      </c>
      <c r="J534" s="23">
        <v>45603</v>
      </c>
      <c r="K534" s="23">
        <v>45603</v>
      </c>
      <c r="L534" s="20">
        <v>0</v>
      </c>
      <c r="M534" s="20">
        <v>0</v>
      </c>
      <c r="N534" s="20">
        <v>1040</v>
      </c>
      <c r="O534" s="21">
        <v>0</v>
      </c>
      <c r="Q534" s="20">
        <v>0</v>
      </c>
      <c r="R534" s="20">
        <f t="shared" si="19"/>
        <v>1040</v>
      </c>
      <c r="S534" s="20">
        <v>1040</v>
      </c>
    </row>
    <row r="535" spans="1:19">
      <c r="B535" s="18" t="s">
        <v>10721</v>
      </c>
      <c r="D535" s="18" t="s">
        <v>10722</v>
      </c>
      <c r="E535" s="18" t="s">
        <v>10723</v>
      </c>
      <c r="F535" s="18" t="s">
        <v>10724</v>
      </c>
      <c r="G535" s="19">
        <v>12</v>
      </c>
      <c r="H535" s="23">
        <v>45881</v>
      </c>
      <c r="I535" s="23">
        <v>46226</v>
      </c>
      <c r="J535" s="23">
        <v>45609</v>
      </c>
      <c r="K535" s="23">
        <v>45610</v>
      </c>
      <c r="L535" s="20">
        <v>0</v>
      </c>
      <c r="M535" s="20">
        <v>0</v>
      </c>
      <c r="N535" s="20">
        <v>1040</v>
      </c>
      <c r="O535" s="21">
        <v>0</v>
      </c>
      <c r="Q535" s="20">
        <v>0</v>
      </c>
      <c r="R535" s="20">
        <f t="shared" si="19"/>
        <v>1040</v>
      </c>
      <c r="S535" s="20">
        <v>1040</v>
      </c>
    </row>
    <row r="536" spans="1:19">
      <c r="B536" s="18" t="s">
        <v>10725</v>
      </c>
      <c r="D536" s="18" t="s">
        <v>10726</v>
      </c>
      <c r="E536" s="18" t="s">
        <v>10727</v>
      </c>
      <c r="F536" s="18" t="s">
        <v>10728</v>
      </c>
      <c r="G536" s="19">
        <v>12</v>
      </c>
      <c r="H536" s="23">
        <v>45880</v>
      </c>
      <c r="I536" s="23">
        <v>46226</v>
      </c>
      <c r="J536" s="23">
        <v>45583</v>
      </c>
      <c r="K536" s="23">
        <v>45583</v>
      </c>
      <c r="L536" s="20">
        <v>0</v>
      </c>
      <c r="M536" s="20">
        <v>0</v>
      </c>
      <c r="N536" s="20">
        <v>1015</v>
      </c>
      <c r="O536" s="21">
        <v>0</v>
      </c>
      <c r="Q536" s="20">
        <v>0</v>
      </c>
      <c r="R536" s="20">
        <f t="shared" si="19"/>
        <v>1015</v>
      </c>
      <c r="S536" s="20">
        <v>1015</v>
      </c>
    </row>
    <row r="537" spans="1:19">
      <c r="B537" s="18" t="s">
        <v>10729</v>
      </c>
      <c r="D537" s="18" t="s">
        <v>10730</v>
      </c>
      <c r="E537" s="18" t="s">
        <v>10731</v>
      </c>
      <c r="F537" s="18" t="s">
        <v>10732</v>
      </c>
      <c r="G537" s="19">
        <v>12</v>
      </c>
      <c r="H537" s="23">
        <v>45881</v>
      </c>
      <c r="I537" s="23">
        <v>46226</v>
      </c>
      <c r="J537" s="23">
        <v>45609</v>
      </c>
      <c r="K537" s="23">
        <v>45610</v>
      </c>
      <c r="L537" s="20">
        <v>0</v>
      </c>
      <c r="M537" s="20">
        <v>0</v>
      </c>
      <c r="N537" s="20">
        <v>1025</v>
      </c>
      <c r="O537" s="21">
        <v>0</v>
      </c>
      <c r="Q537" s="20">
        <v>0</v>
      </c>
      <c r="R537" s="20">
        <f t="shared" si="19"/>
        <v>1025</v>
      </c>
      <c r="S537" s="20">
        <v>1025</v>
      </c>
    </row>
    <row r="538" spans="1:19">
      <c r="A538" s="17" t="s">
        <v>10733</v>
      </c>
    </row>
    <row r="539" spans="1:19">
      <c r="A539" s="18" t="s">
        <v>10734</v>
      </c>
      <c r="B539" s="18" t="s">
        <v>10735</v>
      </c>
      <c r="C539" s="18" t="s">
        <v>10736</v>
      </c>
      <c r="D539" s="18" t="s">
        <v>10737</v>
      </c>
      <c r="E539" s="18" t="s">
        <v>10738</v>
      </c>
      <c r="F539" s="18" t="s">
        <v>10739</v>
      </c>
      <c r="G539" s="19">
        <v>12</v>
      </c>
      <c r="H539" s="23">
        <v>45862</v>
      </c>
      <c r="I539" s="23">
        <v>46226</v>
      </c>
      <c r="J539" s="23">
        <v>45587</v>
      </c>
      <c r="K539" s="23">
        <v>45590</v>
      </c>
      <c r="L539" s="20">
        <v>0</v>
      </c>
      <c r="M539" s="20">
        <v>1217.5</v>
      </c>
      <c r="N539" s="20">
        <v>1350</v>
      </c>
      <c r="O539" s="21">
        <v>0</v>
      </c>
      <c r="Q539" s="20">
        <v>0</v>
      </c>
      <c r="R539" s="20">
        <f t="shared" ref="R539:R550" si="20">N539</f>
        <v>1350</v>
      </c>
      <c r="S539" s="20">
        <v>1350</v>
      </c>
    </row>
    <row r="540" spans="1:19">
      <c r="A540" s="18" t="s">
        <v>10740</v>
      </c>
      <c r="B540" s="18" t="s">
        <v>10741</v>
      </c>
      <c r="C540" s="18" t="s">
        <v>10742</v>
      </c>
      <c r="D540" s="18" t="s">
        <v>10743</v>
      </c>
      <c r="E540" s="18" t="s">
        <v>10744</v>
      </c>
      <c r="F540" s="18" t="s">
        <v>10745</v>
      </c>
      <c r="G540" s="19">
        <v>12</v>
      </c>
      <c r="H540" s="23">
        <v>45862</v>
      </c>
      <c r="I540" s="23">
        <v>46226</v>
      </c>
      <c r="J540" s="23">
        <v>45576</v>
      </c>
      <c r="K540" s="23">
        <v>45590</v>
      </c>
      <c r="L540" s="20">
        <v>0</v>
      </c>
      <c r="M540" s="20">
        <v>1217.5</v>
      </c>
      <c r="N540" s="20">
        <v>1400</v>
      </c>
      <c r="O540" s="21">
        <v>0</v>
      </c>
      <c r="Q540" s="20">
        <v>0</v>
      </c>
      <c r="R540" s="20">
        <f t="shared" si="20"/>
        <v>1400</v>
      </c>
      <c r="S540" s="20">
        <v>1400</v>
      </c>
    </row>
    <row r="541" spans="1:19">
      <c r="A541" s="18" t="s">
        <v>10746</v>
      </c>
      <c r="B541" s="18" t="s">
        <v>10747</v>
      </c>
      <c r="C541" s="18" t="s">
        <v>10748</v>
      </c>
      <c r="D541" s="18" t="s">
        <v>10749</v>
      </c>
      <c r="E541" s="18" t="s">
        <v>10750</v>
      </c>
      <c r="F541" s="18" t="s">
        <v>10751</v>
      </c>
      <c r="G541" s="19">
        <v>12</v>
      </c>
      <c r="H541" s="23">
        <v>45862</v>
      </c>
      <c r="I541" s="23">
        <v>46226</v>
      </c>
      <c r="J541" s="23">
        <v>45574</v>
      </c>
      <c r="K541" s="23">
        <v>45590</v>
      </c>
      <c r="L541" s="20">
        <v>0</v>
      </c>
      <c r="M541" s="20">
        <v>1217.5</v>
      </c>
      <c r="N541" s="20">
        <v>1400</v>
      </c>
      <c r="O541" s="21">
        <v>0</v>
      </c>
      <c r="Q541" s="20">
        <v>0</v>
      </c>
      <c r="R541" s="20">
        <f t="shared" si="20"/>
        <v>1400</v>
      </c>
      <c r="S541" s="20">
        <v>1400</v>
      </c>
    </row>
    <row r="542" spans="1:19">
      <c r="A542" s="18" t="s">
        <v>10752</v>
      </c>
      <c r="B542" s="18" t="s">
        <v>10753</v>
      </c>
      <c r="C542" s="18" t="s">
        <v>10754</v>
      </c>
      <c r="D542" s="18" t="s">
        <v>10755</v>
      </c>
      <c r="E542" s="18" t="s">
        <v>10756</v>
      </c>
      <c r="F542" s="18" t="s">
        <v>10757</v>
      </c>
      <c r="G542" s="19">
        <v>12</v>
      </c>
      <c r="H542" s="23">
        <v>45862</v>
      </c>
      <c r="I542" s="23">
        <v>46226</v>
      </c>
      <c r="J542" s="23">
        <v>45572</v>
      </c>
      <c r="K542" s="23">
        <v>45590</v>
      </c>
      <c r="L542" s="20">
        <v>0</v>
      </c>
      <c r="M542" s="20">
        <v>1217.5</v>
      </c>
      <c r="N542" s="20">
        <v>1350</v>
      </c>
      <c r="O542" s="21">
        <v>0</v>
      </c>
      <c r="Q542" s="20">
        <v>0</v>
      </c>
      <c r="R542" s="20">
        <f t="shared" si="20"/>
        <v>1350</v>
      </c>
      <c r="S542" s="20">
        <v>1350</v>
      </c>
    </row>
    <row r="543" spans="1:19">
      <c r="A543" s="18" t="s">
        <v>10758</v>
      </c>
      <c r="B543" s="18" t="s">
        <v>10759</v>
      </c>
      <c r="C543" s="18" t="s">
        <v>10760</v>
      </c>
      <c r="D543" s="18" t="s">
        <v>10761</v>
      </c>
      <c r="E543" s="18" t="s">
        <v>10762</v>
      </c>
      <c r="F543" s="18" t="s">
        <v>10763</v>
      </c>
      <c r="G543" s="19">
        <v>12</v>
      </c>
      <c r="H543" s="23">
        <v>45862</v>
      </c>
      <c r="I543" s="23">
        <v>46226</v>
      </c>
      <c r="J543" s="23">
        <v>45567</v>
      </c>
      <c r="K543" s="23">
        <v>45590</v>
      </c>
      <c r="L543" s="20">
        <v>0</v>
      </c>
      <c r="M543" s="20">
        <v>1217.5</v>
      </c>
      <c r="N543" s="20">
        <v>1375</v>
      </c>
      <c r="O543" s="21">
        <v>0</v>
      </c>
      <c r="Q543" s="20">
        <v>0</v>
      </c>
      <c r="R543" s="20">
        <f t="shared" si="20"/>
        <v>1375</v>
      </c>
      <c r="S543" s="20">
        <v>1375</v>
      </c>
    </row>
    <row r="544" spans="1:19">
      <c r="A544" s="18" t="s">
        <v>10764</v>
      </c>
      <c r="B544" s="18" t="s">
        <v>10765</v>
      </c>
      <c r="C544" s="18" t="s">
        <v>10766</v>
      </c>
      <c r="D544" s="18" t="s">
        <v>10767</v>
      </c>
      <c r="E544" s="18" t="s">
        <v>10768</v>
      </c>
      <c r="F544" s="18" t="s">
        <v>10769</v>
      </c>
      <c r="G544" s="19">
        <v>12</v>
      </c>
      <c r="H544" s="23">
        <v>45862</v>
      </c>
      <c r="I544" s="23">
        <v>46226</v>
      </c>
      <c r="J544" s="23">
        <v>45568</v>
      </c>
      <c r="K544" s="23">
        <v>45590</v>
      </c>
      <c r="L544" s="20">
        <v>2600</v>
      </c>
      <c r="M544" s="20">
        <v>1217.5</v>
      </c>
      <c r="N544" s="20">
        <v>1375</v>
      </c>
      <c r="O544" s="21">
        <v>0</v>
      </c>
      <c r="Q544" s="20">
        <v>0</v>
      </c>
      <c r="R544" s="20">
        <f t="shared" si="20"/>
        <v>1375</v>
      </c>
      <c r="S544" s="20">
        <v>1375</v>
      </c>
    </row>
    <row r="545" spans="1:19">
      <c r="A545" s="18" t="s">
        <v>10770</v>
      </c>
      <c r="B545" s="18" t="s">
        <v>10771</v>
      </c>
      <c r="C545" s="18" t="s">
        <v>10772</v>
      </c>
      <c r="D545" s="18" t="s">
        <v>10773</v>
      </c>
      <c r="E545" s="18" t="s">
        <v>10774</v>
      </c>
      <c r="F545" s="18" t="s">
        <v>10775</v>
      </c>
      <c r="G545" s="19">
        <v>12</v>
      </c>
      <c r="H545" s="23">
        <v>45862</v>
      </c>
      <c r="I545" s="23">
        <v>46226</v>
      </c>
      <c r="J545" s="23">
        <v>45574</v>
      </c>
      <c r="K545" s="23">
        <v>45590</v>
      </c>
      <c r="L545" s="20">
        <v>0</v>
      </c>
      <c r="M545" s="20">
        <v>1217.5</v>
      </c>
      <c r="N545" s="20">
        <v>1380</v>
      </c>
      <c r="O545" s="21">
        <v>0</v>
      </c>
      <c r="Q545" s="20">
        <v>0</v>
      </c>
      <c r="R545" s="20">
        <f t="shared" si="20"/>
        <v>1380</v>
      </c>
      <c r="S545" s="20">
        <v>1380</v>
      </c>
    </row>
    <row r="546" spans="1:19">
      <c r="A546" s="18" t="s">
        <v>10776</v>
      </c>
      <c r="B546" s="18" t="s">
        <v>10777</v>
      </c>
      <c r="C546" s="18" t="s">
        <v>10778</v>
      </c>
      <c r="D546" s="18" t="s">
        <v>10779</v>
      </c>
      <c r="E546" s="18" t="s">
        <v>10780</v>
      </c>
      <c r="F546" s="18" t="s">
        <v>10781</v>
      </c>
      <c r="G546" s="19">
        <v>12</v>
      </c>
      <c r="H546" s="23">
        <v>45862</v>
      </c>
      <c r="I546" s="23">
        <v>46226</v>
      </c>
      <c r="J546" s="23">
        <v>45566</v>
      </c>
      <c r="K546" s="23">
        <v>45590</v>
      </c>
      <c r="L546" s="20">
        <v>0</v>
      </c>
      <c r="M546" s="20">
        <v>1217.5</v>
      </c>
      <c r="N546" s="20">
        <v>1340</v>
      </c>
      <c r="O546" s="21">
        <v>0</v>
      </c>
      <c r="Q546" s="20">
        <v>0</v>
      </c>
      <c r="R546" s="20">
        <f t="shared" si="20"/>
        <v>1340</v>
      </c>
      <c r="S546" s="20">
        <v>1340</v>
      </c>
    </row>
    <row r="547" spans="1:19">
      <c r="A547" s="18" t="s">
        <v>10782</v>
      </c>
      <c r="B547" s="18" t="s">
        <v>10783</v>
      </c>
      <c r="C547" s="18" t="s">
        <v>10784</v>
      </c>
      <c r="D547" s="18" t="s">
        <v>10785</v>
      </c>
      <c r="E547" s="18" t="s">
        <v>10786</v>
      </c>
      <c r="F547" s="18" t="s">
        <v>10787</v>
      </c>
      <c r="G547" s="19">
        <v>12</v>
      </c>
      <c r="H547" s="23">
        <v>45862</v>
      </c>
      <c r="I547" s="23">
        <v>46226</v>
      </c>
      <c r="J547" s="23">
        <v>45577</v>
      </c>
      <c r="K547" s="23">
        <v>45590</v>
      </c>
      <c r="L547" s="20">
        <v>0</v>
      </c>
      <c r="M547" s="20">
        <v>1217.5</v>
      </c>
      <c r="N547" s="20">
        <v>1415</v>
      </c>
      <c r="O547" s="21">
        <v>0</v>
      </c>
      <c r="Q547" s="20">
        <v>0</v>
      </c>
      <c r="R547" s="20">
        <f t="shared" si="20"/>
        <v>1415</v>
      </c>
      <c r="S547" s="20">
        <v>1415</v>
      </c>
    </row>
    <row r="548" spans="1:19">
      <c r="B548" s="18" t="s">
        <v>10788</v>
      </c>
      <c r="D548" s="18" t="s">
        <v>10789</v>
      </c>
      <c r="E548" s="18" t="s">
        <v>10790</v>
      </c>
      <c r="F548" s="18" t="s">
        <v>10791</v>
      </c>
      <c r="G548" s="19">
        <v>12</v>
      </c>
      <c r="H548" s="23">
        <v>45880</v>
      </c>
      <c r="I548" s="23">
        <v>46226</v>
      </c>
      <c r="J548" s="23">
        <v>45600</v>
      </c>
      <c r="K548" s="23">
        <v>45601</v>
      </c>
      <c r="L548" s="20">
        <v>0</v>
      </c>
      <c r="M548" s="20">
        <v>0</v>
      </c>
      <c r="N548" s="20">
        <v>1390</v>
      </c>
      <c r="O548" s="21">
        <v>0</v>
      </c>
      <c r="Q548" s="20">
        <v>0</v>
      </c>
      <c r="R548" s="20">
        <f t="shared" si="20"/>
        <v>1390</v>
      </c>
      <c r="S548" s="20">
        <v>1390</v>
      </c>
    </row>
    <row r="549" spans="1:19">
      <c r="B549" s="18" t="s">
        <v>10792</v>
      </c>
      <c r="D549" s="18" t="s">
        <v>10793</v>
      </c>
      <c r="E549" s="18" t="s">
        <v>10794</v>
      </c>
      <c r="F549" s="18" t="s">
        <v>10795</v>
      </c>
      <c r="G549" s="19">
        <v>12</v>
      </c>
      <c r="H549" s="23">
        <v>45880</v>
      </c>
      <c r="I549" s="23">
        <v>46226</v>
      </c>
      <c r="J549" s="23">
        <v>45594</v>
      </c>
      <c r="K549" s="23">
        <v>45595</v>
      </c>
      <c r="L549" s="20">
        <v>0</v>
      </c>
      <c r="M549" s="20">
        <v>0</v>
      </c>
      <c r="N549" s="20">
        <v>1390</v>
      </c>
      <c r="O549" s="21">
        <v>0</v>
      </c>
      <c r="Q549" s="20">
        <v>0</v>
      </c>
      <c r="R549" s="20">
        <f t="shared" si="20"/>
        <v>1390</v>
      </c>
      <c r="S549" s="20">
        <v>1390</v>
      </c>
    </row>
    <row r="550" spans="1:19">
      <c r="B550" s="18" t="s">
        <v>10796</v>
      </c>
      <c r="D550" s="18" t="s">
        <v>10797</v>
      </c>
      <c r="E550" s="18" t="s">
        <v>10798</v>
      </c>
      <c r="F550" s="18" t="s">
        <v>10799</v>
      </c>
      <c r="G550" s="19">
        <v>12</v>
      </c>
      <c r="H550" s="23">
        <v>45881</v>
      </c>
      <c r="I550" s="23">
        <v>46226</v>
      </c>
      <c r="J550" s="23">
        <v>45580</v>
      </c>
      <c r="K550" s="23">
        <v>45581</v>
      </c>
      <c r="L550" s="20">
        <v>0</v>
      </c>
      <c r="M550" s="20">
        <v>0</v>
      </c>
      <c r="N550" s="20">
        <v>1415</v>
      </c>
      <c r="O550" s="21">
        <v>0</v>
      </c>
      <c r="Q550" s="20">
        <v>0</v>
      </c>
      <c r="R550" s="20">
        <f t="shared" si="20"/>
        <v>1415</v>
      </c>
      <c r="S550" s="20">
        <v>1415</v>
      </c>
    </row>
    <row r="551" spans="1:19">
      <c r="A551" s="16" t="s">
        <v>10800</v>
      </c>
      <c r="B551" s="12">
        <f>COUNTA(B28:B55)+COUNTA(B57:B57)+COUNTA(B59:B105)+COUNTA(B107:B116)+COUNTA(B118:B125)+COUNTA(B127:B144)+COUNTA(B146:B338)+COUNTA(B340:B460)+COUNTA(B462:B476)+COUNTA(B478:B496)+COUNTA(B498:B537)+COUNTA(B539:B550)</f>
        <v>512</v>
      </c>
      <c r="G551" s="13">
        <f>IF((COUNTA(G28:G55)+COUNTA(G57:G57)+COUNTA(G59:G105)+COUNTA(G107:G116)+COUNTA(G118:G125)+COUNTA(G127:G144)+COUNTA(G146:G338)+COUNTA(G340:G460)+COUNTA(G462:G476)+COUNTA(G478:G496)+COUNTA(G498:G537)+COUNTA(G539:G550))=0,0,(SUM(G28:G55)+SUM(G57:G57)+SUM(G59:G105)+SUM(G107:G116)+SUM(G118:G125)+SUM(G127:G144)+SUM(G146:G338)+SUM(G340:G460)+SUM(G462:G476)+SUM(G478:G496)+SUM(G498:G537)+SUM(G539:G550))/(COUNTA(G28:G55)+COUNTA(G57:G57)+COUNTA(G59:G105)+COUNTA(G107:G116)+COUNTA(G118:G125)+COUNTA(G127:G144)+COUNTA(G146:G338)+COUNTA(G340:G460)+COUNTA(G462:G476)+COUNTA(G478:G496)+COUNTA(G498:G537)+COUNTA(G539:G550)))</f>
        <v>12</v>
      </c>
      <c r="L551" s="14">
        <f>IF((COUNTA(L28:L55)+COUNTA(L57:L57)+COUNTA(L59:L105)+COUNTA(L107:L116)+COUNTA(L118:L125)+COUNTA(L127:L144)+COUNTA(L146:L338)+COUNTA(L340:L460)+COUNTA(L462:L476)+COUNTA(L478:L496)+COUNTA(L498:L537)+COUNTA(L539:L550))=0,0,(SUM(L28:L55)+SUM(L57:L57)+SUM(L59:L105)+SUM(L107:L116)+SUM(L118:L125)+SUM(L127:L144)+SUM(L146:L338)+SUM(L340:L460)+SUM(L462:L476)+SUM(L478:L496)+SUM(L498:L537)+SUM(L539:L550))/(COUNTA(L28:L55)+COUNTA(L57:L57)+COUNTA(L59:L105)+COUNTA(L107:L116)+COUNTA(L118:L125)+COUNTA(L127:L144)+COUNTA(L146:L338)+COUNTA(L340:L460)+COUNTA(L462:L476)+COUNTA(L478:L496)+COUNTA(L498:L537)+COUNTA(L539:L550)))</f>
        <v>98.65234375</v>
      </c>
      <c r="M551" s="14">
        <f>IF((COUNTA(M28:M55)+COUNTA(M57:M57)+COUNTA(M59:M105)+COUNTA(M107:M116)+COUNTA(M118:M125)+COUNTA(M127:M144)+COUNTA(M146:M338)+COUNTA(M340:M460)+COUNTA(M462:M476)+COUNTA(M478:M496)+COUNTA(M498:M537)+COUNTA(M539:M550))=0,0,(SUM(M28:M55)+SUM(M57:M57)+SUM(M59:M105)+SUM(M107:M116)+SUM(M118:M125)+SUM(M127:M144)+SUM(M146:M338)+SUM(M340:M460)+SUM(M462:M476)+SUM(M478:M496)+SUM(M498:M537)+SUM(M539:M550))/(COUNTA(M28:M55)+COUNTA(M57:M57)+COUNTA(M59:M105)+COUNTA(M107:M116)+COUNTA(M118:M125)+COUNTA(M127:M144)+COUNTA(M146:M338)+COUNTA(M340:M460)+COUNTA(M462:M476)+COUNTA(M478:M496)+COUNTA(M498:M537)+COUNTA(M539:M550)))</f>
        <v>359.22667968749982</v>
      </c>
      <c r="N551" s="14">
        <f>IF(B551 &gt; 0, R551 / B551, 0)</f>
        <v>1010.244140625</v>
      </c>
      <c r="Q551" s="14">
        <f>IF((COUNTA(Q28:Q55)+COUNTA(Q57:Q57)+COUNTA(Q59:Q105)+COUNTA(Q107:Q116)+COUNTA(Q118:Q125)+COUNTA(Q127:Q144)+COUNTA(Q146:Q338)+COUNTA(Q340:Q460)+COUNTA(Q462:Q476)+COUNTA(Q478:Q496)+COUNTA(Q498:Q537)+COUNTA(Q539:Q550))=0,0,(SUM(Q28:Q55)+SUM(Q57:Q57)+SUM(Q59:Q105)+SUM(Q107:Q116)+SUM(Q118:Q125)+SUM(Q127:Q144)+SUM(Q146:Q338)+SUM(Q340:Q460)+SUM(Q462:Q476)+SUM(Q478:Q496)+SUM(Q498:Q537)+SUM(Q539:Q550))/(COUNTA(Q28:Q55)+COUNTA(Q57:Q57)+COUNTA(Q59:Q105)+COUNTA(Q107:Q116)+COUNTA(Q118:Q125)+COUNTA(Q127:Q144)+COUNTA(Q146:Q338)+COUNTA(Q340:Q460)+COUNTA(Q462:Q476)+COUNTA(Q478:Q496)+COUNTA(Q498:Q537)+COUNTA(Q539:Q550)))</f>
        <v>1.806640625</v>
      </c>
      <c r="R551" s="14">
        <f>SUM(R28:R55)+SUM(R57:R57)+SUM(R59:R105)+SUM(R107:R116)+SUM(R118:R125)+SUM(R127:R144)+SUM(R146:R338)+SUM(R340:R460)+SUM(R462:R476)+SUM(R478:R496)+SUM(R498:R537)+SUM(R539:R550)</f>
        <v>517245</v>
      </c>
    </row>
  </sheetData>
  <mergeCells count="6">
    <mergeCell ref="A7:E7"/>
    <mergeCell ref="F7:N7"/>
    <mergeCell ref="O7"/>
    <mergeCell ref="A25:I25"/>
    <mergeCell ref="J25:K25"/>
    <mergeCell ref="L25:O25"/>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Y16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10801</v>
      </c>
    </row>
    <row r="3" spans="1:25">
      <c r="A3" s="2" t="s">
        <v>10802</v>
      </c>
    </row>
    <row r="4" spans="1:25">
      <c r="A4" s="2" t="s">
        <v>10803</v>
      </c>
    </row>
    <row r="6" spans="1:25" ht="15.75">
      <c r="A6" s="3" t="s">
        <v>10804</v>
      </c>
    </row>
    <row r="7" spans="1:25">
      <c r="A7" s="26"/>
      <c r="B7" s="26"/>
      <c r="C7" s="26"/>
      <c r="D7" s="26"/>
      <c r="E7" s="26"/>
      <c r="F7" s="27" t="s">
        <v>10805</v>
      </c>
      <c r="G7" s="27"/>
      <c r="H7" s="27"/>
      <c r="I7" s="27"/>
      <c r="J7" s="27"/>
      <c r="K7" s="27"/>
      <c r="L7" s="27"/>
      <c r="M7" s="27"/>
      <c r="N7" s="27"/>
      <c r="O7" s="26"/>
    </row>
    <row r="8" spans="1:25" ht="25.5">
      <c r="A8" s="4" t="s">
        <v>10806</v>
      </c>
      <c r="B8" s="5" t="s">
        <v>10807</v>
      </c>
      <c r="C8" s="5" t="s">
        <v>10808</v>
      </c>
      <c r="D8" s="6" t="s">
        <v>10809</v>
      </c>
      <c r="E8" s="5" t="s">
        <v>10810</v>
      </c>
      <c r="F8" s="5" t="s">
        <v>10812</v>
      </c>
      <c r="G8" s="5" t="s">
        <v>10813</v>
      </c>
      <c r="H8" s="5" t="s">
        <v>10814</v>
      </c>
      <c r="I8" s="5" t="s">
        <v>10815</v>
      </c>
      <c r="J8" s="5" t="s">
        <v>10816</v>
      </c>
      <c r="K8" s="5" t="s">
        <v>10817</v>
      </c>
      <c r="L8" s="8" t="s">
        <v>10818</v>
      </c>
      <c r="M8" s="8" t="s">
        <v>10819</v>
      </c>
      <c r="N8" s="8" t="s">
        <v>10820</v>
      </c>
      <c r="O8" s="5" t="s">
        <v>10821</v>
      </c>
      <c r="Q8" s="10" t="s">
        <v>10811</v>
      </c>
      <c r="R8" s="10" t="s">
        <v>10811</v>
      </c>
      <c r="S8" s="10" t="s">
        <v>10811</v>
      </c>
      <c r="T8" s="10" t="s">
        <v>10811</v>
      </c>
      <c r="U8" s="11" t="s">
        <v>10822</v>
      </c>
      <c r="V8" s="11" t="s">
        <v>10823</v>
      </c>
      <c r="W8" s="11" t="s">
        <v>10824</v>
      </c>
      <c r="X8" s="11" t="s">
        <v>10825</v>
      </c>
      <c r="Y8" s="11" t="s">
        <v>10826</v>
      </c>
    </row>
    <row r="9" spans="1:25">
      <c r="A9" s="18" t="s">
        <v>10827</v>
      </c>
      <c r="B9" s="19">
        <v>0</v>
      </c>
      <c r="C9" s="19">
        <v>1</v>
      </c>
      <c r="D9" s="20">
        <v>2100</v>
      </c>
      <c r="E9" s="19">
        <v>1</v>
      </c>
      <c r="F9" s="19">
        <v>0</v>
      </c>
      <c r="G9" s="19">
        <v>1</v>
      </c>
      <c r="H9" s="19">
        <v>1</v>
      </c>
      <c r="I9" s="19">
        <v>0</v>
      </c>
      <c r="J9" s="19">
        <v>1</v>
      </c>
      <c r="K9" s="19">
        <v>1</v>
      </c>
      <c r="L9" s="22">
        <v>1</v>
      </c>
      <c r="M9" s="22">
        <v>1</v>
      </c>
      <c r="N9" s="22">
        <v>0</v>
      </c>
      <c r="O9" s="19">
        <v>0</v>
      </c>
      <c r="Q9" s="19">
        <v>0</v>
      </c>
      <c r="R9" s="19">
        <v>0</v>
      </c>
      <c r="S9" s="19">
        <v>0</v>
      </c>
      <c r="T9" s="19">
        <v>1</v>
      </c>
      <c r="U9" s="20">
        <v>2100</v>
      </c>
      <c r="V9" s="20">
        <v>0</v>
      </c>
      <c r="W9" s="20">
        <v>441</v>
      </c>
      <c r="X9" s="20">
        <v>0</v>
      </c>
      <c r="Y9" s="20">
        <v>1</v>
      </c>
    </row>
    <row r="10" spans="1:25">
      <c r="A10" s="18" t="s">
        <v>10828</v>
      </c>
      <c r="B10" s="19">
        <v>0</v>
      </c>
      <c r="C10" s="19">
        <v>1</v>
      </c>
      <c r="D10" s="20">
        <v>2225</v>
      </c>
      <c r="E10" s="19">
        <v>1</v>
      </c>
      <c r="F10" s="19">
        <v>0</v>
      </c>
      <c r="G10" s="19">
        <v>0</v>
      </c>
      <c r="H10" s="19">
        <v>1</v>
      </c>
      <c r="I10" s="19">
        <v>1</v>
      </c>
      <c r="J10" s="19">
        <v>1</v>
      </c>
      <c r="K10" s="19">
        <v>1</v>
      </c>
      <c r="L10" s="22">
        <v>1</v>
      </c>
      <c r="M10" s="22">
        <v>1</v>
      </c>
      <c r="N10" s="22">
        <v>0</v>
      </c>
      <c r="O10" s="19">
        <v>0</v>
      </c>
      <c r="Q10" s="19">
        <v>0</v>
      </c>
      <c r="R10" s="19">
        <v>0</v>
      </c>
      <c r="S10" s="19">
        <v>0</v>
      </c>
      <c r="T10" s="19">
        <v>1</v>
      </c>
      <c r="U10" s="20">
        <v>2225</v>
      </c>
      <c r="V10" s="20">
        <v>0</v>
      </c>
      <c r="W10" s="20">
        <v>667</v>
      </c>
      <c r="X10" s="20">
        <v>1</v>
      </c>
      <c r="Y10" s="20">
        <v>1</v>
      </c>
    </row>
    <row r="11" spans="1:25">
      <c r="A11" s="18" t="s">
        <v>10829</v>
      </c>
      <c r="B11" s="19">
        <v>0</v>
      </c>
      <c r="C11" s="19">
        <v>10</v>
      </c>
      <c r="D11" s="20">
        <v>1700.5555555555557</v>
      </c>
      <c r="E11" s="19">
        <v>10</v>
      </c>
      <c r="F11" s="19">
        <v>0</v>
      </c>
      <c r="G11" s="19">
        <v>7</v>
      </c>
      <c r="H11" s="19">
        <v>0</v>
      </c>
      <c r="I11" s="19">
        <v>2</v>
      </c>
      <c r="J11" s="19">
        <v>0</v>
      </c>
      <c r="K11" s="19">
        <v>9</v>
      </c>
      <c r="L11" s="22">
        <v>0</v>
      </c>
      <c r="M11" s="22">
        <v>0.9</v>
      </c>
      <c r="N11" s="22">
        <v>0.9</v>
      </c>
      <c r="O11" s="19">
        <v>1</v>
      </c>
      <c r="Q11" s="19">
        <v>0</v>
      </c>
      <c r="R11" s="19">
        <v>1</v>
      </c>
      <c r="S11" s="19">
        <v>0</v>
      </c>
      <c r="T11" s="19">
        <v>8</v>
      </c>
      <c r="U11" s="20">
        <v>15305</v>
      </c>
      <c r="V11" s="20">
        <v>0</v>
      </c>
      <c r="W11" s="20">
        <v>3054</v>
      </c>
      <c r="X11" s="20">
        <v>2</v>
      </c>
      <c r="Y11" s="20">
        <v>8</v>
      </c>
    </row>
    <row r="12" spans="1:25">
      <c r="A12" s="18" t="s">
        <v>10830</v>
      </c>
      <c r="B12" s="19">
        <v>0</v>
      </c>
      <c r="C12" s="19">
        <v>8</v>
      </c>
      <c r="D12" s="20">
        <v>1726.25</v>
      </c>
      <c r="E12" s="19">
        <v>8</v>
      </c>
      <c r="F12" s="19">
        <v>0</v>
      </c>
      <c r="G12" s="19">
        <v>8</v>
      </c>
      <c r="H12" s="19">
        <v>6</v>
      </c>
      <c r="I12" s="19">
        <v>0</v>
      </c>
      <c r="J12" s="19">
        <v>6</v>
      </c>
      <c r="K12" s="19">
        <v>8</v>
      </c>
      <c r="L12" s="22">
        <v>0.75</v>
      </c>
      <c r="M12" s="22">
        <v>1</v>
      </c>
      <c r="N12" s="22">
        <v>0.25</v>
      </c>
      <c r="O12" s="19">
        <v>0</v>
      </c>
      <c r="Q12" s="19">
        <v>0</v>
      </c>
      <c r="R12" s="19">
        <v>0</v>
      </c>
      <c r="S12" s="19">
        <v>4</v>
      </c>
      <c r="T12" s="19">
        <v>4</v>
      </c>
      <c r="U12" s="20">
        <v>13810</v>
      </c>
      <c r="V12" s="20">
        <v>0</v>
      </c>
      <c r="W12" s="20">
        <v>2652</v>
      </c>
      <c r="X12" s="20">
        <v>0</v>
      </c>
      <c r="Y12" s="20">
        <v>8</v>
      </c>
    </row>
    <row r="13" spans="1:25">
      <c r="A13" s="18" t="s">
        <v>10831</v>
      </c>
      <c r="B13" s="19">
        <v>0</v>
      </c>
      <c r="C13" s="19">
        <v>6</v>
      </c>
      <c r="D13" s="20">
        <v>1711</v>
      </c>
      <c r="E13" s="19">
        <v>6</v>
      </c>
      <c r="F13" s="19">
        <v>0</v>
      </c>
      <c r="G13" s="19">
        <v>2</v>
      </c>
      <c r="H13" s="19">
        <v>0</v>
      </c>
      <c r="I13" s="19">
        <v>3</v>
      </c>
      <c r="J13" s="19">
        <v>0</v>
      </c>
      <c r="K13" s="19">
        <v>5</v>
      </c>
      <c r="L13" s="22">
        <v>0</v>
      </c>
      <c r="M13" s="22">
        <v>0.83333333333333337</v>
      </c>
      <c r="N13" s="22">
        <v>0.83333333333333337</v>
      </c>
      <c r="O13" s="19">
        <v>1</v>
      </c>
      <c r="Q13" s="19">
        <v>0</v>
      </c>
      <c r="R13" s="19">
        <v>1</v>
      </c>
      <c r="S13" s="19">
        <v>2</v>
      </c>
      <c r="T13" s="19">
        <v>2</v>
      </c>
      <c r="U13" s="20">
        <v>8555</v>
      </c>
      <c r="V13" s="20">
        <v>0</v>
      </c>
      <c r="W13" s="20">
        <v>1962</v>
      </c>
      <c r="X13" s="20">
        <v>3</v>
      </c>
      <c r="Y13" s="20">
        <v>4</v>
      </c>
    </row>
    <row r="14" spans="1:25">
      <c r="A14" s="18" t="s">
        <v>10832</v>
      </c>
      <c r="B14" s="19">
        <v>0</v>
      </c>
      <c r="C14" s="19">
        <v>8</v>
      </c>
      <c r="D14" s="20">
        <v>1690</v>
      </c>
      <c r="E14" s="19">
        <v>7</v>
      </c>
      <c r="F14" s="19">
        <v>0</v>
      </c>
      <c r="G14" s="19">
        <v>0</v>
      </c>
      <c r="H14" s="19">
        <v>4</v>
      </c>
      <c r="I14" s="19">
        <v>2</v>
      </c>
      <c r="J14" s="19">
        <v>4</v>
      </c>
      <c r="K14" s="19">
        <v>2</v>
      </c>
      <c r="L14" s="22">
        <v>0.5</v>
      </c>
      <c r="M14" s="22">
        <v>0.25</v>
      </c>
      <c r="N14" s="22">
        <v>-0.25</v>
      </c>
      <c r="O14" s="19">
        <v>6</v>
      </c>
      <c r="Q14" s="19">
        <v>0</v>
      </c>
      <c r="R14" s="19">
        <v>0</v>
      </c>
      <c r="S14" s="19">
        <v>0</v>
      </c>
      <c r="T14" s="19">
        <v>2</v>
      </c>
      <c r="U14" s="20">
        <v>3380</v>
      </c>
      <c r="V14" s="20">
        <v>0</v>
      </c>
      <c r="W14" s="20">
        <v>2686</v>
      </c>
      <c r="X14" s="20">
        <v>2</v>
      </c>
      <c r="Y14" s="20">
        <v>2</v>
      </c>
    </row>
    <row r="15" spans="1:25">
      <c r="A15" s="18" t="s">
        <v>10833</v>
      </c>
      <c r="B15" s="19">
        <v>0</v>
      </c>
      <c r="C15" s="19">
        <v>8</v>
      </c>
      <c r="D15" s="20">
        <v>0</v>
      </c>
      <c r="E15" s="19">
        <v>8</v>
      </c>
      <c r="F15" s="19">
        <v>0</v>
      </c>
      <c r="G15" s="19">
        <v>0</v>
      </c>
      <c r="H15" s="19">
        <v>0</v>
      </c>
      <c r="I15" s="19">
        <v>0</v>
      </c>
      <c r="J15" s="19">
        <v>0</v>
      </c>
      <c r="K15" s="19">
        <v>0</v>
      </c>
      <c r="L15" s="22">
        <v>0</v>
      </c>
      <c r="M15" s="22">
        <v>0</v>
      </c>
      <c r="N15" s="22">
        <v>0</v>
      </c>
      <c r="O15" s="19">
        <v>8</v>
      </c>
      <c r="Q15" s="19">
        <v>0</v>
      </c>
      <c r="R15" s="19">
        <v>0</v>
      </c>
      <c r="S15" s="19">
        <v>0</v>
      </c>
      <c r="T15" s="19">
        <v>0</v>
      </c>
      <c r="U15" s="20">
        <v>0</v>
      </c>
      <c r="V15" s="20">
        <v>0</v>
      </c>
      <c r="W15" s="20">
        <v>2924</v>
      </c>
      <c r="X15" s="20">
        <v>0</v>
      </c>
      <c r="Y15" s="20">
        <v>0</v>
      </c>
    </row>
    <row r="16" spans="1:25">
      <c r="A16" s="18" t="s">
        <v>10834</v>
      </c>
      <c r="B16" s="19">
        <v>0</v>
      </c>
      <c r="C16" s="19">
        <v>10</v>
      </c>
      <c r="D16" s="20">
        <v>1733.8888888888889</v>
      </c>
      <c r="E16" s="19">
        <v>10</v>
      </c>
      <c r="F16" s="19">
        <v>0</v>
      </c>
      <c r="G16" s="19">
        <v>4</v>
      </c>
      <c r="H16" s="19">
        <v>0</v>
      </c>
      <c r="I16" s="19">
        <v>5</v>
      </c>
      <c r="J16" s="19">
        <v>0</v>
      </c>
      <c r="K16" s="19">
        <v>9</v>
      </c>
      <c r="L16" s="22">
        <v>0</v>
      </c>
      <c r="M16" s="22">
        <v>0.9</v>
      </c>
      <c r="N16" s="22">
        <v>0.9</v>
      </c>
      <c r="O16" s="19">
        <v>1</v>
      </c>
      <c r="Q16" s="19">
        <v>0</v>
      </c>
      <c r="R16" s="19">
        <v>0</v>
      </c>
      <c r="S16" s="19">
        <v>3</v>
      </c>
      <c r="T16" s="19">
        <v>6</v>
      </c>
      <c r="U16" s="20">
        <v>15605</v>
      </c>
      <c r="V16" s="20">
        <v>0</v>
      </c>
      <c r="W16" s="20">
        <v>4470</v>
      </c>
      <c r="X16" s="20">
        <v>5</v>
      </c>
      <c r="Y16" s="20">
        <v>9</v>
      </c>
    </row>
    <row r="17" spans="1:25">
      <c r="A17" s="18" t="s">
        <v>10835</v>
      </c>
      <c r="B17" s="19">
        <v>0</v>
      </c>
      <c r="C17" s="19">
        <v>12</v>
      </c>
      <c r="D17" s="20">
        <v>1567.5</v>
      </c>
      <c r="E17" s="19">
        <v>12</v>
      </c>
      <c r="F17" s="19">
        <v>0</v>
      </c>
      <c r="G17" s="19">
        <v>9</v>
      </c>
      <c r="H17" s="19">
        <v>3</v>
      </c>
      <c r="I17" s="19">
        <v>3</v>
      </c>
      <c r="J17" s="19">
        <v>3</v>
      </c>
      <c r="K17" s="19">
        <v>12</v>
      </c>
      <c r="L17" s="22">
        <v>0.25</v>
      </c>
      <c r="M17" s="22">
        <v>1</v>
      </c>
      <c r="N17" s="22">
        <v>0.75</v>
      </c>
      <c r="O17" s="19">
        <v>0</v>
      </c>
      <c r="Q17" s="19">
        <v>0</v>
      </c>
      <c r="R17" s="19">
        <v>0</v>
      </c>
      <c r="S17" s="19">
        <v>4</v>
      </c>
      <c r="T17" s="19">
        <v>8</v>
      </c>
      <c r="U17" s="20">
        <v>18810</v>
      </c>
      <c r="V17" s="20">
        <v>0</v>
      </c>
      <c r="W17" s="20">
        <v>4374</v>
      </c>
      <c r="X17" s="20">
        <v>3</v>
      </c>
      <c r="Y17" s="20">
        <v>12</v>
      </c>
    </row>
    <row r="18" spans="1:25">
      <c r="A18" s="18" t="s">
        <v>10836</v>
      </c>
      <c r="B18" s="19">
        <v>0</v>
      </c>
      <c r="C18" s="19">
        <v>36</v>
      </c>
      <c r="D18" s="20">
        <v>1637.1052631578948</v>
      </c>
      <c r="E18" s="19">
        <v>36</v>
      </c>
      <c r="F18" s="19">
        <v>0</v>
      </c>
      <c r="G18" s="19">
        <v>10</v>
      </c>
      <c r="H18" s="19">
        <v>8</v>
      </c>
      <c r="I18" s="19">
        <v>9</v>
      </c>
      <c r="J18" s="19">
        <v>8</v>
      </c>
      <c r="K18" s="19">
        <v>19</v>
      </c>
      <c r="L18" s="22">
        <v>0.22222222222222221</v>
      </c>
      <c r="M18" s="22">
        <v>0.52777777777777779</v>
      </c>
      <c r="N18" s="22">
        <v>0.30555555555555558</v>
      </c>
      <c r="O18" s="19">
        <v>17</v>
      </c>
      <c r="Q18" s="19">
        <v>1</v>
      </c>
      <c r="R18" s="19">
        <v>0</v>
      </c>
      <c r="S18" s="19">
        <v>9</v>
      </c>
      <c r="T18" s="19">
        <v>10</v>
      </c>
      <c r="U18" s="20">
        <v>31105</v>
      </c>
      <c r="V18" s="20">
        <v>0</v>
      </c>
      <c r="W18" s="20">
        <v>12204</v>
      </c>
      <c r="X18" s="20">
        <v>9</v>
      </c>
      <c r="Y18" s="20">
        <v>19</v>
      </c>
    </row>
    <row r="19" spans="1:25">
      <c r="A19" s="18" t="s">
        <v>10837</v>
      </c>
      <c r="B19" s="19">
        <v>0</v>
      </c>
      <c r="C19" s="19">
        <v>24</v>
      </c>
      <c r="D19" s="20">
        <v>1576.1111111111111</v>
      </c>
      <c r="E19" s="19">
        <v>24</v>
      </c>
      <c r="F19" s="19">
        <v>0</v>
      </c>
      <c r="G19" s="19">
        <v>6</v>
      </c>
      <c r="H19" s="19">
        <v>1</v>
      </c>
      <c r="I19" s="19">
        <v>3</v>
      </c>
      <c r="J19" s="19">
        <v>1</v>
      </c>
      <c r="K19" s="19">
        <v>9</v>
      </c>
      <c r="L19" s="22">
        <v>4.1666666666666664E-2</v>
      </c>
      <c r="M19" s="22">
        <v>0.375</v>
      </c>
      <c r="N19" s="22">
        <v>0.33333333333333331</v>
      </c>
      <c r="O19" s="19">
        <v>15</v>
      </c>
      <c r="Q19" s="19">
        <v>1</v>
      </c>
      <c r="R19" s="19">
        <v>0</v>
      </c>
      <c r="S19" s="19">
        <v>3</v>
      </c>
      <c r="T19" s="19">
        <v>6</v>
      </c>
      <c r="U19" s="20">
        <v>14185</v>
      </c>
      <c r="V19" s="20">
        <v>0</v>
      </c>
      <c r="W19" s="20">
        <v>6792</v>
      </c>
      <c r="X19" s="20">
        <v>3</v>
      </c>
      <c r="Y19" s="20">
        <v>9</v>
      </c>
    </row>
    <row r="20" spans="1:25">
      <c r="A20" s="18" t="s">
        <v>10838</v>
      </c>
      <c r="B20" s="19">
        <v>0</v>
      </c>
      <c r="C20" s="19">
        <v>3</v>
      </c>
      <c r="D20" s="20">
        <v>1625</v>
      </c>
      <c r="E20" s="19">
        <v>3</v>
      </c>
      <c r="F20" s="19">
        <v>0</v>
      </c>
      <c r="G20" s="19">
        <v>0</v>
      </c>
      <c r="H20" s="19">
        <v>1</v>
      </c>
      <c r="I20" s="19">
        <v>1</v>
      </c>
      <c r="J20" s="19">
        <v>1</v>
      </c>
      <c r="K20" s="19">
        <v>1</v>
      </c>
      <c r="L20" s="22">
        <v>0.33333333333333331</v>
      </c>
      <c r="M20" s="22">
        <v>0.33333333333333331</v>
      </c>
      <c r="N20" s="22">
        <v>0</v>
      </c>
      <c r="O20" s="19">
        <v>2</v>
      </c>
      <c r="Q20" s="19">
        <v>0</v>
      </c>
      <c r="R20" s="19">
        <v>0</v>
      </c>
      <c r="S20" s="19">
        <v>1</v>
      </c>
      <c r="T20" s="19">
        <v>0</v>
      </c>
      <c r="U20" s="20">
        <v>1625</v>
      </c>
      <c r="V20" s="20">
        <v>0</v>
      </c>
      <c r="W20" s="20">
        <v>1266</v>
      </c>
      <c r="X20" s="20">
        <v>1</v>
      </c>
      <c r="Y20" s="20">
        <v>1</v>
      </c>
    </row>
    <row r="21" spans="1:25">
      <c r="A21" s="18" t="s">
        <v>10839</v>
      </c>
      <c r="B21" s="19">
        <v>0</v>
      </c>
      <c r="C21" s="19">
        <v>104</v>
      </c>
      <c r="D21" s="20">
        <v>1530</v>
      </c>
      <c r="E21" s="19">
        <v>104</v>
      </c>
      <c r="F21" s="19">
        <v>0</v>
      </c>
      <c r="G21" s="19">
        <v>0</v>
      </c>
      <c r="H21" s="19">
        <v>4</v>
      </c>
      <c r="I21" s="19">
        <v>3</v>
      </c>
      <c r="J21" s="19">
        <v>4</v>
      </c>
      <c r="K21" s="19">
        <v>3</v>
      </c>
      <c r="L21" s="22">
        <v>3.8461538461538464E-2</v>
      </c>
      <c r="M21" s="22">
        <v>2.8846153846153848E-2</v>
      </c>
      <c r="N21" s="22">
        <v>-9.6153846153846159E-3</v>
      </c>
      <c r="O21" s="19">
        <v>101</v>
      </c>
      <c r="Q21" s="19">
        <v>0</v>
      </c>
      <c r="R21" s="19">
        <v>0</v>
      </c>
      <c r="S21" s="19">
        <v>1</v>
      </c>
      <c r="T21" s="19">
        <v>2</v>
      </c>
      <c r="U21" s="20">
        <v>4590</v>
      </c>
      <c r="V21" s="20">
        <v>0</v>
      </c>
      <c r="W21" s="20">
        <v>29256</v>
      </c>
      <c r="X21" s="20">
        <v>3</v>
      </c>
      <c r="Y21" s="20">
        <v>3</v>
      </c>
    </row>
    <row r="22" spans="1:25">
      <c r="A22" s="18" t="s">
        <v>10840</v>
      </c>
      <c r="B22" s="19">
        <v>0</v>
      </c>
      <c r="C22" s="19">
        <v>40</v>
      </c>
      <c r="D22" s="20">
        <v>1555</v>
      </c>
      <c r="E22" s="19">
        <v>40</v>
      </c>
      <c r="F22" s="19">
        <v>0</v>
      </c>
      <c r="G22" s="19">
        <v>4</v>
      </c>
      <c r="H22" s="19">
        <v>4</v>
      </c>
      <c r="I22" s="19">
        <v>12</v>
      </c>
      <c r="J22" s="19">
        <v>4</v>
      </c>
      <c r="K22" s="19">
        <v>16</v>
      </c>
      <c r="L22" s="22">
        <v>0.1</v>
      </c>
      <c r="M22" s="22">
        <v>0.4</v>
      </c>
      <c r="N22" s="22">
        <v>0.30000000000000004</v>
      </c>
      <c r="O22" s="19">
        <v>24</v>
      </c>
      <c r="Q22" s="19">
        <v>0</v>
      </c>
      <c r="R22" s="19">
        <v>0</v>
      </c>
      <c r="S22" s="19">
        <v>3</v>
      </c>
      <c r="T22" s="19">
        <v>13</v>
      </c>
      <c r="U22" s="20">
        <v>24880</v>
      </c>
      <c r="V22" s="20">
        <v>0</v>
      </c>
      <c r="W22" s="20">
        <v>14072</v>
      </c>
      <c r="X22" s="20">
        <v>14</v>
      </c>
      <c r="Y22" s="20">
        <v>16</v>
      </c>
    </row>
    <row r="23" spans="1:25">
      <c r="A23" s="18" t="s">
        <v>10841</v>
      </c>
      <c r="B23" s="19">
        <v>0</v>
      </c>
      <c r="C23" s="19">
        <v>20</v>
      </c>
      <c r="D23" s="20">
        <v>1520</v>
      </c>
      <c r="E23" s="19">
        <v>20</v>
      </c>
      <c r="F23" s="19">
        <v>0</v>
      </c>
      <c r="G23" s="19">
        <v>1</v>
      </c>
      <c r="H23" s="19">
        <v>2</v>
      </c>
      <c r="I23" s="19">
        <v>7</v>
      </c>
      <c r="J23" s="19">
        <v>2</v>
      </c>
      <c r="K23" s="19">
        <v>8</v>
      </c>
      <c r="L23" s="22">
        <v>0.1</v>
      </c>
      <c r="M23" s="22">
        <v>0.4</v>
      </c>
      <c r="N23" s="22">
        <v>0.30000000000000004</v>
      </c>
      <c r="O23" s="19">
        <v>12</v>
      </c>
      <c r="Q23" s="19">
        <v>1</v>
      </c>
      <c r="R23" s="19">
        <v>0</v>
      </c>
      <c r="S23" s="19">
        <v>1</v>
      </c>
      <c r="T23" s="19">
        <v>7</v>
      </c>
      <c r="U23" s="20">
        <v>12160</v>
      </c>
      <c r="V23" s="20">
        <v>0</v>
      </c>
      <c r="W23" s="20">
        <v>6152</v>
      </c>
      <c r="X23" s="20">
        <v>8</v>
      </c>
      <c r="Y23" s="20">
        <v>8</v>
      </c>
    </row>
    <row r="24" spans="1:25">
      <c r="A24" s="18" t="s">
        <v>10842</v>
      </c>
      <c r="B24" s="19">
        <v>0</v>
      </c>
      <c r="C24" s="19">
        <v>32</v>
      </c>
      <c r="D24" s="20">
        <v>1500.7142857142858</v>
      </c>
      <c r="E24" s="19">
        <v>32</v>
      </c>
      <c r="F24" s="19">
        <v>0</v>
      </c>
      <c r="G24" s="19">
        <v>3</v>
      </c>
      <c r="H24" s="19">
        <v>6</v>
      </c>
      <c r="I24" s="19">
        <v>4</v>
      </c>
      <c r="J24" s="19">
        <v>6</v>
      </c>
      <c r="K24" s="19">
        <v>7</v>
      </c>
      <c r="L24" s="22">
        <v>0.1875</v>
      </c>
      <c r="M24" s="22">
        <v>0.21875</v>
      </c>
      <c r="N24" s="22">
        <v>3.125E-2</v>
      </c>
      <c r="O24" s="19">
        <v>25</v>
      </c>
      <c r="Q24" s="19">
        <v>1</v>
      </c>
      <c r="R24" s="19">
        <v>2</v>
      </c>
      <c r="S24" s="19">
        <v>1</v>
      </c>
      <c r="T24" s="19">
        <v>4</v>
      </c>
      <c r="U24" s="20">
        <v>10505</v>
      </c>
      <c r="V24" s="20">
        <v>0</v>
      </c>
      <c r="W24" s="20">
        <v>8544</v>
      </c>
      <c r="X24" s="20">
        <v>4</v>
      </c>
      <c r="Y24" s="20">
        <v>5</v>
      </c>
    </row>
    <row r="25" spans="1:25">
      <c r="A25" s="18" t="s">
        <v>10843</v>
      </c>
      <c r="B25" s="19">
        <v>0</v>
      </c>
      <c r="C25" s="19">
        <v>0</v>
      </c>
      <c r="D25" s="20">
        <v>0</v>
      </c>
      <c r="E25" s="19">
        <v>0</v>
      </c>
      <c r="F25" s="19">
        <v>0</v>
      </c>
      <c r="G25" s="19">
        <v>0</v>
      </c>
      <c r="H25" s="19">
        <v>0</v>
      </c>
      <c r="I25" s="19">
        <v>0</v>
      </c>
      <c r="J25" s="19">
        <v>0</v>
      </c>
      <c r="K25" s="19">
        <v>0</v>
      </c>
      <c r="L25" s="22">
        <v>0</v>
      </c>
      <c r="M25" s="22">
        <v>0</v>
      </c>
      <c r="N25" s="22">
        <v>0</v>
      </c>
      <c r="O25" s="19">
        <v>0</v>
      </c>
      <c r="Q25" s="19">
        <v>0</v>
      </c>
      <c r="R25" s="19">
        <v>0</v>
      </c>
      <c r="S25" s="19">
        <v>0</v>
      </c>
      <c r="T25" s="19">
        <v>0</v>
      </c>
      <c r="U25" s="20">
        <v>0</v>
      </c>
      <c r="V25" s="20">
        <v>0</v>
      </c>
      <c r="W25" s="20">
        <v>0</v>
      </c>
      <c r="X25" s="20">
        <v>0</v>
      </c>
      <c r="Y25" s="20">
        <v>0</v>
      </c>
    </row>
    <row r="26" spans="1:25">
      <c r="A26" s="18" t="s">
        <v>10844</v>
      </c>
      <c r="B26" s="19">
        <v>0</v>
      </c>
      <c r="C26" s="19">
        <v>4</v>
      </c>
      <c r="D26" s="20">
        <v>2022.5</v>
      </c>
      <c r="E26" s="19">
        <v>4</v>
      </c>
      <c r="F26" s="19">
        <v>0</v>
      </c>
      <c r="G26" s="19">
        <v>1</v>
      </c>
      <c r="H26" s="19">
        <v>4</v>
      </c>
      <c r="I26" s="19">
        <v>3</v>
      </c>
      <c r="J26" s="19">
        <v>4</v>
      </c>
      <c r="K26" s="19">
        <v>4</v>
      </c>
      <c r="L26" s="22">
        <v>1</v>
      </c>
      <c r="M26" s="22">
        <v>1</v>
      </c>
      <c r="N26" s="22">
        <v>0</v>
      </c>
      <c r="O26" s="19">
        <v>0</v>
      </c>
      <c r="Q26" s="19">
        <v>0</v>
      </c>
      <c r="R26" s="19">
        <v>0</v>
      </c>
      <c r="S26" s="19">
        <v>0</v>
      </c>
      <c r="T26" s="19">
        <v>4</v>
      </c>
      <c r="U26" s="20">
        <v>8090</v>
      </c>
      <c r="V26" s="20">
        <v>0</v>
      </c>
      <c r="W26" s="20">
        <v>1404</v>
      </c>
      <c r="X26" s="20">
        <v>3</v>
      </c>
      <c r="Y26" s="20">
        <v>4</v>
      </c>
    </row>
    <row r="27" spans="1:25">
      <c r="A27" s="18" t="s">
        <v>10845</v>
      </c>
      <c r="B27" s="19">
        <v>0</v>
      </c>
      <c r="C27" s="19">
        <v>1</v>
      </c>
      <c r="D27" s="20">
        <v>2465</v>
      </c>
      <c r="E27" s="19">
        <v>1</v>
      </c>
      <c r="F27" s="19">
        <v>0</v>
      </c>
      <c r="G27" s="19">
        <v>1</v>
      </c>
      <c r="H27" s="19">
        <v>1</v>
      </c>
      <c r="I27" s="19">
        <v>0</v>
      </c>
      <c r="J27" s="19">
        <v>1</v>
      </c>
      <c r="K27" s="19">
        <v>1</v>
      </c>
      <c r="L27" s="22">
        <v>1</v>
      </c>
      <c r="M27" s="22">
        <v>1</v>
      </c>
      <c r="N27" s="22">
        <v>0</v>
      </c>
      <c r="O27" s="19">
        <v>0</v>
      </c>
      <c r="Q27" s="19">
        <v>0</v>
      </c>
      <c r="R27" s="19">
        <v>0</v>
      </c>
      <c r="S27" s="19">
        <v>0</v>
      </c>
      <c r="T27" s="19">
        <v>1</v>
      </c>
      <c r="U27" s="20">
        <v>2465</v>
      </c>
      <c r="V27" s="20">
        <v>0</v>
      </c>
      <c r="W27" s="20">
        <v>423</v>
      </c>
      <c r="X27" s="20">
        <v>0</v>
      </c>
      <c r="Y27" s="20">
        <v>1</v>
      </c>
    </row>
    <row r="28" spans="1:25">
      <c r="A28" s="16" t="s">
        <v>10846</v>
      </c>
      <c r="B28" s="13">
        <f>SUM(B9:B27)</f>
        <v>0</v>
      </c>
      <c r="C28" s="13">
        <f>SUM(C9:C27)</f>
        <v>328</v>
      </c>
      <c r="D28" s="14">
        <f>IF(K28 &gt; 0, U28 / K28, 0)</f>
        <v>1646.9130434782608</v>
      </c>
      <c r="E28" s="13">
        <f t="shared" ref="E28:K28" si="0">SUM(E9:E27)</f>
        <v>327</v>
      </c>
      <c r="F28" s="13">
        <f t="shared" si="0"/>
        <v>0</v>
      </c>
      <c r="G28" s="13">
        <f t="shared" si="0"/>
        <v>57</v>
      </c>
      <c r="H28" s="13">
        <f t="shared" si="0"/>
        <v>46</v>
      </c>
      <c r="I28" s="13">
        <f t="shared" si="0"/>
        <v>58</v>
      </c>
      <c r="J28" s="13">
        <f t="shared" si="0"/>
        <v>46</v>
      </c>
      <c r="K28" s="13">
        <f t="shared" si="0"/>
        <v>115</v>
      </c>
      <c r="L28" s="15">
        <f>IF(C28 &gt; 0, J28 / C28, 0)</f>
        <v>0.1402439024390244</v>
      </c>
      <c r="M28" s="15">
        <f>IF(C28 &gt; 0, K28 / (C28), 0)</f>
        <v>0.35060975609756095</v>
      </c>
      <c r="N28" s="15">
        <f>M28 - L28</f>
        <v>0.21036585365853655</v>
      </c>
      <c r="O28" s="13">
        <f>SUM(O9:O27)</f>
        <v>213</v>
      </c>
      <c r="Q28" s="13">
        <f t="shared" ref="Q28:Y28" si="1">SUM(Q9:Q27)</f>
        <v>4</v>
      </c>
      <c r="R28" s="13">
        <f t="shared" si="1"/>
        <v>4</v>
      </c>
      <c r="S28" s="13">
        <f t="shared" si="1"/>
        <v>32</v>
      </c>
      <c r="T28" s="13">
        <f t="shared" si="1"/>
        <v>79</v>
      </c>
      <c r="U28" s="14">
        <f t="shared" si="1"/>
        <v>189395</v>
      </c>
      <c r="V28" s="14">
        <f t="shared" si="1"/>
        <v>0</v>
      </c>
      <c r="W28" s="14">
        <f t="shared" si="1"/>
        <v>103343</v>
      </c>
      <c r="X28" s="14">
        <f t="shared" si="1"/>
        <v>61</v>
      </c>
      <c r="Y28" s="14">
        <f t="shared" si="1"/>
        <v>111</v>
      </c>
    </row>
    <row r="30" spans="1:25" ht="15.75">
      <c r="A30" s="3" t="s">
        <v>10847</v>
      </c>
    </row>
    <row r="31" spans="1:25">
      <c r="A31" s="26"/>
      <c r="B31" s="26"/>
      <c r="C31" s="26"/>
      <c r="D31" s="26"/>
      <c r="E31" s="26"/>
      <c r="F31" s="26"/>
      <c r="G31" s="26"/>
      <c r="H31" s="26"/>
      <c r="I31" s="26"/>
      <c r="J31" s="27" t="s">
        <v>10848</v>
      </c>
      <c r="K31" s="27"/>
      <c r="L31" s="26"/>
      <c r="M31" s="26"/>
      <c r="N31" s="26"/>
      <c r="O31" s="26"/>
    </row>
    <row r="32" spans="1:25" ht="25.5">
      <c r="A32" s="4" t="s">
        <v>10849</v>
      </c>
      <c r="B32" s="4" t="s">
        <v>10850</v>
      </c>
      <c r="C32" s="4" t="s">
        <v>10851</v>
      </c>
      <c r="D32" s="4" t="s">
        <v>10852</v>
      </c>
      <c r="E32" s="4" t="s">
        <v>10853</v>
      </c>
      <c r="F32" s="4" t="s">
        <v>10854</v>
      </c>
      <c r="G32" s="5" t="s">
        <v>10855</v>
      </c>
      <c r="H32" s="9" t="s">
        <v>10856</v>
      </c>
      <c r="I32" s="9" t="s">
        <v>10857</v>
      </c>
      <c r="J32" s="9" t="s">
        <v>10858</v>
      </c>
      <c r="K32" s="9" t="s">
        <v>10859</v>
      </c>
      <c r="L32" s="6" t="s">
        <v>10860</v>
      </c>
      <c r="M32" s="6" t="s">
        <v>10862</v>
      </c>
      <c r="N32" s="6" t="s">
        <v>10863</v>
      </c>
      <c r="O32" s="7" t="s">
        <v>10864</v>
      </c>
      <c r="Q32" s="11" t="s">
        <v>10861</v>
      </c>
      <c r="R32" s="11" t="s">
        <v>10865</v>
      </c>
      <c r="S32" s="11" t="s">
        <v>10866</v>
      </c>
    </row>
    <row r="33" spans="1:19">
      <c r="A33" s="17" t="s">
        <v>10867</v>
      </c>
    </row>
    <row r="34" spans="1:19">
      <c r="B34" s="18" t="s">
        <v>10868</v>
      </c>
      <c r="D34" s="18" t="s">
        <v>10869</v>
      </c>
      <c r="E34" s="18" t="s">
        <v>10870</v>
      </c>
      <c r="F34" s="18" t="s">
        <v>10871</v>
      </c>
      <c r="G34" s="19">
        <v>12</v>
      </c>
      <c r="H34" s="23">
        <v>45885</v>
      </c>
      <c r="I34" s="23">
        <v>46229</v>
      </c>
      <c r="J34" s="23">
        <v>45594</v>
      </c>
      <c r="K34" s="23">
        <v>45600</v>
      </c>
      <c r="L34" s="20">
        <v>0</v>
      </c>
      <c r="M34" s="20">
        <v>0</v>
      </c>
      <c r="N34" s="20">
        <v>2100</v>
      </c>
      <c r="O34" s="21">
        <v>0</v>
      </c>
      <c r="Q34" s="20">
        <v>0</v>
      </c>
      <c r="R34" s="20">
        <f>N34</f>
        <v>2100</v>
      </c>
      <c r="S34" s="20">
        <v>2100</v>
      </c>
    </row>
    <row r="35" spans="1:19">
      <c r="A35" s="17" t="s">
        <v>10872</v>
      </c>
    </row>
    <row r="36" spans="1:19">
      <c r="B36" s="18" t="s">
        <v>10873</v>
      </c>
      <c r="D36" s="18" t="s">
        <v>10874</v>
      </c>
      <c r="E36" s="18" t="s">
        <v>10875</v>
      </c>
      <c r="F36" s="18" t="s">
        <v>10876</v>
      </c>
      <c r="G36" s="19">
        <v>12</v>
      </c>
      <c r="H36" s="23">
        <v>45865</v>
      </c>
      <c r="I36" s="23">
        <v>46229</v>
      </c>
      <c r="J36" s="23">
        <v>45587</v>
      </c>
      <c r="K36" s="23">
        <v>45593</v>
      </c>
      <c r="L36" s="20">
        <v>0</v>
      </c>
      <c r="M36" s="20">
        <v>0</v>
      </c>
      <c r="N36" s="20">
        <v>2225</v>
      </c>
      <c r="O36" s="21">
        <v>0</v>
      </c>
      <c r="Q36" s="20">
        <v>0</v>
      </c>
      <c r="R36" s="20">
        <f>N36</f>
        <v>2225</v>
      </c>
      <c r="S36" s="20">
        <v>2225</v>
      </c>
    </row>
    <row r="37" spans="1:19">
      <c r="A37" s="17" t="s">
        <v>10877</v>
      </c>
    </row>
    <row r="38" spans="1:19">
      <c r="A38" s="18" t="s">
        <v>10878</v>
      </c>
      <c r="B38" s="18" t="s">
        <v>10879</v>
      </c>
      <c r="C38" s="18" t="s">
        <v>10880</v>
      </c>
      <c r="D38" s="18" t="s">
        <v>10881</v>
      </c>
      <c r="E38" s="18" t="s">
        <v>10882</v>
      </c>
      <c r="F38" s="18" t="s">
        <v>10883</v>
      </c>
      <c r="G38" s="19">
        <v>12</v>
      </c>
      <c r="H38" s="23">
        <v>45865</v>
      </c>
      <c r="I38" s="23">
        <v>46229</v>
      </c>
      <c r="J38" s="23">
        <v>45581</v>
      </c>
      <c r="K38" s="23">
        <v>45593</v>
      </c>
      <c r="L38" s="20">
        <v>0</v>
      </c>
      <c r="M38" s="20">
        <v>1562</v>
      </c>
      <c r="N38" s="20">
        <v>1665</v>
      </c>
      <c r="O38" s="21">
        <v>0</v>
      </c>
      <c r="Q38" s="20">
        <v>1445</v>
      </c>
      <c r="R38" s="20">
        <f t="shared" ref="R38:R46" si="2">N38</f>
        <v>1665</v>
      </c>
      <c r="S38" s="20">
        <v>1665</v>
      </c>
    </row>
    <row r="39" spans="1:19">
      <c r="A39" s="18" t="s">
        <v>10884</v>
      </c>
      <c r="B39" s="18" t="s">
        <v>10885</v>
      </c>
      <c r="C39" s="18" t="s">
        <v>10886</v>
      </c>
      <c r="D39" s="18" t="s">
        <v>10887</v>
      </c>
      <c r="E39" s="18" t="s">
        <v>10888</v>
      </c>
      <c r="F39" s="18" t="s">
        <v>10889</v>
      </c>
      <c r="G39" s="19">
        <v>12</v>
      </c>
      <c r="H39" s="23">
        <v>45865</v>
      </c>
      <c r="I39" s="23">
        <v>46229</v>
      </c>
      <c r="J39" s="23">
        <v>45583</v>
      </c>
      <c r="K39" s="23">
        <v>45586</v>
      </c>
      <c r="L39" s="20">
        <v>1555</v>
      </c>
      <c r="M39" s="20">
        <v>1562</v>
      </c>
      <c r="N39" s="20">
        <v>1805</v>
      </c>
      <c r="O39" s="21">
        <v>0</v>
      </c>
      <c r="Q39" s="20">
        <v>1445</v>
      </c>
      <c r="R39" s="20">
        <f t="shared" si="2"/>
        <v>1805</v>
      </c>
      <c r="S39" s="20">
        <v>1805</v>
      </c>
    </row>
    <row r="40" spans="1:19">
      <c r="B40" s="18" t="s">
        <v>10890</v>
      </c>
      <c r="D40" s="18" t="s">
        <v>10891</v>
      </c>
      <c r="E40" s="18" t="s">
        <v>10892</v>
      </c>
      <c r="F40" s="18" t="s">
        <v>10893</v>
      </c>
      <c r="G40" s="19">
        <v>12</v>
      </c>
      <c r="H40" s="23">
        <v>45885</v>
      </c>
      <c r="I40" s="23">
        <v>46229</v>
      </c>
      <c r="J40" s="23">
        <v>45595</v>
      </c>
      <c r="K40" s="23">
        <v>45600</v>
      </c>
      <c r="L40" s="20">
        <v>0</v>
      </c>
      <c r="M40" s="20">
        <v>0</v>
      </c>
      <c r="N40" s="20">
        <v>1685</v>
      </c>
      <c r="O40" s="21">
        <v>0</v>
      </c>
      <c r="Q40" s="20">
        <v>0</v>
      </c>
      <c r="R40" s="20">
        <f t="shared" si="2"/>
        <v>1685</v>
      </c>
      <c r="S40" s="20">
        <v>1685</v>
      </c>
    </row>
    <row r="41" spans="1:19">
      <c r="B41" s="18" t="s">
        <v>10894</v>
      </c>
      <c r="D41" s="18" t="s">
        <v>10895</v>
      </c>
      <c r="E41" s="18" t="s">
        <v>10896</v>
      </c>
      <c r="F41" s="18" t="s">
        <v>10897</v>
      </c>
      <c r="G41" s="19">
        <v>12</v>
      </c>
      <c r="H41" s="23">
        <v>45885</v>
      </c>
      <c r="I41" s="23">
        <v>46229</v>
      </c>
      <c r="J41" s="23">
        <v>45601</v>
      </c>
      <c r="K41" s="23">
        <v>45603</v>
      </c>
      <c r="L41" s="20">
        <v>0</v>
      </c>
      <c r="M41" s="20">
        <v>0</v>
      </c>
      <c r="N41" s="20">
        <v>1695</v>
      </c>
      <c r="O41" s="21">
        <v>0</v>
      </c>
      <c r="Q41" s="20">
        <v>0</v>
      </c>
      <c r="R41" s="20">
        <f t="shared" si="2"/>
        <v>1695</v>
      </c>
      <c r="S41" s="20">
        <v>1695</v>
      </c>
    </row>
    <row r="42" spans="1:19">
      <c r="B42" s="18" t="s">
        <v>10898</v>
      </c>
      <c r="D42" s="18" t="s">
        <v>10899</v>
      </c>
      <c r="E42" s="18" t="s">
        <v>10900</v>
      </c>
      <c r="F42" s="18" t="s">
        <v>10901</v>
      </c>
      <c r="G42" s="19">
        <v>12</v>
      </c>
      <c r="H42" s="23">
        <v>45885</v>
      </c>
      <c r="I42" s="23">
        <v>46229</v>
      </c>
      <c r="J42" s="23">
        <v>45594</v>
      </c>
      <c r="K42" s="23">
        <v>45600</v>
      </c>
      <c r="L42" s="20">
        <v>0</v>
      </c>
      <c r="M42" s="20">
        <v>0</v>
      </c>
      <c r="N42" s="20">
        <v>1685</v>
      </c>
      <c r="O42" s="21">
        <v>0</v>
      </c>
      <c r="Q42" s="20">
        <v>0</v>
      </c>
      <c r="R42" s="20">
        <f t="shared" si="2"/>
        <v>1685</v>
      </c>
      <c r="S42" s="20">
        <v>1685</v>
      </c>
    </row>
    <row r="43" spans="1:19">
      <c r="B43" s="18" t="s">
        <v>10902</v>
      </c>
      <c r="D43" s="18" t="s">
        <v>10903</v>
      </c>
      <c r="E43" s="18" t="s">
        <v>10904</v>
      </c>
      <c r="F43" s="18" t="s">
        <v>10905</v>
      </c>
      <c r="G43" s="19">
        <v>12</v>
      </c>
      <c r="H43" s="23">
        <v>45885</v>
      </c>
      <c r="I43" s="23">
        <v>46229</v>
      </c>
      <c r="J43" s="23">
        <v>45600</v>
      </c>
      <c r="K43" s="23">
        <v>45601</v>
      </c>
      <c r="L43" s="20">
        <v>0</v>
      </c>
      <c r="M43" s="20">
        <v>0</v>
      </c>
      <c r="N43" s="20">
        <v>1695</v>
      </c>
      <c r="O43" s="21">
        <v>0</v>
      </c>
      <c r="Q43" s="20">
        <v>0</v>
      </c>
      <c r="R43" s="20">
        <f t="shared" si="2"/>
        <v>1695</v>
      </c>
      <c r="S43" s="20">
        <v>1695</v>
      </c>
    </row>
    <row r="44" spans="1:19">
      <c r="B44" s="18" t="s">
        <v>10906</v>
      </c>
      <c r="D44" s="18" t="s">
        <v>10907</v>
      </c>
      <c r="E44" s="18" t="s">
        <v>10908</v>
      </c>
      <c r="F44" s="18" t="s">
        <v>10909</v>
      </c>
      <c r="G44" s="19">
        <v>12</v>
      </c>
      <c r="H44" s="23">
        <v>45885</v>
      </c>
      <c r="I44" s="23">
        <v>46229</v>
      </c>
      <c r="J44" s="23">
        <v>45601</v>
      </c>
      <c r="K44" s="23">
        <v>45601</v>
      </c>
      <c r="L44" s="20">
        <v>0</v>
      </c>
      <c r="M44" s="20">
        <v>0</v>
      </c>
      <c r="N44" s="20">
        <v>1695</v>
      </c>
      <c r="O44" s="21">
        <v>0</v>
      </c>
      <c r="Q44" s="20">
        <v>0</v>
      </c>
      <c r="R44" s="20">
        <f t="shared" si="2"/>
        <v>1695</v>
      </c>
      <c r="S44" s="20">
        <v>1695</v>
      </c>
    </row>
    <row r="45" spans="1:19">
      <c r="B45" s="18" t="s">
        <v>10910</v>
      </c>
      <c r="D45" s="18" t="s">
        <v>10911</v>
      </c>
      <c r="E45" s="18" t="s">
        <v>10912</v>
      </c>
      <c r="F45" s="18" t="s">
        <v>10913</v>
      </c>
      <c r="G45" s="19">
        <v>12</v>
      </c>
      <c r="H45" s="23">
        <v>45885</v>
      </c>
      <c r="I45" s="23">
        <v>46229</v>
      </c>
      <c r="L45" s="20">
        <v>0</v>
      </c>
      <c r="M45" s="20">
        <v>0</v>
      </c>
      <c r="N45" s="20">
        <v>1695</v>
      </c>
      <c r="O45" s="21">
        <v>0</v>
      </c>
      <c r="Q45" s="20">
        <v>0</v>
      </c>
      <c r="R45" s="20">
        <f t="shared" si="2"/>
        <v>1695</v>
      </c>
      <c r="S45" s="20">
        <v>1695</v>
      </c>
    </row>
    <row r="46" spans="1:19">
      <c r="B46" s="18" t="s">
        <v>10914</v>
      </c>
      <c r="D46" s="18" t="s">
        <v>10915</v>
      </c>
      <c r="E46" s="18" t="s">
        <v>10916</v>
      </c>
      <c r="F46" s="18" t="s">
        <v>10917</v>
      </c>
      <c r="G46" s="19">
        <v>12</v>
      </c>
      <c r="H46" s="23">
        <v>45885</v>
      </c>
      <c r="I46" s="23">
        <v>46229</v>
      </c>
      <c r="J46" s="23">
        <v>45596</v>
      </c>
      <c r="K46" s="23">
        <v>45600</v>
      </c>
      <c r="L46" s="20">
        <v>0</v>
      </c>
      <c r="M46" s="20">
        <v>0</v>
      </c>
      <c r="N46" s="20">
        <v>1685</v>
      </c>
      <c r="O46" s="21">
        <v>0</v>
      </c>
      <c r="Q46" s="20">
        <v>0</v>
      </c>
      <c r="R46" s="20">
        <f t="shared" si="2"/>
        <v>1685</v>
      </c>
      <c r="S46" s="20">
        <v>1685</v>
      </c>
    </row>
    <row r="47" spans="1:19">
      <c r="A47" s="17" t="s">
        <v>10918</v>
      </c>
    </row>
    <row r="48" spans="1:19">
      <c r="B48" s="18" t="s">
        <v>10919</v>
      </c>
      <c r="D48" s="18" t="s">
        <v>10920</v>
      </c>
      <c r="E48" s="18" t="s">
        <v>10921</v>
      </c>
      <c r="F48" s="18" t="s">
        <v>10922</v>
      </c>
      <c r="G48" s="19">
        <v>12</v>
      </c>
      <c r="H48" s="23">
        <v>45885</v>
      </c>
      <c r="I48" s="23">
        <v>46229</v>
      </c>
      <c r="J48" s="23">
        <v>45601</v>
      </c>
      <c r="K48" s="23">
        <v>45603</v>
      </c>
      <c r="L48" s="20">
        <v>1725</v>
      </c>
      <c r="M48" s="20">
        <v>0</v>
      </c>
      <c r="N48" s="20">
        <v>1725</v>
      </c>
      <c r="O48" s="21">
        <v>0</v>
      </c>
      <c r="Q48" s="20">
        <v>0</v>
      </c>
      <c r="R48" s="20">
        <f t="shared" ref="R48:R55" si="3">N48</f>
        <v>1725</v>
      </c>
      <c r="S48" s="20">
        <v>1725</v>
      </c>
    </row>
    <row r="49" spans="1:19">
      <c r="B49" s="18" t="s">
        <v>10923</v>
      </c>
      <c r="D49" s="18" t="s">
        <v>10924</v>
      </c>
      <c r="E49" s="18" t="s">
        <v>10925</v>
      </c>
      <c r="F49" s="18" t="s">
        <v>10926</v>
      </c>
      <c r="G49" s="19">
        <v>12</v>
      </c>
      <c r="H49" s="23">
        <v>45885</v>
      </c>
      <c r="I49" s="23">
        <v>46229</v>
      </c>
      <c r="J49" s="23">
        <v>45602</v>
      </c>
      <c r="L49" s="20">
        <v>0</v>
      </c>
      <c r="M49" s="20">
        <v>0</v>
      </c>
      <c r="N49" s="20">
        <v>1725</v>
      </c>
      <c r="O49" s="21">
        <v>0</v>
      </c>
      <c r="Q49" s="20">
        <v>0</v>
      </c>
      <c r="R49" s="20">
        <f t="shared" si="3"/>
        <v>1725</v>
      </c>
      <c r="S49" s="20">
        <v>1725</v>
      </c>
    </row>
    <row r="50" spans="1:19">
      <c r="B50" s="18" t="s">
        <v>10927</v>
      </c>
      <c r="D50" s="18" t="s">
        <v>10928</v>
      </c>
      <c r="E50" s="18" t="s">
        <v>10929</v>
      </c>
      <c r="F50" s="18" t="s">
        <v>10930</v>
      </c>
      <c r="G50" s="19">
        <v>12</v>
      </c>
      <c r="H50" s="23">
        <v>45885</v>
      </c>
      <c r="I50" s="23">
        <v>46229</v>
      </c>
      <c r="J50" s="23">
        <v>45604</v>
      </c>
      <c r="K50" s="23">
        <v>45604</v>
      </c>
      <c r="L50" s="20">
        <v>1735</v>
      </c>
      <c r="M50" s="20">
        <v>0</v>
      </c>
      <c r="N50" s="20">
        <v>1735</v>
      </c>
      <c r="O50" s="21">
        <v>0</v>
      </c>
      <c r="Q50" s="20">
        <v>0</v>
      </c>
      <c r="R50" s="20">
        <f t="shared" si="3"/>
        <v>1735</v>
      </c>
      <c r="S50" s="20">
        <v>1735</v>
      </c>
    </row>
    <row r="51" spans="1:19">
      <c r="B51" s="18" t="s">
        <v>10931</v>
      </c>
      <c r="D51" s="18" t="s">
        <v>10932</v>
      </c>
      <c r="E51" s="18" t="s">
        <v>10933</v>
      </c>
      <c r="F51" s="18" t="s">
        <v>10934</v>
      </c>
      <c r="G51" s="19">
        <v>12</v>
      </c>
      <c r="H51" s="23">
        <v>45885</v>
      </c>
      <c r="I51" s="23">
        <v>46229</v>
      </c>
      <c r="J51" s="23">
        <v>45600</v>
      </c>
      <c r="K51" s="23">
        <v>45600</v>
      </c>
      <c r="L51" s="20">
        <v>0</v>
      </c>
      <c r="M51" s="20">
        <v>0</v>
      </c>
      <c r="N51" s="20">
        <v>1715</v>
      </c>
      <c r="O51" s="21">
        <v>0</v>
      </c>
      <c r="Q51" s="20">
        <v>0</v>
      </c>
      <c r="R51" s="20">
        <f t="shared" si="3"/>
        <v>1715</v>
      </c>
      <c r="S51" s="20">
        <v>1715</v>
      </c>
    </row>
    <row r="52" spans="1:19">
      <c r="B52" s="18" t="s">
        <v>10935</v>
      </c>
      <c r="D52" s="18" t="s">
        <v>10936</v>
      </c>
      <c r="E52" s="18" t="s">
        <v>10937</v>
      </c>
      <c r="F52" s="18" t="s">
        <v>10938</v>
      </c>
      <c r="G52" s="19">
        <v>12</v>
      </c>
      <c r="H52" s="23">
        <v>45885</v>
      </c>
      <c r="I52" s="23">
        <v>46229</v>
      </c>
      <c r="J52" s="23">
        <v>45601</v>
      </c>
      <c r="K52" s="23">
        <v>45603</v>
      </c>
      <c r="L52" s="20">
        <v>1735</v>
      </c>
      <c r="M52" s="20">
        <v>0</v>
      </c>
      <c r="N52" s="20">
        <v>1735</v>
      </c>
      <c r="O52" s="21">
        <v>0</v>
      </c>
      <c r="Q52" s="20">
        <v>0</v>
      </c>
      <c r="R52" s="20">
        <f t="shared" si="3"/>
        <v>1735</v>
      </c>
      <c r="S52" s="20">
        <v>1735</v>
      </c>
    </row>
    <row r="53" spans="1:19">
      <c r="B53" s="18" t="s">
        <v>10939</v>
      </c>
      <c r="D53" s="18" t="s">
        <v>10940</v>
      </c>
      <c r="E53" s="18" t="s">
        <v>10941</v>
      </c>
      <c r="F53" s="18" t="s">
        <v>10942</v>
      </c>
      <c r="G53" s="19">
        <v>12</v>
      </c>
      <c r="H53" s="23">
        <v>45885</v>
      </c>
      <c r="I53" s="23">
        <v>46229</v>
      </c>
      <c r="J53" s="23">
        <v>45603</v>
      </c>
      <c r="L53" s="20">
        <v>0</v>
      </c>
      <c r="M53" s="20">
        <v>0</v>
      </c>
      <c r="N53" s="20">
        <v>1715</v>
      </c>
      <c r="O53" s="21">
        <v>0</v>
      </c>
      <c r="Q53" s="20">
        <v>0</v>
      </c>
      <c r="R53" s="20">
        <f t="shared" si="3"/>
        <v>1715</v>
      </c>
      <c r="S53" s="20">
        <v>1715</v>
      </c>
    </row>
    <row r="54" spans="1:19">
      <c r="B54" s="18" t="s">
        <v>10943</v>
      </c>
      <c r="D54" s="18" t="s">
        <v>10944</v>
      </c>
      <c r="E54" s="18" t="s">
        <v>10945</v>
      </c>
      <c r="F54" s="18" t="s">
        <v>10946</v>
      </c>
      <c r="G54" s="19">
        <v>12</v>
      </c>
      <c r="H54" s="23">
        <v>45885</v>
      </c>
      <c r="I54" s="23">
        <v>46229</v>
      </c>
      <c r="J54" s="23">
        <v>45602</v>
      </c>
      <c r="L54" s="20">
        <v>1725</v>
      </c>
      <c r="M54" s="20">
        <v>0</v>
      </c>
      <c r="N54" s="20">
        <v>1725</v>
      </c>
      <c r="O54" s="21">
        <v>0</v>
      </c>
      <c r="Q54" s="20">
        <v>0</v>
      </c>
      <c r="R54" s="20">
        <f t="shared" si="3"/>
        <v>1725</v>
      </c>
      <c r="S54" s="20">
        <v>1725</v>
      </c>
    </row>
    <row r="55" spans="1:19">
      <c r="B55" s="18" t="s">
        <v>10947</v>
      </c>
      <c r="D55" s="18" t="s">
        <v>10948</v>
      </c>
      <c r="E55" s="18" t="s">
        <v>10949</v>
      </c>
      <c r="F55" s="18" t="s">
        <v>10950</v>
      </c>
      <c r="G55" s="19">
        <v>12</v>
      </c>
      <c r="H55" s="23">
        <v>45885</v>
      </c>
      <c r="I55" s="23">
        <v>46229</v>
      </c>
      <c r="J55" s="23">
        <v>45601</v>
      </c>
      <c r="L55" s="20">
        <v>0</v>
      </c>
      <c r="M55" s="20">
        <v>0</v>
      </c>
      <c r="N55" s="20">
        <v>1735</v>
      </c>
      <c r="O55" s="21">
        <v>0</v>
      </c>
      <c r="Q55" s="20">
        <v>0</v>
      </c>
      <c r="R55" s="20">
        <f t="shared" si="3"/>
        <v>1735</v>
      </c>
      <c r="S55" s="20">
        <v>1735</v>
      </c>
    </row>
    <row r="56" spans="1:19">
      <c r="A56" s="17" t="s">
        <v>10951</v>
      </c>
    </row>
    <row r="57" spans="1:19">
      <c r="A57" s="18" t="s">
        <v>10952</v>
      </c>
      <c r="B57" s="18" t="s">
        <v>10953</v>
      </c>
      <c r="C57" s="18" t="s">
        <v>10954</v>
      </c>
      <c r="D57" s="18" t="s">
        <v>10955</v>
      </c>
      <c r="E57" s="18" t="s">
        <v>10956</v>
      </c>
      <c r="F57" s="18" t="s">
        <v>10957</v>
      </c>
      <c r="G57" s="19">
        <v>12</v>
      </c>
      <c r="H57" s="23">
        <v>45865</v>
      </c>
      <c r="I57" s="23">
        <v>46229</v>
      </c>
      <c r="J57" s="23">
        <v>45582</v>
      </c>
      <c r="K57" s="23">
        <v>45593</v>
      </c>
      <c r="L57" s="20">
        <v>0</v>
      </c>
      <c r="M57" s="20">
        <v>1558.33</v>
      </c>
      <c r="N57" s="20">
        <v>1675</v>
      </c>
      <c r="O57" s="21">
        <v>0</v>
      </c>
      <c r="Q57" s="20">
        <v>1425</v>
      </c>
      <c r="R57" s="20">
        <f>N57</f>
        <v>1675</v>
      </c>
      <c r="S57" s="20">
        <v>1675</v>
      </c>
    </row>
    <row r="58" spans="1:19">
      <c r="A58" s="18" t="s">
        <v>10958</v>
      </c>
      <c r="B58" s="18" t="s">
        <v>10959</v>
      </c>
      <c r="C58" s="18" t="s">
        <v>10960</v>
      </c>
      <c r="D58" s="18" t="s">
        <v>10961</v>
      </c>
      <c r="E58" s="18" t="s">
        <v>10962</v>
      </c>
      <c r="F58" s="18" t="s">
        <v>10963</v>
      </c>
      <c r="G58" s="19">
        <v>12</v>
      </c>
      <c r="H58" s="23">
        <v>45865</v>
      </c>
      <c r="I58" s="23">
        <v>46229</v>
      </c>
      <c r="J58" s="23">
        <v>45583</v>
      </c>
      <c r="K58" s="23">
        <v>45586</v>
      </c>
      <c r="L58" s="20">
        <v>1535</v>
      </c>
      <c r="M58" s="20">
        <v>1558.33</v>
      </c>
      <c r="N58" s="20">
        <v>1675</v>
      </c>
      <c r="O58" s="21">
        <v>0</v>
      </c>
      <c r="Q58" s="20">
        <v>1425</v>
      </c>
      <c r="R58" s="20">
        <f>N58</f>
        <v>1675</v>
      </c>
      <c r="S58" s="20">
        <v>1675</v>
      </c>
    </row>
    <row r="59" spans="1:19">
      <c r="B59" s="18" t="s">
        <v>10964</v>
      </c>
      <c r="D59" s="18" t="s">
        <v>10965</v>
      </c>
      <c r="E59" s="18" t="s">
        <v>10966</v>
      </c>
      <c r="F59" s="18" t="s">
        <v>10967</v>
      </c>
      <c r="G59" s="19">
        <v>12</v>
      </c>
      <c r="H59" s="23">
        <v>45865</v>
      </c>
      <c r="I59" s="23">
        <v>46229</v>
      </c>
      <c r="J59" s="23">
        <v>45601</v>
      </c>
      <c r="L59" s="20">
        <v>0</v>
      </c>
      <c r="M59" s="20">
        <v>0</v>
      </c>
      <c r="N59" s="20">
        <v>1685</v>
      </c>
      <c r="O59" s="21">
        <v>0</v>
      </c>
      <c r="Q59" s="20">
        <v>0</v>
      </c>
      <c r="R59" s="20">
        <f>N59</f>
        <v>1685</v>
      </c>
      <c r="S59" s="20">
        <v>1685</v>
      </c>
    </row>
    <row r="60" spans="1:19">
      <c r="B60" s="18" t="s">
        <v>10968</v>
      </c>
      <c r="D60" s="18" t="s">
        <v>10969</v>
      </c>
      <c r="E60" s="18" t="s">
        <v>10970</v>
      </c>
      <c r="F60" s="18" t="s">
        <v>10971</v>
      </c>
      <c r="G60" s="19">
        <v>12</v>
      </c>
      <c r="H60" s="23">
        <v>45885</v>
      </c>
      <c r="I60" s="23">
        <v>46229</v>
      </c>
      <c r="L60" s="20">
        <v>0</v>
      </c>
      <c r="M60" s="20">
        <v>0</v>
      </c>
      <c r="N60" s="20">
        <v>1825</v>
      </c>
      <c r="O60" s="21">
        <v>0</v>
      </c>
      <c r="Q60" s="20">
        <v>0</v>
      </c>
      <c r="R60" s="20">
        <f>N60</f>
        <v>1825</v>
      </c>
      <c r="S60" s="20">
        <v>1825</v>
      </c>
    </row>
    <row r="61" spans="1:19">
      <c r="B61" s="18" t="s">
        <v>10972</v>
      </c>
      <c r="D61" s="18" t="s">
        <v>10973</v>
      </c>
      <c r="E61" s="18" t="s">
        <v>10974</v>
      </c>
      <c r="F61" s="18" t="s">
        <v>10975</v>
      </c>
      <c r="G61" s="19">
        <v>12</v>
      </c>
      <c r="H61" s="23">
        <v>45885</v>
      </c>
      <c r="I61" s="23">
        <v>46229</v>
      </c>
      <c r="J61" s="23">
        <v>45602</v>
      </c>
      <c r="L61" s="20">
        <v>1695</v>
      </c>
      <c r="M61" s="20">
        <v>0</v>
      </c>
      <c r="N61" s="20">
        <v>1695</v>
      </c>
      <c r="O61" s="21">
        <v>0</v>
      </c>
      <c r="Q61" s="20">
        <v>0</v>
      </c>
      <c r="R61" s="20">
        <f>N61</f>
        <v>1695</v>
      </c>
      <c r="S61" s="20">
        <v>1695</v>
      </c>
    </row>
    <row r="62" spans="1:19">
      <c r="A62" s="17" t="s">
        <v>10976</v>
      </c>
    </row>
    <row r="63" spans="1:19">
      <c r="A63" s="18" t="s">
        <v>10977</v>
      </c>
      <c r="B63" s="18" t="s">
        <v>10978</v>
      </c>
      <c r="C63" s="18" t="s">
        <v>10979</v>
      </c>
      <c r="D63" s="18" t="s">
        <v>10980</v>
      </c>
      <c r="E63" s="18" t="s">
        <v>10981</v>
      </c>
      <c r="F63" s="18" t="s">
        <v>10982</v>
      </c>
      <c r="G63" s="19">
        <v>12</v>
      </c>
      <c r="H63" s="23">
        <v>45865</v>
      </c>
      <c r="I63" s="23">
        <v>46229</v>
      </c>
      <c r="J63" s="23">
        <v>45589</v>
      </c>
      <c r="K63" s="23">
        <v>45593</v>
      </c>
      <c r="L63" s="20">
        <v>1690</v>
      </c>
      <c r="M63" s="20">
        <v>1585</v>
      </c>
      <c r="N63" s="20">
        <v>1690</v>
      </c>
      <c r="O63" s="21">
        <v>0</v>
      </c>
      <c r="Q63" s="20">
        <v>1395</v>
      </c>
      <c r="R63" s="20">
        <f>N63</f>
        <v>1690</v>
      </c>
      <c r="S63" s="20">
        <v>1690</v>
      </c>
    </row>
    <row r="64" spans="1:19">
      <c r="A64" s="18" t="s">
        <v>10983</v>
      </c>
      <c r="B64" s="18" t="s">
        <v>10984</v>
      </c>
      <c r="C64" s="18" t="s">
        <v>10985</v>
      </c>
      <c r="D64" s="18" t="s">
        <v>10986</v>
      </c>
      <c r="E64" s="18" t="s">
        <v>10987</v>
      </c>
      <c r="F64" s="18" t="s">
        <v>10988</v>
      </c>
      <c r="G64" s="19">
        <v>12</v>
      </c>
      <c r="H64" s="23">
        <v>45865</v>
      </c>
      <c r="I64" s="23">
        <v>46229</v>
      </c>
      <c r="J64" s="23">
        <v>45590</v>
      </c>
      <c r="K64" s="23">
        <v>45593</v>
      </c>
      <c r="L64" s="20">
        <v>1590</v>
      </c>
      <c r="M64" s="20">
        <v>1585</v>
      </c>
      <c r="N64" s="20">
        <v>1690</v>
      </c>
      <c r="O64" s="21">
        <v>0</v>
      </c>
      <c r="Q64" s="20">
        <v>1395</v>
      </c>
      <c r="R64" s="20">
        <f>N64</f>
        <v>1690</v>
      </c>
      <c r="S64" s="20">
        <v>1690</v>
      </c>
    </row>
    <row r="65" spans="1:19">
      <c r="A65" s="17" t="s">
        <v>10989</v>
      </c>
    </row>
    <row r="66" spans="1:19">
      <c r="A66" s="18" t="s">
        <v>10990</v>
      </c>
      <c r="B66" s="18" t="s">
        <v>10991</v>
      </c>
      <c r="C66" s="18" t="s">
        <v>10992</v>
      </c>
      <c r="D66" s="18" t="s">
        <v>10993</v>
      </c>
      <c r="E66" s="18" t="s">
        <v>10994</v>
      </c>
      <c r="F66" s="18" t="s">
        <v>10995</v>
      </c>
      <c r="G66" s="19">
        <v>12</v>
      </c>
      <c r="H66" s="23">
        <v>45865</v>
      </c>
      <c r="I66" s="23">
        <v>46229</v>
      </c>
      <c r="J66" s="23">
        <v>45581</v>
      </c>
      <c r="K66" s="23">
        <v>45586</v>
      </c>
      <c r="L66" s="20">
        <v>0</v>
      </c>
      <c r="M66" s="20">
        <v>1577</v>
      </c>
      <c r="N66" s="20">
        <v>1675</v>
      </c>
      <c r="O66" s="21">
        <v>0</v>
      </c>
      <c r="Q66" s="20">
        <v>1455</v>
      </c>
      <c r="R66" s="20">
        <f t="shared" ref="R66:R74" si="4">N66</f>
        <v>1675</v>
      </c>
      <c r="S66" s="20">
        <v>1675</v>
      </c>
    </row>
    <row r="67" spans="1:19">
      <c r="A67" s="18" t="s">
        <v>10996</v>
      </c>
      <c r="B67" s="18" t="s">
        <v>10997</v>
      </c>
      <c r="C67" s="18" t="s">
        <v>10998</v>
      </c>
      <c r="D67" s="18" t="s">
        <v>10999</v>
      </c>
      <c r="E67" s="18" t="s">
        <v>11000</v>
      </c>
      <c r="F67" s="18" t="s">
        <v>11001</v>
      </c>
      <c r="G67" s="19">
        <v>12</v>
      </c>
      <c r="H67" s="23">
        <v>45865</v>
      </c>
      <c r="I67" s="23">
        <v>46229</v>
      </c>
      <c r="J67" s="23">
        <v>45600</v>
      </c>
      <c r="K67" s="23">
        <v>45600</v>
      </c>
      <c r="L67" s="20">
        <v>0</v>
      </c>
      <c r="M67" s="20">
        <v>1577</v>
      </c>
      <c r="N67" s="20">
        <v>1805</v>
      </c>
      <c r="O67" s="21">
        <v>0</v>
      </c>
      <c r="Q67" s="20">
        <v>1455</v>
      </c>
      <c r="R67" s="20">
        <f t="shared" si="4"/>
        <v>1805</v>
      </c>
      <c r="S67" s="20">
        <v>1805</v>
      </c>
    </row>
    <row r="68" spans="1:19">
      <c r="A68" s="18" t="s">
        <v>11002</v>
      </c>
      <c r="B68" s="18" t="s">
        <v>11003</v>
      </c>
      <c r="C68" s="18" t="s">
        <v>11004</v>
      </c>
      <c r="D68" s="18" t="s">
        <v>11005</v>
      </c>
      <c r="E68" s="18" t="s">
        <v>11006</v>
      </c>
      <c r="F68" s="18" t="s">
        <v>11007</v>
      </c>
      <c r="G68" s="19">
        <v>12</v>
      </c>
      <c r="H68" s="23">
        <v>45865</v>
      </c>
      <c r="I68" s="23">
        <v>46229</v>
      </c>
      <c r="J68" s="23">
        <v>45600</v>
      </c>
      <c r="K68" s="23">
        <v>45600</v>
      </c>
      <c r="L68" s="20">
        <v>0</v>
      </c>
      <c r="M68" s="20">
        <v>1577</v>
      </c>
      <c r="N68" s="20">
        <v>1755</v>
      </c>
      <c r="O68" s="21">
        <v>0</v>
      </c>
      <c r="Q68" s="20">
        <v>1455</v>
      </c>
      <c r="R68" s="20">
        <f t="shared" si="4"/>
        <v>1755</v>
      </c>
      <c r="S68" s="20">
        <v>1755</v>
      </c>
    </row>
    <row r="69" spans="1:19">
      <c r="B69" s="18" t="s">
        <v>11008</v>
      </c>
      <c r="D69" s="18" t="s">
        <v>11009</v>
      </c>
      <c r="E69" s="18" t="s">
        <v>11010</v>
      </c>
      <c r="F69" s="18" t="s">
        <v>11011</v>
      </c>
      <c r="G69" s="19">
        <v>12</v>
      </c>
      <c r="H69" s="23">
        <v>45885</v>
      </c>
      <c r="I69" s="23">
        <v>46229</v>
      </c>
      <c r="J69" s="23">
        <v>45604</v>
      </c>
      <c r="L69" s="20">
        <v>0</v>
      </c>
      <c r="M69" s="20">
        <v>0</v>
      </c>
      <c r="N69" s="20">
        <v>1755</v>
      </c>
      <c r="O69" s="21">
        <v>0</v>
      </c>
      <c r="Q69" s="20">
        <v>0</v>
      </c>
      <c r="R69" s="20">
        <f t="shared" si="4"/>
        <v>1755</v>
      </c>
      <c r="S69" s="20">
        <v>1755</v>
      </c>
    </row>
    <row r="70" spans="1:19">
      <c r="B70" s="18" t="s">
        <v>11012</v>
      </c>
      <c r="D70" s="18" t="s">
        <v>11013</v>
      </c>
      <c r="E70" s="18" t="s">
        <v>11014</v>
      </c>
      <c r="F70" s="18" t="s">
        <v>11015</v>
      </c>
      <c r="G70" s="19">
        <v>12</v>
      </c>
      <c r="H70" s="23">
        <v>45865</v>
      </c>
      <c r="I70" s="23">
        <v>46229</v>
      </c>
      <c r="J70" s="23">
        <v>45604</v>
      </c>
      <c r="L70" s="20">
        <v>0</v>
      </c>
      <c r="M70" s="20">
        <v>0</v>
      </c>
      <c r="N70" s="20">
        <v>1675</v>
      </c>
      <c r="O70" s="21">
        <v>0</v>
      </c>
      <c r="Q70" s="20">
        <v>0</v>
      </c>
      <c r="R70" s="20">
        <f t="shared" si="4"/>
        <v>1675</v>
      </c>
      <c r="S70" s="20">
        <v>1675</v>
      </c>
    </row>
    <row r="71" spans="1:19">
      <c r="B71" s="18" t="s">
        <v>11016</v>
      </c>
      <c r="D71" s="18" t="s">
        <v>11017</v>
      </c>
      <c r="E71" s="18" t="s">
        <v>11018</v>
      </c>
      <c r="F71" s="18" t="s">
        <v>11019</v>
      </c>
      <c r="G71" s="19">
        <v>12</v>
      </c>
      <c r="H71" s="23">
        <v>45885</v>
      </c>
      <c r="I71" s="23">
        <v>46229</v>
      </c>
      <c r="J71" s="23">
        <v>45591</v>
      </c>
      <c r="K71" s="23">
        <v>45593</v>
      </c>
      <c r="L71" s="20">
        <v>0</v>
      </c>
      <c r="M71" s="20">
        <v>0</v>
      </c>
      <c r="N71" s="20">
        <v>1745</v>
      </c>
      <c r="O71" s="21">
        <v>0</v>
      </c>
      <c r="Q71" s="20">
        <v>0</v>
      </c>
      <c r="R71" s="20">
        <f t="shared" si="4"/>
        <v>1745</v>
      </c>
      <c r="S71" s="20">
        <v>1745</v>
      </c>
    </row>
    <row r="72" spans="1:19">
      <c r="B72" s="18" t="s">
        <v>11020</v>
      </c>
      <c r="D72" s="18" t="s">
        <v>11021</v>
      </c>
      <c r="E72" s="18" t="s">
        <v>11022</v>
      </c>
      <c r="F72" s="18" t="s">
        <v>11023</v>
      </c>
      <c r="G72" s="19">
        <v>12</v>
      </c>
      <c r="H72" s="23">
        <v>45885</v>
      </c>
      <c r="I72" s="23">
        <v>46229</v>
      </c>
      <c r="J72" s="23">
        <v>45591</v>
      </c>
      <c r="K72" s="23">
        <v>45593</v>
      </c>
      <c r="L72" s="20">
        <v>0</v>
      </c>
      <c r="M72" s="20">
        <v>0</v>
      </c>
      <c r="N72" s="20">
        <v>1745</v>
      </c>
      <c r="O72" s="21">
        <v>0</v>
      </c>
      <c r="Q72" s="20">
        <v>0</v>
      </c>
      <c r="R72" s="20">
        <f t="shared" si="4"/>
        <v>1745</v>
      </c>
      <c r="S72" s="20">
        <v>1745</v>
      </c>
    </row>
    <row r="73" spans="1:19">
      <c r="B73" s="18" t="s">
        <v>11024</v>
      </c>
      <c r="D73" s="18" t="s">
        <v>11025</v>
      </c>
      <c r="E73" s="18" t="s">
        <v>11026</v>
      </c>
      <c r="F73" s="18" t="s">
        <v>11027</v>
      </c>
      <c r="G73" s="19">
        <v>12</v>
      </c>
      <c r="H73" s="23">
        <v>45865</v>
      </c>
      <c r="I73" s="23">
        <v>46229</v>
      </c>
      <c r="J73" s="23">
        <v>45594</v>
      </c>
      <c r="K73" s="23">
        <v>45600</v>
      </c>
      <c r="L73" s="20">
        <v>0</v>
      </c>
      <c r="M73" s="20">
        <v>0</v>
      </c>
      <c r="N73" s="20">
        <v>1695</v>
      </c>
      <c r="O73" s="21">
        <v>0</v>
      </c>
      <c r="Q73" s="20">
        <v>0</v>
      </c>
      <c r="R73" s="20">
        <f t="shared" si="4"/>
        <v>1695</v>
      </c>
      <c r="S73" s="20">
        <v>1695</v>
      </c>
    </row>
    <row r="74" spans="1:19">
      <c r="B74" s="18" t="s">
        <v>11028</v>
      </c>
      <c r="D74" s="18" t="s">
        <v>11029</v>
      </c>
      <c r="E74" s="18" t="s">
        <v>11030</v>
      </c>
      <c r="F74" s="18" t="s">
        <v>11031</v>
      </c>
      <c r="G74" s="19">
        <v>12</v>
      </c>
      <c r="H74" s="23">
        <v>45885</v>
      </c>
      <c r="I74" s="23">
        <v>46229</v>
      </c>
      <c r="J74" s="23">
        <v>45604</v>
      </c>
      <c r="L74" s="20">
        <v>0</v>
      </c>
      <c r="M74" s="20">
        <v>0</v>
      </c>
      <c r="N74" s="20">
        <v>1755</v>
      </c>
      <c r="O74" s="21">
        <v>0</v>
      </c>
      <c r="Q74" s="20">
        <v>0</v>
      </c>
      <c r="R74" s="20">
        <f t="shared" si="4"/>
        <v>1755</v>
      </c>
      <c r="S74" s="20">
        <v>1755</v>
      </c>
    </row>
    <row r="75" spans="1:19">
      <c r="A75" s="17" t="s">
        <v>11032</v>
      </c>
    </row>
    <row r="76" spans="1:19">
      <c r="A76" s="18" t="s">
        <v>11033</v>
      </c>
      <c r="B76" s="18" t="s">
        <v>11034</v>
      </c>
      <c r="C76" s="18" t="s">
        <v>11035</v>
      </c>
      <c r="D76" s="18" t="s">
        <v>11036</v>
      </c>
      <c r="E76" s="18" t="s">
        <v>11037</v>
      </c>
      <c r="F76" s="18" t="s">
        <v>11038</v>
      </c>
      <c r="G76" s="19">
        <v>12</v>
      </c>
      <c r="H76" s="23">
        <v>45865</v>
      </c>
      <c r="I76" s="23">
        <v>46229</v>
      </c>
      <c r="J76" s="23">
        <v>45600</v>
      </c>
      <c r="K76" s="23">
        <v>45600</v>
      </c>
      <c r="L76" s="20">
        <v>0</v>
      </c>
      <c r="M76" s="20">
        <v>1427.5</v>
      </c>
      <c r="N76" s="20">
        <v>1535</v>
      </c>
      <c r="O76" s="21">
        <v>0</v>
      </c>
      <c r="Q76" s="20">
        <v>1320</v>
      </c>
      <c r="R76" s="20">
        <f t="shared" ref="R76:R87" si="5">N76</f>
        <v>1535</v>
      </c>
      <c r="S76" s="20">
        <v>1535</v>
      </c>
    </row>
    <row r="77" spans="1:19">
      <c r="A77" s="18" t="s">
        <v>11039</v>
      </c>
      <c r="B77" s="18" t="s">
        <v>11040</v>
      </c>
      <c r="C77" s="18" t="s">
        <v>11041</v>
      </c>
      <c r="D77" s="18" t="s">
        <v>11042</v>
      </c>
      <c r="E77" s="18" t="s">
        <v>11043</v>
      </c>
      <c r="F77" s="18" t="s">
        <v>11044</v>
      </c>
      <c r="G77" s="19">
        <v>12</v>
      </c>
      <c r="H77" s="23">
        <v>45865</v>
      </c>
      <c r="I77" s="23">
        <v>46229</v>
      </c>
      <c r="J77" s="23">
        <v>45590</v>
      </c>
      <c r="K77" s="23">
        <v>45593</v>
      </c>
      <c r="L77" s="20">
        <v>0</v>
      </c>
      <c r="M77" s="20">
        <v>1427.5</v>
      </c>
      <c r="N77" s="20">
        <v>1535</v>
      </c>
      <c r="O77" s="21">
        <v>0</v>
      </c>
      <c r="Q77" s="20">
        <v>1320</v>
      </c>
      <c r="R77" s="20">
        <f t="shared" si="5"/>
        <v>1535</v>
      </c>
      <c r="S77" s="20">
        <v>1535</v>
      </c>
    </row>
    <row r="78" spans="1:19">
      <c r="B78" s="18" t="s">
        <v>11045</v>
      </c>
      <c r="D78" s="18" t="s">
        <v>11046</v>
      </c>
      <c r="E78" s="18" t="s">
        <v>11047</v>
      </c>
      <c r="F78" s="18" t="s">
        <v>11048</v>
      </c>
      <c r="G78" s="19">
        <v>12</v>
      </c>
      <c r="H78" s="23">
        <v>45885</v>
      </c>
      <c r="I78" s="23">
        <v>46229</v>
      </c>
      <c r="J78" s="23">
        <v>45601</v>
      </c>
      <c r="L78" s="20">
        <v>1575</v>
      </c>
      <c r="M78" s="20">
        <v>0</v>
      </c>
      <c r="N78" s="20">
        <v>1575</v>
      </c>
      <c r="O78" s="21">
        <v>0</v>
      </c>
      <c r="Q78" s="20">
        <v>0</v>
      </c>
      <c r="R78" s="20">
        <f t="shared" si="5"/>
        <v>1575</v>
      </c>
      <c r="S78" s="20">
        <v>1575</v>
      </c>
    </row>
    <row r="79" spans="1:19">
      <c r="B79" s="18" t="s">
        <v>11049</v>
      </c>
      <c r="D79" s="18" t="s">
        <v>11050</v>
      </c>
      <c r="E79" s="18" t="s">
        <v>11051</v>
      </c>
      <c r="F79" s="18" t="s">
        <v>11052</v>
      </c>
      <c r="G79" s="19">
        <v>12</v>
      </c>
      <c r="H79" s="23">
        <v>45865</v>
      </c>
      <c r="I79" s="23">
        <v>46229</v>
      </c>
      <c r="J79" s="23">
        <v>45590</v>
      </c>
      <c r="K79" s="23">
        <v>45590</v>
      </c>
      <c r="L79" s="20">
        <v>0</v>
      </c>
      <c r="M79" s="20">
        <v>0</v>
      </c>
      <c r="N79" s="20">
        <v>1535</v>
      </c>
      <c r="O79" s="21">
        <v>0</v>
      </c>
      <c r="Q79" s="20">
        <v>0</v>
      </c>
      <c r="R79" s="20">
        <f t="shared" si="5"/>
        <v>1535</v>
      </c>
      <c r="S79" s="20">
        <v>1535</v>
      </c>
    </row>
    <row r="80" spans="1:19">
      <c r="B80" s="18" t="s">
        <v>11053</v>
      </c>
      <c r="D80" s="18" t="s">
        <v>11054</v>
      </c>
      <c r="E80" s="18" t="s">
        <v>11055</v>
      </c>
      <c r="F80" s="18" t="s">
        <v>11056</v>
      </c>
      <c r="G80" s="19">
        <v>12</v>
      </c>
      <c r="H80" s="23">
        <v>45885</v>
      </c>
      <c r="I80" s="23">
        <v>46229</v>
      </c>
      <c r="J80" s="23">
        <v>45601</v>
      </c>
      <c r="L80" s="20">
        <v>1575</v>
      </c>
      <c r="M80" s="20">
        <v>0</v>
      </c>
      <c r="N80" s="20">
        <v>1575</v>
      </c>
      <c r="O80" s="21">
        <v>0</v>
      </c>
      <c r="Q80" s="20">
        <v>0</v>
      </c>
      <c r="R80" s="20">
        <f t="shared" si="5"/>
        <v>1575</v>
      </c>
      <c r="S80" s="20">
        <v>1575</v>
      </c>
    </row>
    <row r="81" spans="1:19">
      <c r="B81" s="18" t="s">
        <v>11057</v>
      </c>
      <c r="D81" s="18" t="s">
        <v>11058</v>
      </c>
      <c r="E81" s="18" t="s">
        <v>11059</v>
      </c>
      <c r="F81" s="18" t="s">
        <v>11060</v>
      </c>
      <c r="G81" s="19">
        <v>12</v>
      </c>
      <c r="H81" s="23">
        <v>45885</v>
      </c>
      <c r="I81" s="23">
        <v>46229</v>
      </c>
      <c r="J81" s="23">
        <v>45594</v>
      </c>
      <c r="K81" s="23">
        <v>45600</v>
      </c>
      <c r="L81" s="20">
        <v>0</v>
      </c>
      <c r="M81" s="20">
        <v>0</v>
      </c>
      <c r="N81" s="20">
        <v>1575</v>
      </c>
      <c r="O81" s="21">
        <v>0</v>
      </c>
      <c r="Q81" s="20">
        <v>0</v>
      </c>
      <c r="R81" s="20">
        <f t="shared" si="5"/>
        <v>1575</v>
      </c>
      <c r="S81" s="20">
        <v>1575</v>
      </c>
    </row>
    <row r="82" spans="1:19">
      <c r="B82" s="18" t="s">
        <v>11061</v>
      </c>
      <c r="D82" s="18" t="s">
        <v>11062</v>
      </c>
      <c r="E82" s="18" t="s">
        <v>11063</v>
      </c>
      <c r="F82" s="18" t="s">
        <v>11064</v>
      </c>
      <c r="G82" s="19">
        <v>12</v>
      </c>
      <c r="H82" s="23">
        <v>45885</v>
      </c>
      <c r="I82" s="23">
        <v>46229</v>
      </c>
      <c r="J82" s="23">
        <v>45600</v>
      </c>
      <c r="K82" s="23">
        <v>45601</v>
      </c>
      <c r="L82" s="20">
        <v>1575</v>
      </c>
      <c r="M82" s="20">
        <v>0</v>
      </c>
      <c r="N82" s="20">
        <v>1575</v>
      </c>
      <c r="O82" s="21">
        <v>0</v>
      </c>
      <c r="Q82" s="20">
        <v>0</v>
      </c>
      <c r="R82" s="20">
        <f t="shared" si="5"/>
        <v>1575</v>
      </c>
      <c r="S82" s="20">
        <v>1575</v>
      </c>
    </row>
    <row r="83" spans="1:19">
      <c r="B83" s="18" t="s">
        <v>11065</v>
      </c>
      <c r="D83" s="18" t="s">
        <v>11066</v>
      </c>
      <c r="E83" s="18" t="s">
        <v>11067</v>
      </c>
      <c r="F83" s="18" t="s">
        <v>11068</v>
      </c>
      <c r="G83" s="19">
        <v>12</v>
      </c>
      <c r="H83" s="23">
        <v>45885</v>
      </c>
      <c r="I83" s="23">
        <v>46229</v>
      </c>
      <c r="J83" s="23">
        <v>45604</v>
      </c>
      <c r="K83" s="23">
        <v>45604</v>
      </c>
      <c r="L83" s="20">
        <v>1585</v>
      </c>
      <c r="M83" s="20">
        <v>0</v>
      </c>
      <c r="N83" s="20">
        <v>1585</v>
      </c>
      <c r="O83" s="21">
        <v>0</v>
      </c>
      <c r="Q83" s="20">
        <v>0</v>
      </c>
      <c r="R83" s="20">
        <f t="shared" si="5"/>
        <v>1585</v>
      </c>
      <c r="S83" s="20">
        <v>1585</v>
      </c>
    </row>
    <row r="84" spans="1:19">
      <c r="B84" s="18" t="s">
        <v>11069</v>
      </c>
      <c r="D84" s="18" t="s">
        <v>11070</v>
      </c>
      <c r="E84" s="18" t="s">
        <v>11071</v>
      </c>
      <c r="F84" s="18" t="s">
        <v>11072</v>
      </c>
      <c r="G84" s="19">
        <v>12</v>
      </c>
      <c r="H84" s="23">
        <v>45885</v>
      </c>
      <c r="I84" s="23">
        <v>46229</v>
      </c>
      <c r="J84" s="23">
        <v>45600</v>
      </c>
      <c r="K84" s="23">
        <v>45600</v>
      </c>
      <c r="L84" s="20">
        <v>1585</v>
      </c>
      <c r="M84" s="20">
        <v>0</v>
      </c>
      <c r="N84" s="20">
        <v>1585</v>
      </c>
      <c r="O84" s="21">
        <v>0</v>
      </c>
      <c r="Q84" s="20">
        <v>0</v>
      </c>
      <c r="R84" s="20">
        <f t="shared" si="5"/>
        <v>1585</v>
      </c>
      <c r="S84" s="20">
        <v>1585</v>
      </c>
    </row>
    <row r="85" spans="1:19">
      <c r="B85" s="18" t="s">
        <v>11073</v>
      </c>
      <c r="D85" s="18" t="s">
        <v>11074</v>
      </c>
      <c r="E85" s="18" t="s">
        <v>11075</v>
      </c>
      <c r="F85" s="18" t="s">
        <v>11076</v>
      </c>
      <c r="G85" s="19">
        <v>12</v>
      </c>
      <c r="H85" s="23">
        <v>45885</v>
      </c>
      <c r="I85" s="23">
        <v>46229</v>
      </c>
      <c r="J85" s="23">
        <v>45601</v>
      </c>
      <c r="L85" s="20">
        <v>0</v>
      </c>
      <c r="M85" s="20">
        <v>0</v>
      </c>
      <c r="N85" s="20">
        <v>1575</v>
      </c>
      <c r="O85" s="21">
        <v>0</v>
      </c>
      <c r="Q85" s="20">
        <v>0</v>
      </c>
      <c r="R85" s="20">
        <f t="shared" si="5"/>
        <v>1575</v>
      </c>
      <c r="S85" s="20">
        <v>1575</v>
      </c>
    </row>
    <row r="86" spans="1:19">
      <c r="B86" s="18" t="s">
        <v>11077</v>
      </c>
      <c r="D86" s="18" t="s">
        <v>11078</v>
      </c>
      <c r="E86" s="18" t="s">
        <v>11079</v>
      </c>
      <c r="F86" s="18" t="s">
        <v>11080</v>
      </c>
      <c r="G86" s="19">
        <v>12</v>
      </c>
      <c r="H86" s="23">
        <v>45885</v>
      </c>
      <c r="I86" s="23">
        <v>46229</v>
      </c>
      <c r="J86" s="23">
        <v>45605</v>
      </c>
      <c r="L86" s="20">
        <v>1585</v>
      </c>
      <c r="M86" s="20">
        <v>0</v>
      </c>
      <c r="N86" s="20">
        <v>1585</v>
      </c>
      <c r="O86" s="21">
        <v>0</v>
      </c>
      <c r="Q86" s="20">
        <v>0</v>
      </c>
      <c r="R86" s="20">
        <f t="shared" si="5"/>
        <v>1585</v>
      </c>
      <c r="S86" s="20">
        <v>1585</v>
      </c>
    </row>
    <row r="87" spans="1:19">
      <c r="B87" s="18" t="s">
        <v>11081</v>
      </c>
      <c r="D87" s="18" t="s">
        <v>11082</v>
      </c>
      <c r="E87" s="18" t="s">
        <v>11083</v>
      </c>
      <c r="F87" s="18" t="s">
        <v>11084</v>
      </c>
      <c r="G87" s="19">
        <v>12</v>
      </c>
      <c r="H87" s="23">
        <v>45885</v>
      </c>
      <c r="I87" s="23">
        <v>46229</v>
      </c>
      <c r="J87" s="23">
        <v>45601</v>
      </c>
      <c r="K87" s="23">
        <v>45603</v>
      </c>
      <c r="L87" s="20">
        <v>1575</v>
      </c>
      <c r="M87" s="20">
        <v>0</v>
      </c>
      <c r="N87" s="20">
        <v>1575</v>
      </c>
      <c r="O87" s="21">
        <v>0</v>
      </c>
      <c r="Q87" s="20">
        <v>0</v>
      </c>
      <c r="R87" s="20">
        <f t="shared" si="5"/>
        <v>1575</v>
      </c>
      <c r="S87" s="20">
        <v>1575</v>
      </c>
    </row>
    <row r="88" spans="1:19">
      <c r="A88" s="17" t="s">
        <v>11085</v>
      </c>
    </row>
    <row r="89" spans="1:19">
      <c r="A89" s="18" t="s">
        <v>11086</v>
      </c>
      <c r="B89" s="18" t="s">
        <v>11087</v>
      </c>
      <c r="C89" s="18" t="s">
        <v>11088</v>
      </c>
      <c r="D89" s="18" t="s">
        <v>11089</v>
      </c>
      <c r="E89" s="18" t="s">
        <v>11090</v>
      </c>
      <c r="F89" s="18" t="s">
        <v>11091</v>
      </c>
      <c r="G89" s="19">
        <v>12</v>
      </c>
      <c r="H89" s="23">
        <v>45865</v>
      </c>
      <c r="I89" s="23">
        <v>46229</v>
      </c>
      <c r="J89" s="23">
        <v>45582</v>
      </c>
      <c r="K89" s="23">
        <v>45593</v>
      </c>
      <c r="L89" s="20">
        <v>0</v>
      </c>
      <c r="M89" s="20">
        <v>1511.25</v>
      </c>
      <c r="N89" s="20">
        <v>1610</v>
      </c>
      <c r="O89" s="21">
        <v>0</v>
      </c>
      <c r="Q89" s="20">
        <v>1290</v>
      </c>
      <c r="R89" s="20">
        <f t="shared" ref="R89:R107" si="6">N89</f>
        <v>1610</v>
      </c>
      <c r="S89" s="20">
        <v>1610</v>
      </c>
    </row>
    <row r="90" spans="1:19">
      <c r="A90" s="18" t="s">
        <v>11092</v>
      </c>
      <c r="B90" s="18" t="s">
        <v>11093</v>
      </c>
      <c r="C90" s="18" t="s">
        <v>11094</v>
      </c>
      <c r="D90" s="18" t="s">
        <v>11095</v>
      </c>
      <c r="E90" s="18" t="s">
        <v>11096</v>
      </c>
      <c r="F90" s="18" t="s">
        <v>11097</v>
      </c>
      <c r="G90" s="19">
        <v>12</v>
      </c>
      <c r="H90" s="23">
        <v>45865</v>
      </c>
      <c r="I90" s="23">
        <v>46229</v>
      </c>
      <c r="J90" s="23">
        <v>45583</v>
      </c>
      <c r="K90" s="23">
        <v>45587</v>
      </c>
      <c r="L90" s="20">
        <v>0</v>
      </c>
      <c r="M90" s="20">
        <v>1511.25</v>
      </c>
      <c r="N90" s="20">
        <v>1610</v>
      </c>
      <c r="O90" s="21">
        <v>0</v>
      </c>
      <c r="Q90" s="20">
        <v>1290</v>
      </c>
      <c r="R90" s="20">
        <f t="shared" si="6"/>
        <v>1610</v>
      </c>
      <c r="S90" s="20">
        <v>1610</v>
      </c>
    </row>
    <row r="91" spans="1:19">
      <c r="A91" s="18" t="s">
        <v>11098</v>
      </c>
      <c r="B91" s="18" t="s">
        <v>11099</v>
      </c>
      <c r="C91" s="18" t="s">
        <v>11100</v>
      </c>
      <c r="D91" s="18" t="s">
        <v>11101</v>
      </c>
      <c r="E91" s="18" t="s">
        <v>11102</v>
      </c>
      <c r="F91" s="18" t="s">
        <v>11103</v>
      </c>
      <c r="G91" s="19">
        <v>12</v>
      </c>
      <c r="H91" s="23">
        <v>45865</v>
      </c>
      <c r="I91" s="23">
        <v>46229</v>
      </c>
      <c r="J91" s="23">
        <v>45594</v>
      </c>
      <c r="K91" s="23">
        <v>45600</v>
      </c>
      <c r="L91" s="20">
        <v>1525</v>
      </c>
      <c r="M91" s="20">
        <v>1511.25</v>
      </c>
      <c r="N91" s="20">
        <v>1620</v>
      </c>
      <c r="O91" s="21">
        <v>0</v>
      </c>
      <c r="Q91" s="20">
        <v>1300</v>
      </c>
      <c r="R91" s="20">
        <f t="shared" si="6"/>
        <v>1620</v>
      </c>
      <c r="S91" s="20">
        <v>1620</v>
      </c>
    </row>
    <row r="92" spans="1:19">
      <c r="A92" s="18" t="s">
        <v>11104</v>
      </c>
      <c r="B92" s="18" t="s">
        <v>11105</v>
      </c>
      <c r="C92" s="18" t="s">
        <v>11106</v>
      </c>
      <c r="D92" s="18" t="s">
        <v>11107</v>
      </c>
      <c r="E92" s="18" t="s">
        <v>11108</v>
      </c>
      <c r="F92" s="18" t="s">
        <v>11109</v>
      </c>
      <c r="G92" s="19">
        <v>12</v>
      </c>
      <c r="H92" s="23">
        <v>45865</v>
      </c>
      <c r="I92" s="23">
        <v>46229</v>
      </c>
      <c r="J92" s="23">
        <v>45589</v>
      </c>
      <c r="K92" s="23">
        <v>45593</v>
      </c>
      <c r="L92" s="20">
        <v>0</v>
      </c>
      <c r="M92" s="20">
        <v>1511.25</v>
      </c>
      <c r="N92" s="20">
        <v>1620</v>
      </c>
      <c r="O92" s="21">
        <v>0</v>
      </c>
      <c r="Q92" s="20">
        <v>1300</v>
      </c>
      <c r="R92" s="20">
        <f t="shared" si="6"/>
        <v>1620</v>
      </c>
      <c r="S92" s="20">
        <v>1620</v>
      </c>
    </row>
    <row r="93" spans="1:19">
      <c r="B93" s="18" t="s">
        <v>11110</v>
      </c>
      <c r="D93" s="18" t="s">
        <v>11111</v>
      </c>
      <c r="E93" s="18" t="s">
        <v>11112</v>
      </c>
      <c r="F93" s="18" t="s">
        <v>11113</v>
      </c>
      <c r="G93" s="19">
        <v>12</v>
      </c>
      <c r="H93" s="23">
        <v>45885</v>
      </c>
      <c r="I93" s="23">
        <v>46229</v>
      </c>
      <c r="J93" s="23">
        <v>45604</v>
      </c>
      <c r="L93" s="20">
        <v>0</v>
      </c>
      <c r="M93" s="20">
        <v>0</v>
      </c>
      <c r="N93" s="20">
        <v>1610</v>
      </c>
      <c r="O93" s="21">
        <v>0</v>
      </c>
      <c r="Q93" s="20">
        <v>0</v>
      </c>
      <c r="R93" s="20">
        <f t="shared" si="6"/>
        <v>1610</v>
      </c>
      <c r="S93" s="20">
        <v>1610</v>
      </c>
    </row>
    <row r="94" spans="1:19">
      <c r="B94" s="18" t="s">
        <v>11114</v>
      </c>
      <c r="D94" s="18" t="s">
        <v>11115</v>
      </c>
      <c r="E94" s="18" t="s">
        <v>11116</v>
      </c>
      <c r="F94" s="18" t="s">
        <v>11117</v>
      </c>
      <c r="G94" s="19">
        <v>12</v>
      </c>
      <c r="H94" s="23">
        <v>45885</v>
      </c>
      <c r="I94" s="23">
        <v>46229</v>
      </c>
      <c r="J94" s="23">
        <v>45594</v>
      </c>
      <c r="K94" s="23">
        <v>45600</v>
      </c>
      <c r="L94" s="20">
        <v>0</v>
      </c>
      <c r="M94" s="20">
        <v>0</v>
      </c>
      <c r="N94" s="20">
        <v>1635</v>
      </c>
      <c r="O94" s="21">
        <v>0</v>
      </c>
      <c r="Q94" s="20">
        <v>0</v>
      </c>
      <c r="R94" s="20">
        <f t="shared" si="6"/>
        <v>1635</v>
      </c>
      <c r="S94" s="20">
        <v>1635</v>
      </c>
    </row>
    <row r="95" spans="1:19">
      <c r="B95" s="18" t="s">
        <v>11118</v>
      </c>
      <c r="D95" s="18" t="s">
        <v>11119</v>
      </c>
      <c r="E95" s="18" t="s">
        <v>11120</v>
      </c>
      <c r="F95" s="18" t="s">
        <v>11121</v>
      </c>
      <c r="G95" s="19">
        <v>12</v>
      </c>
      <c r="H95" s="23">
        <v>45865</v>
      </c>
      <c r="I95" s="23">
        <v>46229</v>
      </c>
      <c r="J95" s="23">
        <v>45614</v>
      </c>
      <c r="L95" s="20">
        <v>0</v>
      </c>
      <c r="M95" s="20">
        <v>0</v>
      </c>
      <c r="N95" s="20">
        <v>1710</v>
      </c>
      <c r="O95" s="21">
        <v>0</v>
      </c>
      <c r="Q95" s="20">
        <v>0</v>
      </c>
      <c r="R95" s="20">
        <f t="shared" si="6"/>
        <v>1710</v>
      </c>
      <c r="S95" s="20">
        <v>1710</v>
      </c>
    </row>
    <row r="96" spans="1:19">
      <c r="B96" s="18" t="s">
        <v>11122</v>
      </c>
      <c r="D96" s="18" t="s">
        <v>11123</v>
      </c>
      <c r="E96" s="18" t="s">
        <v>11124</v>
      </c>
      <c r="F96" s="18" t="s">
        <v>11125</v>
      </c>
      <c r="G96" s="19">
        <v>12</v>
      </c>
      <c r="H96" s="23">
        <v>45885</v>
      </c>
      <c r="I96" s="23">
        <v>46229</v>
      </c>
      <c r="J96" s="23">
        <v>45615</v>
      </c>
      <c r="L96" s="20">
        <v>0</v>
      </c>
      <c r="M96" s="20">
        <v>0</v>
      </c>
      <c r="N96" s="20">
        <v>1635</v>
      </c>
      <c r="O96" s="21">
        <v>0</v>
      </c>
      <c r="Q96" s="20">
        <v>0</v>
      </c>
      <c r="R96" s="20">
        <f t="shared" si="6"/>
        <v>1635</v>
      </c>
      <c r="S96" s="20">
        <v>1635</v>
      </c>
    </row>
    <row r="97" spans="1:19">
      <c r="B97" s="18" t="s">
        <v>11126</v>
      </c>
      <c r="D97" s="18" t="s">
        <v>11127</v>
      </c>
      <c r="E97" s="18" t="s">
        <v>11128</v>
      </c>
      <c r="F97" s="18" t="s">
        <v>11129</v>
      </c>
      <c r="G97" s="19">
        <v>12</v>
      </c>
      <c r="H97" s="23">
        <v>45885</v>
      </c>
      <c r="I97" s="23">
        <v>46229</v>
      </c>
      <c r="J97" s="23">
        <v>45602</v>
      </c>
      <c r="L97" s="20">
        <v>1635</v>
      </c>
      <c r="M97" s="20">
        <v>0</v>
      </c>
      <c r="N97" s="20">
        <v>1635</v>
      </c>
      <c r="O97" s="21">
        <v>0</v>
      </c>
      <c r="Q97" s="20">
        <v>0</v>
      </c>
      <c r="R97" s="20">
        <f t="shared" si="6"/>
        <v>1635</v>
      </c>
      <c r="S97" s="20">
        <v>1635</v>
      </c>
    </row>
    <row r="98" spans="1:19">
      <c r="B98" s="18" t="s">
        <v>11130</v>
      </c>
      <c r="D98" s="18" t="s">
        <v>11131</v>
      </c>
      <c r="E98" s="18" t="s">
        <v>11132</v>
      </c>
      <c r="F98" s="18" t="s">
        <v>11133</v>
      </c>
      <c r="G98" s="19">
        <v>12</v>
      </c>
      <c r="H98" s="23">
        <v>45885</v>
      </c>
      <c r="I98" s="23">
        <v>46229</v>
      </c>
      <c r="J98" s="23">
        <v>45615</v>
      </c>
      <c r="L98" s="20">
        <v>0</v>
      </c>
      <c r="M98" s="20">
        <v>0</v>
      </c>
      <c r="N98" s="20">
        <v>1650</v>
      </c>
      <c r="O98" s="21">
        <v>0</v>
      </c>
      <c r="Q98" s="20">
        <v>0</v>
      </c>
      <c r="R98" s="20">
        <f t="shared" si="6"/>
        <v>1650</v>
      </c>
      <c r="S98" s="20">
        <v>1650</v>
      </c>
    </row>
    <row r="99" spans="1:19">
      <c r="B99" s="18" t="s">
        <v>11134</v>
      </c>
      <c r="D99" s="18" t="s">
        <v>11135</v>
      </c>
      <c r="E99" s="18" t="s">
        <v>11136</v>
      </c>
      <c r="F99" s="18" t="s">
        <v>11137</v>
      </c>
      <c r="G99" s="19">
        <v>12</v>
      </c>
      <c r="H99" s="23">
        <v>45885</v>
      </c>
      <c r="I99" s="23">
        <v>46229</v>
      </c>
      <c r="J99" s="23">
        <v>45601</v>
      </c>
      <c r="K99" s="23">
        <v>45603</v>
      </c>
      <c r="L99" s="20">
        <v>1645</v>
      </c>
      <c r="M99" s="20">
        <v>0</v>
      </c>
      <c r="N99" s="20">
        <v>1645</v>
      </c>
      <c r="O99" s="21">
        <v>0</v>
      </c>
      <c r="Q99" s="20">
        <v>0</v>
      </c>
      <c r="R99" s="20">
        <f t="shared" si="6"/>
        <v>1645</v>
      </c>
      <c r="S99" s="20">
        <v>1645</v>
      </c>
    </row>
    <row r="100" spans="1:19">
      <c r="B100" s="18" t="s">
        <v>11138</v>
      </c>
      <c r="D100" s="18" t="s">
        <v>11139</v>
      </c>
      <c r="E100" s="18" t="s">
        <v>11140</v>
      </c>
      <c r="F100" s="18" t="s">
        <v>11141</v>
      </c>
      <c r="G100" s="19">
        <v>12</v>
      </c>
      <c r="H100" s="23">
        <v>45885</v>
      </c>
      <c r="I100" s="23">
        <v>46229</v>
      </c>
      <c r="J100" s="23">
        <v>45615</v>
      </c>
      <c r="L100" s="20">
        <v>0</v>
      </c>
      <c r="M100" s="20">
        <v>0</v>
      </c>
      <c r="N100" s="20">
        <v>1635</v>
      </c>
      <c r="O100" s="21">
        <v>0</v>
      </c>
      <c r="Q100" s="20">
        <v>0</v>
      </c>
      <c r="R100" s="20">
        <f t="shared" si="6"/>
        <v>1635</v>
      </c>
      <c r="S100" s="20">
        <v>1635</v>
      </c>
    </row>
    <row r="101" spans="1:19">
      <c r="B101" s="18" t="s">
        <v>11142</v>
      </c>
      <c r="D101" s="18" t="s">
        <v>11143</v>
      </c>
      <c r="E101" s="18" t="s">
        <v>11144</v>
      </c>
      <c r="F101" s="18" t="s">
        <v>11145</v>
      </c>
      <c r="G101" s="19">
        <v>12</v>
      </c>
      <c r="H101" s="23">
        <v>45885</v>
      </c>
      <c r="I101" s="23">
        <v>46229</v>
      </c>
      <c r="J101" s="23">
        <v>45594</v>
      </c>
      <c r="K101" s="23">
        <v>45600</v>
      </c>
      <c r="L101" s="20">
        <v>0</v>
      </c>
      <c r="M101" s="20">
        <v>0</v>
      </c>
      <c r="N101" s="20">
        <v>1635</v>
      </c>
      <c r="O101" s="21">
        <v>0</v>
      </c>
      <c r="Q101" s="20">
        <v>0</v>
      </c>
      <c r="R101" s="20">
        <f t="shared" si="6"/>
        <v>1635</v>
      </c>
      <c r="S101" s="20">
        <v>1635</v>
      </c>
    </row>
    <row r="102" spans="1:19">
      <c r="B102" s="18" t="s">
        <v>11146</v>
      </c>
      <c r="D102" s="18" t="s">
        <v>11147</v>
      </c>
      <c r="E102" s="18" t="s">
        <v>11148</v>
      </c>
      <c r="F102" s="18" t="s">
        <v>11149</v>
      </c>
      <c r="G102" s="19">
        <v>12</v>
      </c>
      <c r="H102" s="23">
        <v>45885</v>
      </c>
      <c r="I102" s="23">
        <v>46229</v>
      </c>
      <c r="J102" s="23">
        <v>45603</v>
      </c>
      <c r="L102" s="20">
        <v>0</v>
      </c>
      <c r="M102" s="20">
        <v>0</v>
      </c>
      <c r="N102" s="20">
        <v>1610</v>
      </c>
      <c r="O102" s="21">
        <v>0</v>
      </c>
      <c r="Q102" s="20">
        <v>0</v>
      </c>
      <c r="R102" s="20">
        <f t="shared" si="6"/>
        <v>1610</v>
      </c>
      <c r="S102" s="20">
        <v>1610</v>
      </c>
    </row>
    <row r="103" spans="1:19">
      <c r="B103" s="18" t="s">
        <v>11150</v>
      </c>
      <c r="D103" s="18" t="s">
        <v>11151</v>
      </c>
      <c r="E103" s="18" t="s">
        <v>11152</v>
      </c>
      <c r="F103" s="18" t="s">
        <v>11153</v>
      </c>
      <c r="G103" s="19">
        <v>12</v>
      </c>
      <c r="H103" s="23">
        <v>45885</v>
      </c>
      <c r="I103" s="23">
        <v>46229</v>
      </c>
      <c r="J103" s="23">
        <v>45602</v>
      </c>
      <c r="L103" s="20">
        <v>1635</v>
      </c>
      <c r="M103" s="20">
        <v>0</v>
      </c>
      <c r="N103" s="20">
        <v>1635</v>
      </c>
      <c r="O103" s="21">
        <v>0</v>
      </c>
      <c r="Q103" s="20">
        <v>0</v>
      </c>
      <c r="R103" s="20">
        <f t="shared" si="6"/>
        <v>1635</v>
      </c>
      <c r="S103" s="20">
        <v>1635</v>
      </c>
    </row>
    <row r="104" spans="1:19">
      <c r="B104" s="18" t="s">
        <v>11154</v>
      </c>
      <c r="D104" s="18" t="s">
        <v>11155</v>
      </c>
      <c r="E104" s="18" t="s">
        <v>11156</v>
      </c>
      <c r="F104" s="18" t="s">
        <v>11157</v>
      </c>
      <c r="G104" s="19">
        <v>12</v>
      </c>
      <c r="H104" s="23">
        <v>45885</v>
      </c>
      <c r="I104" s="23">
        <v>46229</v>
      </c>
      <c r="J104" s="23">
        <v>45602</v>
      </c>
      <c r="K104" s="23">
        <v>45603</v>
      </c>
      <c r="L104" s="20">
        <v>0</v>
      </c>
      <c r="M104" s="20">
        <v>0</v>
      </c>
      <c r="N104" s="20">
        <v>1635</v>
      </c>
      <c r="O104" s="21">
        <v>0</v>
      </c>
      <c r="Q104" s="20">
        <v>0</v>
      </c>
      <c r="R104" s="20">
        <f t="shared" si="6"/>
        <v>1635</v>
      </c>
      <c r="S104" s="20">
        <v>1635</v>
      </c>
    </row>
    <row r="105" spans="1:19">
      <c r="B105" s="18" t="s">
        <v>11158</v>
      </c>
      <c r="D105" s="18" t="s">
        <v>11159</v>
      </c>
      <c r="E105" s="18" t="s">
        <v>11160</v>
      </c>
      <c r="F105" s="18" t="s">
        <v>11161</v>
      </c>
      <c r="G105" s="19">
        <v>12</v>
      </c>
      <c r="H105" s="23">
        <v>45865</v>
      </c>
      <c r="I105" s="23">
        <v>46229</v>
      </c>
      <c r="J105" s="23">
        <v>45601</v>
      </c>
      <c r="L105" s="20">
        <v>0</v>
      </c>
      <c r="M105" s="20">
        <v>0</v>
      </c>
      <c r="N105" s="20">
        <v>1720</v>
      </c>
      <c r="O105" s="21">
        <v>0</v>
      </c>
      <c r="Q105" s="20">
        <v>0</v>
      </c>
      <c r="R105" s="20">
        <f t="shared" si="6"/>
        <v>1720</v>
      </c>
      <c r="S105" s="20">
        <v>1720</v>
      </c>
    </row>
    <row r="106" spans="1:19">
      <c r="B106" s="18" t="s">
        <v>11162</v>
      </c>
      <c r="D106" s="18" t="s">
        <v>11163</v>
      </c>
      <c r="E106" s="18" t="s">
        <v>11164</v>
      </c>
      <c r="F106" s="18" t="s">
        <v>11165</v>
      </c>
      <c r="G106" s="19">
        <v>12</v>
      </c>
      <c r="H106" s="23">
        <v>45885</v>
      </c>
      <c r="I106" s="23">
        <v>46229</v>
      </c>
      <c r="J106" s="23">
        <v>45600</v>
      </c>
      <c r="K106" s="23">
        <v>45600</v>
      </c>
      <c r="L106" s="20">
        <v>0</v>
      </c>
      <c r="M106" s="20">
        <v>0</v>
      </c>
      <c r="N106" s="20">
        <v>1635</v>
      </c>
      <c r="O106" s="21">
        <v>0</v>
      </c>
      <c r="Q106" s="20">
        <v>0</v>
      </c>
      <c r="R106" s="20">
        <f t="shared" si="6"/>
        <v>1635</v>
      </c>
      <c r="S106" s="20">
        <v>1635</v>
      </c>
    </row>
    <row r="107" spans="1:19">
      <c r="B107" s="18" t="s">
        <v>11166</v>
      </c>
      <c r="D107" s="18" t="s">
        <v>11167</v>
      </c>
      <c r="E107" s="18" t="s">
        <v>11168</v>
      </c>
      <c r="F107" s="18" t="s">
        <v>11169</v>
      </c>
      <c r="G107" s="19">
        <v>12</v>
      </c>
      <c r="H107" s="23">
        <v>45865</v>
      </c>
      <c r="I107" s="23">
        <v>46229</v>
      </c>
      <c r="J107" s="23">
        <v>45600</v>
      </c>
      <c r="K107" s="23">
        <v>45600</v>
      </c>
      <c r="L107" s="20">
        <v>0</v>
      </c>
      <c r="M107" s="20">
        <v>0</v>
      </c>
      <c r="N107" s="20">
        <v>1620</v>
      </c>
      <c r="O107" s="21">
        <v>0</v>
      </c>
      <c r="Q107" s="20">
        <v>0</v>
      </c>
      <c r="R107" s="20">
        <f t="shared" si="6"/>
        <v>1620</v>
      </c>
      <c r="S107" s="20">
        <v>1620</v>
      </c>
    </row>
    <row r="108" spans="1:19">
      <c r="A108" s="17" t="s">
        <v>11170</v>
      </c>
    </row>
    <row r="109" spans="1:19">
      <c r="A109" s="18" t="s">
        <v>11171</v>
      </c>
      <c r="B109" s="18" t="s">
        <v>11172</v>
      </c>
      <c r="C109" s="18" t="s">
        <v>11173</v>
      </c>
      <c r="D109" s="18" t="s">
        <v>11174</v>
      </c>
      <c r="E109" s="18" t="s">
        <v>11175</v>
      </c>
      <c r="F109" s="18" t="s">
        <v>11176</v>
      </c>
      <c r="G109" s="19">
        <v>12</v>
      </c>
      <c r="H109" s="23">
        <v>45865</v>
      </c>
      <c r="I109" s="23">
        <v>46229</v>
      </c>
      <c r="J109" s="23">
        <v>45583</v>
      </c>
      <c r="K109" s="23">
        <v>45593</v>
      </c>
      <c r="L109" s="20">
        <v>0</v>
      </c>
      <c r="M109" s="20">
        <v>1436.25</v>
      </c>
      <c r="N109" s="20">
        <v>1545</v>
      </c>
      <c r="O109" s="21">
        <v>0</v>
      </c>
      <c r="Q109" s="20">
        <v>1220</v>
      </c>
      <c r="R109" s="20">
        <f t="shared" ref="R109:R117" si="7">N109</f>
        <v>1545</v>
      </c>
      <c r="S109" s="20">
        <v>1545</v>
      </c>
    </row>
    <row r="110" spans="1:19">
      <c r="A110" s="18" t="s">
        <v>11177</v>
      </c>
      <c r="B110" s="18" t="s">
        <v>11178</v>
      </c>
      <c r="C110" s="18" t="s">
        <v>11179</v>
      </c>
      <c r="D110" s="18" t="s">
        <v>11180</v>
      </c>
      <c r="E110" s="18" t="s">
        <v>11181</v>
      </c>
      <c r="F110" s="18" t="s">
        <v>11182</v>
      </c>
      <c r="G110" s="19">
        <v>12</v>
      </c>
      <c r="H110" s="23">
        <v>45865</v>
      </c>
      <c r="I110" s="23">
        <v>46229</v>
      </c>
      <c r="J110" s="23">
        <v>45583</v>
      </c>
      <c r="K110" s="23">
        <v>45593</v>
      </c>
      <c r="L110" s="20">
        <v>0</v>
      </c>
      <c r="M110" s="20">
        <v>1436.25</v>
      </c>
      <c r="N110" s="20">
        <v>1545</v>
      </c>
      <c r="O110" s="21">
        <v>0</v>
      </c>
      <c r="Q110" s="20">
        <v>1220</v>
      </c>
      <c r="R110" s="20">
        <f t="shared" si="7"/>
        <v>1545</v>
      </c>
      <c r="S110" s="20">
        <v>1545</v>
      </c>
    </row>
    <row r="111" spans="1:19">
      <c r="A111" s="18" t="s">
        <v>11183</v>
      </c>
      <c r="B111" s="18" t="s">
        <v>11184</v>
      </c>
      <c r="C111" s="18" t="s">
        <v>11185</v>
      </c>
      <c r="D111" s="18" t="s">
        <v>11186</v>
      </c>
      <c r="E111" s="18" t="s">
        <v>11187</v>
      </c>
      <c r="F111" s="18" t="s">
        <v>11188</v>
      </c>
      <c r="G111" s="19">
        <v>12</v>
      </c>
      <c r="H111" s="23">
        <v>45865</v>
      </c>
      <c r="I111" s="23">
        <v>46229</v>
      </c>
      <c r="J111" s="23">
        <v>45581</v>
      </c>
      <c r="K111" s="23">
        <v>45593</v>
      </c>
      <c r="L111" s="20">
        <v>0</v>
      </c>
      <c r="M111" s="20">
        <v>1436.25</v>
      </c>
      <c r="N111" s="20">
        <v>1645</v>
      </c>
      <c r="O111" s="21">
        <v>0</v>
      </c>
      <c r="Q111" s="20">
        <v>1220</v>
      </c>
      <c r="R111" s="20">
        <f t="shared" si="7"/>
        <v>1645</v>
      </c>
      <c r="S111" s="20">
        <v>1645</v>
      </c>
    </row>
    <row r="112" spans="1:19">
      <c r="B112" s="18" t="s">
        <v>11189</v>
      </c>
      <c r="D112" s="18" t="s">
        <v>11190</v>
      </c>
      <c r="E112" s="18" t="s">
        <v>11191</v>
      </c>
      <c r="F112" s="18" t="s">
        <v>11192</v>
      </c>
      <c r="G112" s="19">
        <v>12</v>
      </c>
      <c r="H112" s="23">
        <v>45885</v>
      </c>
      <c r="I112" s="23">
        <v>46229</v>
      </c>
      <c r="J112" s="23">
        <v>45603</v>
      </c>
      <c r="K112" s="23">
        <v>45604</v>
      </c>
      <c r="L112" s="20">
        <v>1575</v>
      </c>
      <c r="M112" s="20">
        <v>0</v>
      </c>
      <c r="N112" s="20">
        <v>1575</v>
      </c>
      <c r="O112" s="21">
        <v>0</v>
      </c>
      <c r="Q112" s="20">
        <v>0</v>
      </c>
      <c r="R112" s="20">
        <f t="shared" si="7"/>
        <v>1575</v>
      </c>
      <c r="S112" s="20">
        <v>1575</v>
      </c>
    </row>
    <row r="113" spans="1:19">
      <c r="B113" s="18" t="s">
        <v>11193</v>
      </c>
      <c r="D113" s="18" t="s">
        <v>11194</v>
      </c>
      <c r="E113" s="18" t="s">
        <v>11195</v>
      </c>
      <c r="F113" s="18" t="s">
        <v>11196</v>
      </c>
      <c r="G113" s="19">
        <v>12</v>
      </c>
      <c r="H113" s="23">
        <v>45885</v>
      </c>
      <c r="I113" s="23">
        <v>46229</v>
      </c>
      <c r="J113" s="23">
        <v>45603</v>
      </c>
      <c r="K113" s="23">
        <v>45604</v>
      </c>
      <c r="L113" s="20">
        <v>1575</v>
      </c>
      <c r="M113" s="20">
        <v>0</v>
      </c>
      <c r="N113" s="20">
        <v>1575</v>
      </c>
      <c r="O113" s="21">
        <v>0</v>
      </c>
      <c r="Q113" s="20">
        <v>0</v>
      </c>
      <c r="R113" s="20">
        <f t="shared" si="7"/>
        <v>1575</v>
      </c>
      <c r="S113" s="20">
        <v>1575</v>
      </c>
    </row>
    <row r="114" spans="1:19">
      <c r="B114" s="18" t="s">
        <v>11197</v>
      </c>
      <c r="D114" s="18" t="s">
        <v>11198</v>
      </c>
      <c r="E114" s="18" t="s">
        <v>11199</v>
      </c>
      <c r="F114" s="18" t="s">
        <v>11200</v>
      </c>
      <c r="G114" s="19">
        <v>12</v>
      </c>
      <c r="H114" s="23">
        <v>45885</v>
      </c>
      <c r="I114" s="23">
        <v>46229</v>
      </c>
      <c r="J114" s="23">
        <v>45604</v>
      </c>
      <c r="K114" s="23">
        <v>45604</v>
      </c>
      <c r="L114" s="20">
        <v>0</v>
      </c>
      <c r="M114" s="20">
        <v>0</v>
      </c>
      <c r="N114" s="20">
        <v>1575</v>
      </c>
      <c r="O114" s="21">
        <v>0</v>
      </c>
      <c r="Q114" s="20">
        <v>0</v>
      </c>
      <c r="R114" s="20">
        <f t="shared" si="7"/>
        <v>1575</v>
      </c>
      <c r="S114" s="20">
        <v>1575</v>
      </c>
    </row>
    <row r="115" spans="1:19">
      <c r="B115" s="18" t="s">
        <v>11201</v>
      </c>
      <c r="D115" s="18" t="s">
        <v>11202</v>
      </c>
      <c r="E115" s="18" t="s">
        <v>11203</v>
      </c>
      <c r="F115" s="18" t="s">
        <v>11204</v>
      </c>
      <c r="G115" s="19">
        <v>12</v>
      </c>
      <c r="H115" s="23">
        <v>45885</v>
      </c>
      <c r="I115" s="23">
        <v>46229</v>
      </c>
      <c r="J115" s="23">
        <v>45611</v>
      </c>
      <c r="L115" s="20">
        <v>1575</v>
      </c>
      <c r="M115" s="20">
        <v>0</v>
      </c>
      <c r="N115" s="20">
        <v>1575</v>
      </c>
      <c r="O115" s="21">
        <v>0</v>
      </c>
      <c r="Q115" s="20">
        <v>0</v>
      </c>
      <c r="R115" s="20">
        <f t="shared" si="7"/>
        <v>1575</v>
      </c>
      <c r="S115" s="20">
        <v>1575</v>
      </c>
    </row>
    <row r="116" spans="1:19">
      <c r="B116" s="18" t="s">
        <v>11205</v>
      </c>
      <c r="D116" s="18" t="s">
        <v>11206</v>
      </c>
      <c r="E116" s="18" t="s">
        <v>11207</v>
      </c>
      <c r="F116" s="18" t="s">
        <v>11208</v>
      </c>
      <c r="G116" s="19">
        <v>12</v>
      </c>
      <c r="H116" s="23">
        <v>45885</v>
      </c>
      <c r="I116" s="23">
        <v>46229</v>
      </c>
      <c r="J116" s="23">
        <v>45612</v>
      </c>
      <c r="L116" s="20">
        <v>0</v>
      </c>
      <c r="M116" s="20">
        <v>0</v>
      </c>
      <c r="N116" s="20">
        <v>1575</v>
      </c>
      <c r="O116" s="21">
        <v>0</v>
      </c>
      <c r="Q116" s="20">
        <v>0</v>
      </c>
      <c r="R116" s="20">
        <f t="shared" si="7"/>
        <v>1575</v>
      </c>
      <c r="S116" s="20">
        <v>1575</v>
      </c>
    </row>
    <row r="117" spans="1:19">
      <c r="B117" s="18" t="s">
        <v>11209</v>
      </c>
      <c r="D117" s="18" t="s">
        <v>11210</v>
      </c>
      <c r="E117" s="18" t="s">
        <v>11211</v>
      </c>
      <c r="F117" s="18" t="s">
        <v>11212</v>
      </c>
      <c r="G117" s="19">
        <v>12</v>
      </c>
      <c r="H117" s="23">
        <v>45885</v>
      </c>
      <c r="I117" s="23">
        <v>46229</v>
      </c>
      <c r="J117" s="23">
        <v>45612</v>
      </c>
      <c r="L117" s="20">
        <v>1575</v>
      </c>
      <c r="M117" s="20">
        <v>0</v>
      </c>
      <c r="N117" s="20">
        <v>1575</v>
      </c>
      <c r="O117" s="21">
        <v>0</v>
      </c>
      <c r="Q117" s="20">
        <v>0</v>
      </c>
      <c r="R117" s="20">
        <f t="shared" si="7"/>
        <v>1575</v>
      </c>
      <c r="S117" s="20">
        <v>1575</v>
      </c>
    </row>
    <row r="118" spans="1:19">
      <c r="A118" s="17" t="s">
        <v>11213</v>
      </c>
    </row>
    <row r="119" spans="1:19">
      <c r="A119" s="18" t="s">
        <v>11214</v>
      </c>
      <c r="B119" s="18" t="s">
        <v>11215</v>
      </c>
      <c r="C119" s="18" t="s">
        <v>11216</v>
      </c>
      <c r="D119" s="18" t="s">
        <v>11217</v>
      </c>
      <c r="E119" s="18" t="s">
        <v>11218</v>
      </c>
      <c r="F119" s="18" t="s">
        <v>11219</v>
      </c>
      <c r="G119" s="19">
        <v>12</v>
      </c>
      <c r="H119" s="23">
        <v>45865</v>
      </c>
      <c r="I119" s="23">
        <v>46229</v>
      </c>
      <c r="J119" s="23">
        <v>45615</v>
      </c>
      <c r="L119" s="20">
        <v>1470</v>
      </c>
      <c r="M119" s="20">
        <v>1470</v>
      </c>
      <c r="N119" s="20">
        <v>1625</v>
      </c>
      <c r="O119" s="21">
        <v>0</v>
      </c>
      <c r="Q119" s="20">
        <v>1320</v>
      </c>
      <c r="R119" s="20">
        <f>N119</f>
        <v>1625</v>
      </c>
      <c r="S119" s="20">
        <v>1625</v>
      </c>
    </row>
    <row r="120" spans="1:19">
      <c r="A120" s="17" t="s">
        <v>11220</v>
      </c>
    </row>
    <row r="121" spans="1:19">
      <c r="A121" s="18" t="s">
        <v>11221</v>
      </c>
      <c r="B121" s="18" t="s">
        <v>11222</v>
      </c>
      <c r="C121" s="18" t="s">
        <v>11223</v>
      </c>
      <c r="D121" s="18" t="s">
        <v>11224</v>
      </c>
      <c r="E121" s="18" t="s">
        <v>11225</v>
      </c>
      <c r="F121" s="18" t="s">
        <v>11226</v>
      </c>
      <c r="G121" s="19">
        <v>12</v>
      </c>
      <c r="H121" s="23">
        <v>45865</v>
      </c>
      <c r="I121" s="23">
        <v>46229</v>
      </c>
      <c r="J121" s="23">
        <v>45581</v>
      </c>
      <c r="K121" s="23">
        <v>45586</v>
      </c>
      <c r="L121" s="20">
        <v>0</v>
      </c>
      <c r="M121" s="20">
        <v>1439.5</v>
      </c>
      <c r="N121" s="20">
        <v>1530</v>
      </c>
      <c r="O121" s="21">
        <v>0</v>
      </c>
      <c r="Q121" s="20">
        <v>1150</v>
      </c>
      <c r="R121" s="20">
        <f>N121</f>
        <v>1530</v>
      </c>
      <c r="S121" s="20">
        <v>1530</v>
      </c>
    </row>
    <row r="122" spans="1:19">
      <c r="A122" s="18" t="s">
        <v>11227</v>
      </c>
      <c r="B122" s="18" t="s">
        <v>11228</v>
      </c>
      <c r="C122" s="18" t="s">
        <v>11229</v>
      </c>
      <c r="D122" s="18" t="s">
        <v>11230</v>
      </c>
      <c r="E122" s="18" t="s">
        <v>11231</v>
      </c>
      <c r="F122" s="18" t="s">
        <v>11232</v>
      </c>
      <c r="G122" s="19">
        <v>12</v>
      </c>
      <c r="H122" s="23">
        <v>45865</v>
      </c>
      <c r="I122" s="23">
        <v>46229</v>
      </c>
      <c r="J122" s="23">
        <v>45594</v>
      </c>
      <c r="K122" s="23">
        <v>45600</v>
      </c>
      <c r="L122" s="20">
        <v>1450</v>
      </c>
      <c r="M122" s="20">
        <v>1439.5</v>
      </c>
      <c r="N122" s="20">
        <v>1530</v>
      </c>
      <c r="O122" s="21">
        <v>0</v>
      </c>
      <c r="Q122" s="20">
        <v>1150</v>
      </c>
      <c r="R122" s="20">
        <f>N122</f>
        <v>1530</v>
      </c>
      <c r="S122" s="20">
        <v>1530</v>
      </c>
    </row>
    <row r="123" spans="1:19">
      <c r="A123" s="18" t="s">
        <v>11233</v>
      </c>
      <c r="B123" s="18" t="s">
        <v>11234</v>
      </c>
      <c r="C123" s="18" t="s">
        <v>11235</v>
      </c>
      <c r="D123" s="18" t="s">
        <v>11236</v>
      </c>
      <c r="E123" s="18" t="s">
        <v>11237</v>
      </c>
      <c r="F123" s="18" t="s">
        <v>11238</v>
      </c>
      <c r="G123" s="19">
        <v>12</v>
      </c>
      <c r="H123" s="23">
        <v>45865</v>
      </c>
      <c r="I123" s="23">
        <v>46229</v>
      </c>
      <c r="J123" s="23">
        <v>45604</v>
      </c>
      <c r="L123" s="20">
        <v>1450</v>
      </c>
      <c r="M123" s="20">
        <v>1439.5</v>
      </c>
      <c r="N123" s="20">
        <v>1530</v>
      </c>
      <c r="O123" s="21">
        <v>0</v>
      </c>
      <c r="Q123" s="20">
        <v>1150</v>
      </c>
      <c r="R123" s="20">
        <f>N123</f>
        <v>1530</v>
      </c>
      <c r="S123" s="20">
        <v>1530</v>
      </c>
    </row>
    <row r="124" spans="1:19">
      <c r="A124" s="17" t="s">
        <v>11239</v>
      </c>
    </row>
    <row r="125" spans="1:19">
      <c r="A125" s="18" t="s">
        <v>11240</v>
      </c>
      <c r="B125" s="18" t="s">
        <v>11241</v>
      </c>
      <c r="C125" s="18" t="s">
        <v>11242</v>
      </c>
      <c r="D125" s="18" t="s">
        <v>11243</v>
      </c>
      <c r="E125" s="18" t="s">
        <v>11244</v>
      </c>
      <c r="F125" s="18" t="s">
        <v>11245</v>
      </c>
      <c r="G125" s="19">
        <v>12</v>
      </c>
      <c r="H125" s="23">
        <v>45865</v>
      </c>
      <c r="I125" s="23">
        <v>46229</v>
      </c>
      <c r="J125" s="23">
        <v>45600</v>
      </c>
      <c r="K125" s="23">
        <v>45600</v>
      </c>
      <c r="L125" s="20">
        <v>0</v>
      </c>
      <c r="M125" s="20">
        <v>1477.97</v>
      </c>
      <c r="N125" s="20">
        <v>1570</v>
      </c>
      <c r="O125" s="21">
        <v>0</v>
      </c>
      <c r="Q125" s="20">
        <v>1180</v>
      </c>
      <c r="R125" s="20">
        <f t="shared" ref="R125:R140" si="8">N125</f>
        <v>1570</v>
      </c>
      <c r="S125" s="20">
        <v>1570</v>
      </c>
    </row>
    <row r="126" spans="1:19">
      <c r="A126" s="18" t="s">
        <v>11246</v>
      </c>
      <c r="B126" s="18" t="s">
        <v>11247</v>
      </c>
      <c r="C126" s="18" t="s">
        <v>11248</v>
      </c>
      <c r="D126" s="18" t="s">
        <v>11249</v>
      </c>
      <c r="E126" s="18" t="s">
        <v>11250</v>
      </c>
      <c r="F126" s="18" t="s">
        <v>11251</v>
      </c>
      <c r="G126" s="19">
        <v>12</v>
      </c>
      <c r="H126" s="23">
        <v>45865</v>
      </c>
      <c r="I126" s="23">
        <v>46229</v>
      </c>
      <c r="J126" s="23">
        <v>45601</v>
      </c>
      <c r="L126" s="20">
        <v>0</v>
      </c>
      <c r="M126" s="20">
        <v>1477.97</v>
      </c>
      <c r="N126" s="20">
        <v>1540</v>
      </c>
      <c r="O126" s="21">
        <v>0</v>
      </c>
      <c r="Q126" s="20">
        <v>1170</v>
      </c>
      <c r="R126" s="20">
        <f t="shared" si="8"/>
        <v>1540</v>
      </c>
      <c r="S126" s="20">
        <v>1540</v>
      </c>
    </row>
    <row r="127" spans="1:19">
      <c r="A127" s="18" t="s">
        <v>11252</v>
      </c>
      <c r="B127" s="18" t="s">
        <v>11253</v>
      </c>
      <c r="C127" s="18" t="s">
        <v>11254</v>
      </c>
      <c r="D127" s="18" t="s">
        <v>11255</v>
      </c>
      <c r="E127" s="18" t="s">
        <v>11256</v>
      </c>
      <c r="F127" s="18" t="s">
        <v>11257</v>
      </c>
      <c r="G127" s="19">
        <v>12</v>
      </c>
      <c r="H127" s="23">
        <v>45865</v>
      </c>
      <c r="I127" s="23">
        <v>46229</v>
      </c>
      <c r="J127" s="23">
        <v>45589</v>
      </c>
      <c r="K127" s="23">
        <v>45593</v>
      </c>
      <c r="L127" s="20">
        <v>0</v>
      </c>
      <c r="M127" s="20">
        <v>1477.97</v>
      </c>
      <c r="N127" s="20">
        <v>1550</v>
      </c>
      <c r="O127" s="21">
        <v>0</v>
      </c>
      <c r="Q127" s="20">
        <v>1180</v>
      </c>
      <c r="R127" s="20">
        <f t="shared" si="8"/>
        <v>1550</v>
      </c>
      <c r="S127" s="20">
        <v>1550</v>
      </c>
    </row>
    <row r="128" spans="1:19">
      <c r="A128" s="18" t="s">
        <v>11258</v>
      </c>
      <c r="B128" s="18" t="s">
        <v>11259</v>
      </c>
      <c r="C128" s="18" t="s">
        <v>11260</v>
      </c>
      <c r="D128" s="18" t="s">
        <v>11261</v>
      </c>
      <c r="E128" s="18" t="s">
        <v>11262</v>
      </c>
      <c r="F128" s="18" t="s">
        <v>11263</v>
      </c>
      <c r="G128" s="19">
        <v>12</v>
      </c>
      <c r="H128" s="23">
        <v>45865</v>
      </c>
      <c r="I128" s="23">
        <v>46229</v>
      </c>
      <c r="J128" s="23">
        <v>45594</v>
      </c>
      <c r="K128" s="23">
        <v>45600</v>
      </c>
      <c r="L128" s="20">
        <v>0</v>
      </c>
      <c r="M128" s="20">
        <v>1477.97</v>
      </c>
      <c r="N128" s="20">
        <v>1560</v>
      </c>
      <c r="O128" s="21">
        <v>0</v>
      </c>
      <c r="Q128" s="20">
        <v>1190</v>
      </c>
      <c r="R128" s="20">
        <f t="shared" si="8"/>
        <v>1560</v>
      </c>
      <c r="S128" s="20">
        <v>1560</v>
      </c>
    </row>
    <row r="129" spans="1:19">
      <c r="A129" s="18" t="s">
        <v>11264</v>
      </c>
      <c r="B129" s="18" t="s">
        <v>11265</v>
      </c>
      <c r="C129" s="18" t="s">
        <v>11266</v>
      </c>
      <c r="D129" s="18" t="s">
        <v>11267</v>
      </c>
      <c r="E129" s="18" t="s">
        <v>11268</v>
      </c>
      <c r="F129" s="18" t="s">
        <v>11269</v>
      </c>
      <c r="G129" s="19">
        <v>12</v>
      </c>
      <c r="H129" s="23">
        <v>45865</v>
      </c>
      <c r="I129" s="23">
        <v>46229</v>
      </c>
      <c r="J129" s="23">
        <v>45584</v>
      </c>
      <c r="K129" s="23">
        <v>45586</v>
      </c>
      <c r="L129" s="20">
        <v>1530</v>
      </c>
      <c r="M129" s="20">
        <v>1477.97</v>
      </c>
      <c r="N129" s="20">
        <v>1530</v>
      </c>
      <c r="O129" s="21">
        <v>0</v>
      </c>
      <c r="Q129" s="20">
        <v>1190</v>
      </c>
      <c r="R129" s="20">
        <f t="shared" si="8"/>
        <v>1530</v>
      </c>
      <c r="S129" s="20">
        <v>1530</v>
      </c>
    </row>
    <row r="130" spans="1:19">
      <c r="A130" s="18" t="s">
        <v>11270</v>
      </c>
      <c r="B130" s="18" t="s">
        <v>11271</v>
      </c>
      <c r="C130" s="18" t="s">
        <v>11272</v>
      </c>
      <c r="D130" s="18" t="s">
        <v>11273</v>
      </c>
      <c r="E130" s="18" t="s">
        <v>11274</v>
      </c>
      <c r="F130" s="18" t="s">
        <v>11275</v>
      </c>
      <c r="G130" s="19">
        <v>12</v>
      </c>
      <c r="H130" s="23">
        <v>45865</v>
      </c>
      <c r="I130" s="23">
        <v>46229</v>
      </c>
      <c r="J130" s="23">
        <v>45589</v>
      </c>
      <c r="K130" s="23">
        <v>45593</v>
      </c>
      <c r="L130" s="20">
        <v>1530</v>
      </c>
      <c r="M130" s="20">
        <v>1477.97</v>
      </c>
      <c r="N130" s="20">
        <v>1530</v>
      </c>
      <c r="O130" s="21">
        <v>0</v>
      </c>
      <c r="Q130" s="20">
        <v>1170</v>
      </c>
      <c r="R130" s="20">
        <f t="shared" si="8"/>
        <v>1530</v>
      </c>
      <c r="S130" s="20">
        <v>1530</v>
      </c>
    </row>
    <row r="131" spans="1:19">
      <c r="A131" s="18" t="s">
        <v>11276</v>
      </c>
      <c r="B131" s="18" t="s">
        <v>11277</v>
      </c>
      <c r="C131" s="18" t="s">
        <v>11278</v>
      </c>
      <c r="D131" s="18" t="s">
        <v>11279</v>
      </c>
      <c r="E131" s="18" t="s">
        <v>11280</v>
      </c>
      <c r="F131" s="18" t="s">
        <v>11281</v>
      </c>
      <c r="G131" s="19">
        <v>12</v>
      </c>
      <c r="H131" s="23">
        <v>45865</v>
      </c>
      <c r="I131" s="23">
        <v>46229</v>
      </c>
      <c r="J131" s="23">
        <v>45587</v>
      </c>
      <c r="K131" s="23">
        <v>45593</v>
      </c>
      <c r="L131" s="20">
        <v>1530</v>
      </c>
      <c r="M131" s="20">
        <v>1477.97</v>
      </c>
      <c r="N131" s="20">
        <v>1530</v>
      </c>
      <c r="O131" s="21">
        <v>0</v>
      </c>
      <c r="Q131" s="20">
        <v>1170</v>
      </c>
      <c r="R131" s="20">
        <f t="shared" si="8"/>
        <v>1530</v>
      </c>
      <c r="S131" s="20">
        <v>1530</v>
      </c>
    </row>
    <row r="132" spans="1:19">
      <c r="A132" s="18" t="s">
        <v>11282</v>
      </c>
      <c r="B132" s="18" t="s">
        <v>11283</v>
      </c>
      <c r="C132" s="18" t="s">
        <v>11284</v>
      </c>
      <c r="D132" s="18" t="s">
        <v>11285</v>
      </c>
      <c r="E132" s="18" t="s">
        <v>11286</v>
      </c>
      <c r="F132" s="18" t="s">
        <v>11287</v>
      </c>
      <c r="G132" s="19">
        <v>12</v>
      </c>
      <c r="H132" s="23">
        <v>45865</v>
      </c>
      <c r="I132" s="23">
        <v>46229</v>
      </c>
      <c r="J132" s="23">
        <v>45600</v>
      </c>
      <c r="K132" s="23">
        <v>45600</v>
      </c>
      <c r="L132" s="20">
        <v>0</v>
      </c>
      <c r="M132" s="20">
        <v>1477.97</v>
      </c>
      <c r="N132" s="20">
        <v>1550</v>
      </c>
      <c r="O132" s="21">
        <v>0</v>
      </c>
      <c r="Q132" s="20">
        <v>1170</v>
      </c>
      <c r="R132" s="20">
        <f t="shared" si="8"/>
        <v>1550</v>
      </c>
      <c r="S132" s="20">
        <v>1550</v>
      </c>
    </row>
    <row r="133" spans="1:19">
      <c r="A133" s="18" t="s">
        <v>11288</v>
      </c>
      <c r="B133" s="18" t="s">
        <v>11289</v>
      </c>
      <c r="C133" s="18" t="s">
        <v>11290</v>
      </c>
      <c r="D133" s="18" t="s">
        <v>11291</v>
      </c>
      <c r="E133" s="18" t="s">
        <v>11292</v>
      </c>
      <c r="F133" s="18" t="s">
        <v>11293</v>
      </c>
      <c r="G133" s="19">
        <v>12</v>
      </c>
      <c r="H133" s="23">
        <v>45865</v>
      </c>
      <c r="I133" s="23">
        <v>46229</v>
      </c>
      <c r="J133" s="23">
        <v>45583</v>
      </c>
      <c r="K133" s="23">
        <v>45586</v>
      </c>
      <c r="L133" s="20">
        <v>1480</v>
      </c>
      <c r="M133" s="20">
        <v>1477.97</v>
      </c>
      <c r="N133" s="20">
        <v>1530</v>
      </c>
      <c r="O133" s="21">
        <v>0</v>
      </c>
      <c r="Q133" s="20">
        <v>1180</v>
      </c>
      <c r="R133" s="20">
        <f t="shared" si="8"/>
        <v>1530</v>
      </c>
      <c r="S133" s="20">
        <v>1530</v>
      </c>
    </row>
    <row r="134" spans="1:19">
      <c r="A134" s="18" t="s">
        <v>11294</v>
      </c>
      <c r="B134" s="18" t="s">
        <v>11295</v>
      </c>
      <c r="C134" s="18" t="s">
        <v>11296</v>
      </c>
      <c r="D134" s="18" t="s">
        <v>11297</v>
      </c>
      <c r="E134" s="18" t="s">
        <v>11298</v>
      </c>
      <c r="F134" s="18" t="s">
        <v>11299</v>
      </c>
      <c r="G134" s="19">
        <v>12</v>
      </c>
      <c r="H134" s="23">
        <v>45865</v>
      </c>
      <c r="I134" s="23">
        <v>46229</v>
      </c>
      <c r="J134" s="23">
        <v>45592</v>
      </c>
      <c r="K134" s="23">
        <v>45593</v>
      </c>
      <c r="L134" s="20">
        <v>1550</v>
      </c>
      <c r="M134" s="20">
        <v>1477.97</v>
      </c>
      <c r="N134" s="20">
        <v>1550</v>
      </c>
      <c r="O134" s="21">
        <v>0</v>
      </c>
      <c r="Q134" s="20">
        <v>1180</v>
      </c>
      <c r="R134" s="20">
        <f t="shared" si="8"/>
        <v>1550</v>
      </c>
      <c r="S134" s="20">
        <v>1550</v>
      </c>
    </row>
    <row r="135" spans="1:19">
      <c r="B135" s="18" t="s">
        <v>11300</v>
      </c>
      <c r="D135" s="18" t="s">
        <v>11301</v>
      </c>
      <c r="E135" s="18" t="s">
        <v>11302</v>
      </c>
      <c r="F135" s="18" t="s">
        <v>11303</v>
      </c>
      <c r="G135" s="19">
        <v>12</v>
      </c>
      <c r="H135" s="23">
        <v>45885</v>
      </c>
      <c r="I135" s="23">
        <v>46229</v>
      </c>
      <c r="J135" s="23">
        <v>45602</v>
      </c>
      <c r="L135" s="20">
        <v>1580</v>
      </c>
      <c r="M135" s="20">
        <v>0</v>
      </c>
      <c r="N135" s="20">
        <v>1580</v>
      </c>
      <c r="O135" s="21">
        <v>0</v>
      </c>
      <c r="Q135" s="20">
        <v>0</v>
      </c>
      <c r="R135" s="20">
        <f t="shared" si="8"/>
        <v>1580</v>
      </c>
      <c r="S135" s="20">
        <v>1580</v>
      </c>
    </row>
    <row r="136" spans="1:19">
      <c r="B136" s="18" t="s">
        <v>11304</v>
      </c>
      <c r="D136" s="18" t="s">
        <v>11305</v>
      </c>
      <c r="E136" s="18" t="s">
        <v>11306</v>
      </c>
      <c r="F136" s="18" t="s">
        <v>11307</v>
      </c>
      <c r="G136" s="19">
        <v>12</v>
      </c>
      <c r="H136" s="23">
        <v>45865</v>
      </c>
      <c r="I136" s="23">
        <v>46229</v>
      </c>
      <c r="J136" s="23">
        <v>45600</v>
      </c>
      <c r="K136" s="23">
        <v>45600</v>
      </c>
      <c r="L136" s="20">
        <v>0</v>
      </c>
      <c r="M136" s="20">
        <v>0</v>
      </c>
      <c r="N136" s="20">
        <v>1580</v>
      </c>
      <c r="O136" s="21">
        <v>0</v>
      </c>
      <c r="Q136" s="20">
        <v>0</v>
      </c>
      <c r="R136" s="20">
        <f t="shared" si="8"/>
        <v>1580</v>
      </c>
      <c r="S136" s="20">
        <v>1580</v>
      </c>
    </row>
    <row r="137" spans="1:19">
      <c r="B137" s="18" t="s">
        <v>11308</v>
      </c>
      <c r="D137" s="18" t="s">
        <v>11309</v>
      </c>
      <c r="E137" s="18" t="s">
        <v>11310</v>
      </c>
      <c r="F137" s="18" t="s">
        <v>11311</v>
      </c>
      <c r="G137" s="19">
        <v>12</v>
      </c>
      <c r="H137" s="23">
        <v>45885</v>
      </c>
      <c r="I137" s="23">
        <v>46229</v>
      </c>
      <c r="J137" s="23">
        <v>45602</v>
      </c>
      <c r="L137" s="20">
        <v>1580</v>
      </c>
      <c r="M137" s="20">
        <v>0</v>
      </c>
      <c r="N137" s="20">
        <v>1580</v>
      </c>
      <c r="O137" s="21">
        <v>0</v>
      </c>
      <c r="Q137" s="20">
        <v>0</v>
      </c>
      <c r="R137" s="20">
        <f t="shared" si="8"/>
        <v>1580</v>
      </c>
      <c r="S137" s="20">
        <v>1580</v>
      </c>
    </row>
    <row r="138" spans="1:19">
      <c r="B138" s="18" t="s">
        <v>11312</v>
      </c>
      <c r="D138" s="18" t="s">
        <v>11313</v>
      </c>
      <c r="E138" s="18" t="s">
        <v>11314</v>
      </c>
      <c r="F138" s="18" t="s">
        <v>11315</v>
      </c>
      <c r="G138" s="19">
        <v>12</v>
      </c>
      <c r="H138" s="23">
        <v>45885</v>
      </c>
      <c r="I138" s="23">
        <v>46229</v>
      </c>
      <c r="J138" s="23">
        <v>45601</v>
      </c>
      <c r="K138" s="23">
        <v>45603</v>
      </c>
      <c r="L138" s="20">
        <v>1580</v>
      </c>
      <c r="M138" s="20">
        <v>0</v>
      </c>
      <c r="N138" s="20">
        <v>1580</v>
      </c>
      <c r="O138" s="21">
        <v>0</v>
      </c>
      <c r="Q138" s="20">
        <v>0</v>
      </c>
      <c r="R138" s="20">
        <f t="shared" si="8"/>
        <v>1580</v>
      </c>
      <c r="S138" s="20">
        <v>1580</v>
      </c>
    </row>
    <row r="139" spans="1:19">
      <c r="B139" s="18" t="s">
        <v>11316</v>
      </c>
      <c r="D139" s="18" t="s">
        <v>11317</v>
      </c>
      <c r="E139" s="18" t="s">
        <v>11318</v>
      </c>
      <c r="F139" s="18" t="s">
        <v>11319</v>
      </c>
      <c r="G139" s="19">
        <v>12</v>
      </c>
      <c r="H139" s="23">
        <v>45885</v>
      </c>
      <c r="I139" s="23">
        <v>46229</v>
      </c>
      <c r="J139" s="23">
        <v>45601</v>
      </c>
      <c r="K139" s="23">
        <v>45603</v>
      </c>
      <c r="L139" s="20">
        <v>1580</v>
      </c>
      <c r="M139" s="20">
        <v>0</v>
      </c>
      <c r="N139" s="20">
        <v>1580</v>
      </c>
      <c r="O139" s="21">
        <v>0</v>
      </c>
      <c r="Q139" s="20">
        <v>0</v>
      </c>
      <c r="R139" s="20">
        <f t="shared" si="8"/>
        <v>1580</v>
      </c>
      <c r="S139" s="20">
        <v>1580</v>
      </c>
    </row>
    <row r="140" spans="1:19">
      <c r="B140" s="18" t="s">
        <v>11320</v>
      </c>
      <c r="D140" s="18" t="s">
        <v>11321</v>
      </c>
      <c r="E140" s="18" t="s">
        <v>11322</v>
      </c>
      <c r="F140" s="18" t="s">
        <v>11323</v>
      </c>
      <c r="G140" s="19">
        <v>12</v>
      </c>
      <c r="H140" s="23">
        <v>45865</v>
      </c>
      <c r="I140" s="23">
        <v>46229</v>
      </c>
      <c r="J140" s="23">
        <v>45600</v>
      </c>
      <c r="K140" s="23">
        <v>45600</v>
      </c>
      <c r="L140" s="20">
        <v>0</v>
      </c>
      <c r="M140" s="20">
        <v>0</v>
      </c>
      <c r="N140" s="20">
        <v>1540</v>
      </c>
      <c r="O140" s="21">
        <v>0</v>
      </c>
      <c r="Q140" s="20">
        <v>0</v>
      </c>
      <c r="R140" s="20">
        <f t="shared" si="8"/>
        <v>1540</v>
      </c>
      <c r="S140" s="20">
        <v>1540</v>
      </c>
    </row>
    <row r="141" spans="1:19">
      <c r="A141" s="17" t="s">
        <v>11324</v>
      </c>
    </row>
    <row r="142" spans="1:19">
      <c r="A142" s="18" t="s">
        <v>11325</v>
      </c>
      <c r="B142" s="18" t="s">
        <v>11326</v>
      </c>
      <c r="C142" s="18" t="s">
        <v>11327</v>
      </c>
      <c r="D142" s="18" t="s">
        <v>11328</v>
      </c>
      <c r="E142" s="18" t="s">
        <v>11329</v>
      </c>
      <c r="F142" s="18" t="s">
        <v>11330</v>
      </c>
      <c r="G142" s="19">
        <v>12</v>
      </c>
      <c r="H142" s="23">
        <v>45865</v>
      </c>
      <c r="I142" s="23">
        <v>46229</v>
      </c>
      <c r="J142" s="23">
        <v>45587</v>
      </c>
      <c r="K142" s="23">
        <v>45593</v>
      </c>
      <c r="L142" s="20">
        <v>0</v>
      </c>
      <c r="M142" s="20">
        <v>1418</v>
      </c>
      <c r="N142" s="20">
        <v>1505</v>
      </c>
      <c r="O142" s="21">
        <v>0</v>
      </c>
      <c r="Q142" s="20">
        <v>1185</v>
      </c>
      <c r="R142" s="20">
        <f t="shared" ref="R142:R149" si="9">N142</f>
        <v>1505</v>
      </c>
      <c r="S142" s="20">
        <v>1505</v>
      </c>
    </row>
    <row r="143" spans="1:19">
      <c r="A143" s="18" t="s">
        <v>11331</v>
      </c>
      <c r="B143" s="18" t="s">
        <v>11332</v>
      </c>
      <c r="C143" s="18" t="s">
        <v>11333</v>
      </c>
      <c r="D143" s="18" t="s">
        <v>11334</v>
      </c>
      <c r="E143" s="18" t="s">
        <v>11335</v>
      </c>
      <c r="F143" s="18" t="s">
        <v>11336</v>
      </c>
      <c r="G143" s="19">
        <v>12</v>
      </c>
      <c r="H143" s="23">
        <v>45865</v>
      </c>
      <c r="I143" s="23">
        <v>46229</v>
      </c>
      <c r="J143" s="23">
        <v>45587</v>
      </c>
      <c r="K143" s="23">
        <v>45593</v>
      </c>
      <c r="L143" s="20">
        <v>0</v>
      </c>
      <c r="M143" s="20">
        <v>1418</v>
      </c>
      <c r="N143" s="20">
        <v>1515</v>
      </c>
      <c r="O143" s="21">
        <v>0</v>
      </c>
      <c r="Q143" s="20">
        <v>1190</v>
      </c>
      <c r="R143" s="20">
        <f t="shared" si="9"/>
        <v>1515</v>
      </c>
      <c r="S143" s="20">
        <v>1515</v>
      </c>
    </row>
    <row r="144" spans="1:19">
      <c r="A144" s="18" t="s">
        <v>11337</v>
      </c>
      <c r="B144" s="18" t="s">
        <v>11338</v>
      </c>
      <c r="C144" s="18" t="s">
        <v>11339</v>
      </c>
      <c r="D144" s="18" t="s">
        <v>11340</v>
      </c>
      <c r="E144" s="18" t="s">
        <v>11341</v>
      </c>
      <c r="F144" s="18" t="s">
        <v>11342</v>
      </c>
      <c r="G144" s="19">
        <v>12</v>
      </c>
      <c r="H144" s="23">
        <v>45865</v>
      </c>
      <c r="I144" s="23">
        <v>46229</v>
      </c>
      <c r="J144" s="23">
        <v>45586</v>
      </c>
      <c r="K144" s="23">
        <v>45593</v>
      </c>
      <c r="L144" s="20">
        <v>0</v>
      </c>
      <c r="M144" s="20">
        <v>1418</v>
      </c>
      <c r="N144" s="20">
        <v>1515</v>
      </c>
      <c r="O144" s="21">
        <v>0</v>
      </c>
      <c r="Q144" s="20">
        <v>1190</v>
      </c>
      <c r="R144" s="20">
        <f t="shared" si="9"/>
        <v>1515</v>
      </c>
      <c r="S144" s="20">
        <v>1515</v>
      </c>
    </row>
    <row r="145" spans="1:19">
      <c r="A145" s="18" t="s">
        <v>11343</v>
      </c>
      <c r="B145" s="18" t="s">
        <v>11344</v>
      </c>
      <c r="C145" s="18" t="s">
        <v>11345</v>
      </c>
      <c r="D145" s="18" t="s">
        <v>11346</v>
      </c>
      <c r="E145" s="18" t="s">
        <v>11347</v>
      </c>
      <c r="F145" s="18" t="s">
        <v>11348</v>
      </c>
      <c r="G145" s="19">
        <v>12</v>
      </c>
      <c r="H145" s="23">
        <v>45865</v>
      </c>
      <c r="I145" s="23">
        <v>46229</v>
      </c>
      <c r="J145" s="23">
        <v>45589</v>
      </c>
      <c r="K145" s="23">
        <v>45593</v>
      </c>
      <c r="L145" s="20">
        <v>1525</v>
      </c>
      <c r="M145" s="20">
        <v>1418</v>
      </c>
      <c r="N145" s="20">
        <v>1525</v>
      </c>
      <c r="O145" s="21">
        <v>0</v>
      </c>
      <c r="Q145" s="20">
        <v>1185</v>
      </c>
      <c r="R145" s="20">
        <f t="shared" si="9"/>
        <v>1525</v>
      </c>
      <c r="S145" s="20">
        <v>1525</v>
      </c>
    </row>
    <row r="146" spans="1:19">
      <c r="A146" s="18" t="s">
        <v>11349</v>
      </c>
      <c r="B146" s="18" t="s">
        <v>11350</v>
      </c>
      <c r="C146" s="18" t="s">
        <v>11351</v>
      </c>
      <c r="D146" s="18" t="s">
        <v>11352</v>
      </c>
      <c r="E146" s="18" t="s">
        <v>11353</v>
      </c>
      <c r="F146" s="18" t="s">
        <v>11354</v>
      </c>
      <c r="G146" s="19">
        <v>12</v>
      </c>
      <c r="H146" s="23">
        <v>45865</v>
      </c>
      <c r="I146" s="23">
        <v>46229</v>
      </c>
      <c r="J146" s="23">
        <v>45589</v>
      </c>
      <c r="K146" s="23">
        <v>45593</v>
      </c>
      <c r="L146" s="20">
        <v>1525</v>
      </c>
      <c r="M146" s="20">
        <v>1418</v>
      </c>
      <c r="N146" s="20">
        <v>1525</v>
      </c>
      <c r="O146" s="21">
        <v>0</v>
      </c>
      <c r="Q146" s="20">
        <v>1185</v>
      </c>
      <c r="R146" s="20">
        <f t="shared" si="9"/>
        <v>1525</v>
      </c>
      <c r="S146" s="20">
        <v>1525</v>
      </c>
    </row>
    <row r="147" spans="1:19">
      <c r="A147" s="18" t="s">
        <v>11355</v>
      </c>
      <c r="B147" s="18" t="s">
        <v>11356</v>
      </c>
      <c r="C147" s="18" t="s">
        <v>11357</v>
      </c>
      <c r="D147" s="18" t="s">
        <v>11358</v>
      </c>
      <c r="E147" s="18" t="s">
        <v>11359</v>
      </c>
      <c r="F147" s="18" t="s">
        <v>11360</v>
      </c>
      <c r="G147" s="19">
        <v>12</v>
      </c>
      <c r="H147" s="23">
        <v>45865</v>
      </c>
      <c r="I147" s="23">
        <v>46229</v>
      </c>
      <c r="J147" s="23">
        <v>45589</v>
      </c>
      <c r="K147" s="23">
        <v>45593</v>
      </c>
      <c r="L147" s="20">
        <v>1525</v>
      </c>
      <c r="M147" s="20">
        <v>1418</v>
      </c>
      <c r="N147" s="20">
        <v>1525</v>
      </c>
      <c r="O147" s="21">
        <v>0</v>
      </c>
      <c r="Q147" s="20">
        <v>1190</v>
      </c>
      <c r="R147" s="20">
        <f t="shared" si="9"/>
        <v>1525</v>
      </c>
      <c r="S147" s="20">
        <v>1525</v>
      </c>
    </row>
    <row r="148" spans="1:19">
      <c r="B148" s="18" t="s">
        <v>11361</v>
      </c>
      <c r="D148" s="18" t="s">
        <v>11362</v>
      </c>
      <c r="E148" s="18" t="s">
        <v>11363</v>
      </c>
      <c r="F148" s="18" t="s">
        <v>11364</v>
      </c>
      <c r="G148" s="19">
        <v>12</v>
      </c>
      <c r="H148" s="23">
        <v>45865</v>
      </c>
      <c r="I148" s="23">
        <v>46229</v>
      </c>
      <c r="J148" s="23">
        <v>45614</v>
      </c>
      <c r="L148" s="20">
        <v>0</v>
      </c>
      <c r="M148" s="20">
        <v>0</v>
      </c>
      <c r="N148" s="20">
        <v>1525</v>
      </c>
      <c r="O148" s="21">
        <v>0</v>
      </c>
      <c r="Q148" s="20">
        <v>0</v>
      </c>
      <c r="R148" s="20">
        <f t="shared" si="9"/>
        <v>1525</v>
      </c>
      <c r="S148" s="20">
        <v>1525</v>
      </c>
    </row>
    <row r="149" spans="1:19">
      <c r="B149" s="18" t="s">
        <v>11365</v>
      </c>
      <c r="D149" s="18" t="s">
        <v>11366</v>
      </c>
      <c r="E149" s="18" t="s">
        <v>11367</v>
      </c>
      <c r="F149" s="18" t="s">
        <v>11368</v>
      </c>
      <c r="G149" s="19">
        <v>12</v>
      </c>
      <c r="H149" s="23">
        <v>45885</v>
      </c>
      <c r="I149" s="23">
        <v>46229</v>
      </c>
      <c r="J149" s="23">
        <v>45600</v>
      </c>
      <c r="K149" s="23">
        <v>45600</v>
      </c>
      <c r="L149" s="20">
        <v>1525</v>
      </c>
      <c r="M149" s="20">
        <v>0</v>
      </c>
      <c r="N149" s="20">
        <v>1525</v>
      </c>
      <c r="O149" s="21">
        <v>0</v>
      </c>
      <c r="Q149" s="20">
        <v>0</v>
      </c>
      <c r="R149" s="20">
        <f t="shared" si="9"/>
        <v>1525</v>
      </c>
      <c r="S149" s="20">
        <v>1525</v>
      </c>
    </row>
    <row r="150" spans="1:19">
      <c r="A150" s="17" t="s">
        <v>11369</v>
      </c>
    </row>
    <row r="151" spans="1:19">
      <c r="A151" s="18" t="s">
        <v>11370</v>
      </c>
      <c r="B151" s="18" t="s">
        <v>11371</v>
      </c>
      <c r="C151" s="18" t="s">
        <v>11372</v>
      </c>
      <c r="D151" s="18" t="s">
        <v>11373</v>
      </c>
      <c r="E151" s="18" t="s">
        <v>11374</v>
      </c>
      <c r="F151" s="18" t="s">
        <v>11375</v>
      </c>
      <c r="G151" s="19">
        <v>12</v>
      </c>
      <c r="H151" s="23">
        <v>45865</v>
      </c>
      <c r="I151" s="23">
        <v>46229</v>
      </c>
      <c r="J151" s="23">
        <v>45587</v>
      </c>
      <c r="K151" s="23">
        <v>45587</v>
      </c>
      <c r="L151" s="20">
        <v>0</v>
      </c>
      <c r="M151" s="20">
        <v>1400</v>
      </c>
      <c r="N151" s="20">
        <v>1490</v>
      </c>
      <c r="O151" s="21">
        <v>0</v>
      </c>
      <c r="Q151" s="20">
        <v>1130</v>
      </c>
      <c r="R151" s="20">
        <f t="shared" ref="R151:R157" si="10">N151</f>
        <v>1490</v>
      </c>
      <c r="S151" s="20">
        <v>1490</v>
      </c>
    </row>
    <row r="152" spans="1:19">
      <c r="A152" s="18" t="s">
        <v>11376</v>
      </c>
      <c r="B152" s="18" t="s">
        <v>11377</v>
      </c>
      <c r="C152" s="18" t="s">
        <v>11378</v>
      </c>
      <c r="D152" s="18" t="s">
        <v>11379</v>
      </c>
      <c r="E152" s="18" t="s">
        <v>11380</v>
      </c>
      <c r="F152" s="18" t="s">
        <v>11381</v>
      </c>
      <c r="G152" s="19">
        <v>12</v>
      </c>
      <c r="H152" s="23">
        <v>45865</v>
      </c>
      <c r="I152" s="23">
        <v>46229</v>
      </c>
      <c r="J152" s="23">
        <v>45587</v>
      </c>
      <c r="K152" s="23">
        <v>45587</v>
      </c>
      <c r="L152" s="20">
        <v>0</v>
      </c>
      <c r="M152" s="20">
        <v>1400</v>
      </c>
      <c r="N152" s="20">
        <v>1490</v>
      </c>
      <c r="O152" s="21">
        <v>0</v>
      </c>
      <c r="Q152" s="20">
        <v>1130</v>
      </c>
      <c r="R152" s="20">
        <f t="shared" si="10"/>
        <v>1490</v>
      </c>
      <c r="S152" s="20">
        <v>1490</v>
      </c>
    </row>
    <row r="153" spans="1:19">
      <c r="A153" s="18" t="s">
        <v>11382</v>
      </c>
      <c r="B153" s="18" t="s">
        <v>11383</v>
      </c>
      <c r="C153" s="18" t="s">
        <v>11384</v>
      </c>
      <c r="D153" s="18" t="s">
        <v>11385</v>
      </c>
      <c r="E153" s="18" t="s">
        <v>11386</v>
      </c>
      <c r="F153" s="18" t="s">
        <v>11387</v>
      </c>
      <c r="G153" s="19">
        <v>12</v>
      </c>
      <c r="H153" s="23">
        <v>45865</v>
      </c>
      <c r="I153" s="23">
        <v>46229</v>
      </c>
      <c r="J153" s="23">
        <v>45587</v>
      </c>
      <c r="K153" s="23">
        <v>45587</v>
      </c>
      <c r="L153" s="20">
        <v>0</v>
      </c>
      <c r="M153" s="20">
        <v>1400</v>
      </c>
      <c r="N153" s="20">
        <v>1490</v>
      </c>
      <c r="O153" s="21">
        <v>0</v>
      </c>
      <c r="Q153" s="20">
        <v>1130</v>
      </c>
      <c r="R153" s="20">
        <f t="shared" si="10"/>
        <v>1490</v>
      </c>
      <c r="S153" s="20">
        <v>1490</v>
      </c>
    </row>
    <row r="154" spans="1:19">
      <c r="A154" s="18" t="s">
        <v>11388</v>
      </c>
      <c r="B154" s="18" t="s">
        <v>11389</v>
      </c>
      <c r="C154" s="18" t="s">
        <v>11390</v>
      </c>
      <c r="D154" s="18" t="s">
        <v>11391</v>
      </c>
      <c r="E154" s="18" t="s">
        <v>11392</v>
      </c>
      <c r="F154" s="18" t="s">
        <v>11393</v>
      </c>
      <c r="G154" s="19">
        <v>12</v>
      </c>
      <c r="H154" s="23">
        <v>45865</v>
      </c>
      <c r="I154" s="23">
        <v>46229</v>
      </c>
      <c r="J154" s="23">
        <v>45587</v>
      </c>
      <c r="K154" s="23">
        <v>45587</v>
      </c>
      <c r="L154" s="20">
        <v>0</v>
      </c>
      <c r="M154" s="20">
        <v>1400</v>
      </c>
      <c r="N154" s="20">
        <v>1490</v>
      </c>
      <c r="O154" s="21">
        <v>0</v>
      </c>
      <c r="Q154" s="20">
        <v>1130</v>
      </c>
      <c r="R154" s="20">
        <f t="shared" si="10"/>
        <v>1490</v>
      </c>
      <c r="S154" s="20">
        <v>1490</v>
      </c>
    </row>
    <row r="155" spans="1:19">
      <c r="B155" s="18" t="s">
        <v>11394</v>
      </c>
      <c r="D155" s="18" t="s">
        <v>11395</v>
      </c>
      <c r="E155" s="18" t="s">
        <v>11396</v>
      </c>
      <c r="F155" s="18" t="s">
        <v>11397</v>
      </c>
      <c r="G155" s="19">
        <v>12</v>
      </c>
      <c r="H155" s="23">
        <v>45885</v>
      </c>
      <c r="I155" s="23">
        <v>46229</v>
      </c>
      <c r="L155" s="20">
        <v>0</v>
      </c>
      <c r="M155" s="20">
        <v>0</v>
      </c>
      <c r="N155" s="20">
        <v>1515</v>
      </c>
      <c r="O155" s="21">
        <v>0</v>
      </c>
      <c r="Q155" s="20">
        <v>0</v>
      </c>
      <c r="R155" s="20">
        <f t="shared" si="10"/>
        <v>1515</v>
      </c>
      <c r="S155" s="20">
        <v>1515</v>
      </c>
    </row>
    <row r="156" spans="1:19">
      <c r="B156" s="18" t="s">
        <v>11398</v>
      </c>
      <c r="D156" s="18" t="s">
        <v>11399</v>
      </c>
      <c r="E156" s="18" t="s">
        <v>11400</v>
      </c>
      <c r="F156" s="18" t="s">
        <v>11401</v>
      </c>
      <c r="G156" s="19">
        <v>12</v>
      </c>
      <c r="H156" s="23">
        <v>45885</v>
      </c>
      <c r="I156" s="23">
        <v>46229</v>
      </c>
      <c r="L156" s="20">
        <v>0</v>
      </c>
      <c r="M156" s="20">
        <v>0</v>
      </c>
      <c r="N156" s="20">
        <v>1515</v>
      </c>
      <c r="O156" s="21">
        <v>0</v>
      </c>
      <c r="Q156" s="20">
        <v>0</v>
      </c>
      <c r="R156" s="20">
        <f t="shared" si="10"/>
        <v>1515</v>
      </c>
      <c r="S156" s="20">
        <v>1515</v>
      </c>
    </row>
    <row r="157" spans="1:19">
      <c r="B157" s="18" t="s">
        <v>11402</v>
      </c>
      <c r="D157" s="18" t="s">
        <v>11403</v>
      </c>
      <c r="E157" s="18" t="s">
        <v>11404</v>
      </c>
      <c r="F157" s="18" t="s">
        <v>11405</v>
      </c>
      <c r="G157" s="19">
        <v>12</v>
      </c>
      <c r="H157" s="23">
        <v>45885</v>
      </c>
      <c r="I157" s="23">
        <v>46229</v>
      </c>
      <c r="J157" s="23">
        <v>45615</v>
      </c>
      <c r="L157" s="20">
        <v>0</v>
      </c>
      <c r="M157" s="20">
        <v>0</v>
      </c>
      <c r="N157" s="20">
        <v>1515</v>
      </c>
      <c r="O157" s="21">
        <v>0</v>
      </c>
      <c r="Q157" s="20">
        <v>0</v>
      </c>
      <c r="R157" s="20">
        <f t="shared" si="10"/>
        <v>1515</v>
      </c>
      <c r="S157" s="20">
        <v>1515</v>
      </c>
    </row>
    <row r="158" spans="1:19">
      <c r="A158" s="17" t="s">
        <v>11406</v>
      </c>
    </row>
    <row r="159" spans="1:19">
      <c r="A159" s="18" t="s">
        <v>11407</v>
      </c>
      <c r="B159" s="18" t="s">
        <v>11408</v>
      </c>
      <c r="C159" s="18" t="s">
        <v>11409</v>
      </c>
      <c r="D159" s="18" t="s">
        <v>11410</v>
      </c>
      <c r="E159" s="18" t="s">
        <v>11411</v>
      </c>
      <c r="F159" s="18" t="s">
        <v>11412</v>
      </c>
      <c r="G159" s="19">
        <v>12</v>
      </c>
      <c r="H159" s="23">
        <v>45865</v>
      </c>
      <c r="I159" s="23">
        <v>46229</v>
      </c>
      <c r="J159" s="23">
        <v>45581</v>
      </c>
      <c r="K159" s="23">
        <v>45586</v>
      </c>
      <c r="L159" s="20">
        <v>0</v>
      </c>
      <c r="M159" s="20">
        <v>1937.5</v>
      </c>
      <c r="N159" s="20">
        <v>1985</v>
      </c>
      <c r="O159" s="21">
        <v>0</v>
      </c>
      <c r="Q159" s="20">
        <v>1855</v>
      </c>
      <c r="R159" s="20">
        <f>N159</f>
        <v>1985</v>
      </c>
      <c r="S159" s="20">
        <v>1985</v>
      </c>
    </row>
    <row r="160" spans="1:19">
      <c r="A160" s="18" t="s">
        <v>11413</v>
      </c>
      <c r="B160" s="18" t="s">
        <v>11414</v>
      </c>
      <c r="C160" s="18" t="s">
        <v>11415</v>
      </c>
      <c r="D160" s="18" t="s">
        <v>11416</v>
      </c>
      <c r="E160" s="18" t="s">
        <v>11417</v>
      </c>
      <c r="F160" s="18" t="s">
        <v>11418</v>
      </c>
      <c r="G160" s="19">
        <v>12</v>
      </c>
      <c r="H160" s="23">
        <v>45865</v>
      </c>
      <c r="I160" s="23">
        <v>46229</v>
      </c>
      <c r="J160" s="23">
        <v>45594</v>
      </c>
      <c r="K160" s="23">
        <v>45600</v>
      </c>
      <c r="L160" s="20">
        <v>1515</v>
      </c>
      <c r="M160" s="20">
        <v>1937.5</v>
      </c>
      <c r="N160" s="20">
        <v>1995</v>
      </c>
      <c r="O160" s="21">
        <v>0</v>
      </c>
      <c r="Q160" s="20">
        <v>1845</v>
      </c>
      <c r="R160" s="20">
        <f>N160</f>
        <v>1995</v>
      </c>
      <c r="S160" s="20">
        <v>1995</v>
      </c>
    </row>
    <row r="161" spans="1:19">
      <c r="B161" s="18" t="s">
        <v>11419</v>
      </c>
      <c r="D161" s="18" t="s">
        <v>11420</v>
      </c>
      <c r="E161" s="18" t="s">
        <v>11421</v>
      </c>
      <c r="F161" s="18" t="s">
        <v>11422</v>
      </c>
      <c r="G161" s="19">
        <v>12</v>
      </c>
      <c r="H161" s="23">
        <v>45885</v>
      </c>
      <c r="I161" s="23">
        <v>46229</v>
      </c>
      <c r="J161" s="23">
        <v>45604</v>
      </c>
      <c r="K161" s="23">
        <v>45604</v>
      </c>
      <c r="L161" s="20">
        <v>2050</v>
      </c>
      <c r="M161" s="20">
        <v>0</v>
      </c>
      <c r="N161" s="20">
        <v>2050</v>
      </c>
      <c r="O161" s="21">
        <v>0</v>
      </c>
      <c r="Q161" s="20">
        <v>0</v>
      </c>
      <c r="R161" s="20">
        <f>N161</f>
        <v>2050</v>
      </c>
      <c r="S161" s="20">
        <v>2050</v>
      </c>
    </row>
    <row r="162" spans="1:19">
      <c r="B162" s="18" t="s">
        <v>11423</v>
      </c>
      <c r="D162" s="18" t="s">
        <v>11424</v>
      </c>
      <c r="E162" s="18" t="s">
        <v>11425</v>
      </c>
      <c r="F162" s="18" t="s">
        <v>11426</v>
      </c>
      <c r="G162" s="19">
        <v>12</v>
      </c>
      <c r="H162" s="23">
        <v>45865</v>
      </c>
      <c r="I162" s="23">
        <v>46229</v>
      </c>
      <c r="J162" s="23">
        <v>45590</v>
      </c>
      <c r="K162" s="23">
        <v>45593</v>
      </c>
      <c r="L162" s="20">
        <v>0</v>
      </c>
      <c r="M162" s="20">
        <v>0</v>
      </c>
      <c r="N162" s="20">
        <v>2060</v>
      </c>
      <c r="O162" s="21">
        <v>0</v>
      </c>
      <c r="Q162" s="20">
        <v>0</v>
      </c>
      <c r="R162" s="20">
        <f>N162</f>
        <v>2060</v>
      </c>
      <c r="S162" s="20">
        <v>2060</v>
      </c>
    </row>
    <row r="163" spans="1:19">
      <c r="A163" s="17" t="s">
        <v>11427</v>
      </c>
    </row>
    <row r="164" spans="1:19">
      <c r="B164" s="18" t="s">
        <v>11428</v>
      </c>
      <c r="D164" s="18" t="s">
        <v>11429</v>
      </c>
      <c r="E164" s="18" t="s">
        <v>11430</v>
      </c>
      <c r="F164" s="18" t="s">
        <v>11431</v>
      </c>
      <c r="G164" s="19">
        <v>12</v>
      </c>
      <c r="H164" s="23">
        <v>45885</v>
      </c>
      <c r="I164" s="23">
        <v>46229</v>
      </c>
      <c r="J164" s="23">
        <v>45601</v>
      </c>
      <c r="K164" s="23">
        <v>45603</v>
      </c>
      <c r="L164" s="20">
        <v>2465</v>
      </c>
      <c r="M164" s="20">
        <v>0</v>
      </c>
      <c r="N164" s="20">
        <v>2465</v>
      </c>
      <c r="O164" s="21">
        <v>0</v>
      </c>
      <c r="Q164" s="20">
        <v>0</v>
      </c>
      <c r="R164" s="20">
        <f>N164</f>
        <v>2465</v>
      </c>
      <c r="S164" s="20">
        <v>2465</v>
      </c>
    </row>
    <row r="165" spans="1:19">
      <c r="A165" s="16" t="s">
        <v>11432</v>
      </c>
      <c r="B165" s="12">
        <f>COUNTA(B34:B34)+COUNTA(B36:B36)+COUNTA(B38:B46)+COUNTA(B48:B55)+COUNTA(B57:B61)+COUNTA(B63:B64)+COUNTA(B66:B74)+COUNTA(B76:B87)+COUNTA(B89:B107)+COUNTA(B109:B117)+COUNTA(B119:B119)+COUNTA(B121:B123)+COUNTA(B125:B140)+COUNTA(B142:B149)+COUNTA(B151:B157)+COUNTA(B159:B162)+COUNTA(B164:B164)</f>
        <v>115</v>
      </c>
      <c r="G165" s="13">
        <f>IF((COUNTA(G34:G34)+COUNTA(G36:G36)+COUNTA(G38:G46)+COUNTA(G48:G55)+COUNTA(G57:G61)+COUNTA(G63:G64)+COUNTA(G66:G74)+COUNTA(G76:G87)+COUNTA(G89:G107)+COUNTA(G109:G117)+COUNTA(G119:G119)+COUNTA(G121:G123)+COUNTA(G125:G140)+COUNTA(G142:G149)+COUNTA(G151:G157)+COUNTA(G159:G162)+COUNTA(G164:G164))=0,0,(SUM(G34:G34)+SUM(G36:G36)+SUM(G38:G46)+SUM(G48:G55)+SUM(G57:G61)+SUM(G63:G64)+SUM(G66:G74)+SUM(G76:G87)+SUM(G89:G107)+SUM(G109:G117)+SUM(G119:G119)+SUM(G121:G123)+SUM(G125:G140)+SUM(G142:G149)+SUM(G151:G157)+SUM(G159:G162)+SUM(G164:G164))/(COUNTA(G34:G34)+COUNTA(G36:G36)+COUNTA(G38:G46)+COUNTA(G48:G55)+COUNTA(G57:G61)+COUNTA(G63:G64)+COUNTA(G66:G74)+COUNTA(G76:G87)+COUNTA(G89:G107)+COUNTA(G109:G117)+COUNTA(G119:G119)+COUNTA(G121:G123)+COUNTA(G125:G140)+COUNTA(G142:G149)+COUNTA(G151:G157)+COUNTA(G159:G162)+COUNTA(G164:G164)))</f>
        <v>12</v>
      </c>
      <c r="L165" s="14">
        <f>IF((COUNTA(L34:L34)+COUNTA(L36:L36)+COUNTA(L38:L46)+COUNTA(L48:L55)+COUNTA(L57:L61)+COUNTA(L63:L64)+COUNTA(L66:L74)+COUNTA(L76:L87)+COUNTA(L89:L107)+COUNTA(L109:L117)+COUNTA(L119:L119)+COUNTA(L121:L123)+COUNTA(L125:L140)+COUNTA(L142:L149)+COUNTA(L151:L157)+COUNTA(L159:L162)+COUNTA(L164:L164))=0,0,(SUM(L34:L34)+SUM(L36:L36)+SUM(L38:L46)+SUM(L48:L55)+SUM(L57:L61)+SUM(L63:L64)+SUM(L66:L74)+SUM(L76:L87)+SUM(L89:L107)+SUM(L109:L117)+SUM(L119:L119)+SUM(L121:L123)+SUM(L125:L140)+SUM(L142:L149)+SUM(L151:L157)+SUM(L159:L162)+SUM(L164:L164))/(COUNTA(L34:L34)+COUNTA(L36:L36)+COUNTA(L38:L46)+COUNTA(L48:L55)+COUNTA(L57:L61)+COUNTA(L63:L64)+COUNTA(L66:L74)+COUNTA(L76:L87)+COUNTA(L89:L107)+COUNTA(L109:L117)+COUNTA(L119:L119)+COUNTA(L121:L123)+COUNTA(L125:L140)+COUNTA(L142:L149)+COUNTA(L151:L157)+COUNTA(L159:L162)+COUNTA(L164:L164)))</f>
        <v>601.91304347826087</v>
      </c>
      <c r="M165" s="14">
        <f>IF((COUNTA(M34:M34)+COUNTA(M36:M36)+COUNTA(M38:M46)+COUNTA(M48:M55)+COUNTA(M57:M61)+COUNTA(M63:M64)+COUNTA(M66:M74)+COUNTA(M76:M87)+COUNTA(M89:M107)+COUNTA(M109:M117)+COUNTA(M119:M119)+COUNTA(M121:M123)+COUNTA(M125:M140)+COUNTA(M142:M149)+COUNTA(M151:M157)+COUNTA(M159:M162)+COUNTA(M164:M164))=0,0,(SUM(M34:M34)+SUM(M36:M36)+SUM(M38:M46)+SUM(M48:M55)+SUM(M57:M61)+SUM(M63:M64)+SUM(M66:M74)+SUM(M76:M87)+SUM(M89:M107)+SUM(M109:M117)+SUM(M119:M119)+SUM(M121:M123)+SUM(M125:M140)+SUM(M142:M149)+SUM(M151:M157)+SUM(M159:M162)+SUM(M164:M164))/(COUNTA(M34:M34)+COUNTA(M36:M36)+COUNTA(M38:M46)+COUNTA(M48:M55)+COUNTA(M57:M61)+COUNTA(M63:M64)+COUNTA(M66:M74)+COUNTA(M76:M87)+COUNTA(M89:M107)+COUNTA(M109:M117)+COUNTA(M119:M119)+COUNTA(M121:M123)+COUNTA(M125:M140)+COUNTA(M142:M149)+COUNTA(M151:M157)+COUNTA(M159:M162)+COUNTA(M164:M164)))</f>
        <v>573.05747826086952</v>
      </c>
      <c r="N165" s="14">
        <f>IF(B165 &gt; 0, R165 / B165, 0)</f>
        <v>1646.9130434782608</v>
      </c>
      <c r="Q165" s="14">
        <f>IF((COUNTA(Q34:Q34)+COUNTA(Q36:Q36)+COUNTA(Q38:Q46)+COUNTA(Q48:Q55)+COUNTA(Q57:Q61)+COUNTA(Q63:Q64)+COUNTA(Q66:Q74)+COUNTA(Q76:Q87)+COUNTA(Q89:Q107)+COUNTA(Q109:Q117)+COUNTA(Q119:Q119)+COUNTA(Q121:Q123)+COUNTA(Q125:Q140)+COUNTA(Q142:Q149)+COUNTA(Q151:Q157)+COUNTA(Q159:Q162)+COUNTA(Q164:Q164))=0,0,(SUM(Q34:Q34)+SUM(Q36:Q36)+SUM(Q38:Q46)+SUM(Q48:Q55)+SUM(Q57:Q61)+SUM(Q63:Q64)+SUM(Q66:Q74)+SUM(Q76:Q87)+SUM(Q89:Q107)+SUM(Q109:Q117)+SUM(Q119:Q119)+SUM(Q121:Q123)+SUM(Q125:Q140)+SUM(Q142:Q149)+SUM(Q151:Q157)+SUM(Q159:Q162)+SUM(Q164:Q164))/(COUNTA(Q34:Q34)+COUNTA(Q36:Q36)+COUNTA(Q38:Q46)+COUNTA(Q48:Q55)+COUNTA(Q57:Q61)+COUNTA(Q63:Q64)+COUNTA(Q66:Q74)+COUNTA(Q76:Q87)+COUNTA(Q89:Q107)+COUNTA(Q109:Q117)+COUNTA(Q119:Q119)+COUNTA(Q121:Q123)+COUNTA(Q125:Q140)+COUNTA(Q142:Q149)+COUNTA(Q151:Q157)+COUNTA(Q159:Q162)+COUNTA(Q164:Q164)))</f>
        <v>489.30434782608694</v>
      </c>
      <c r="R165" s="14">
        <f>SUM(R34:R34)+SUM(R36:R36)+SUM(R38:R46)+SUM(R48:R55)+SUM(R57:R61)+SUM(R63:R64)+SUM(R66:R74)+SUM(R76:R87)+SUM(R89:R107)+SUM(R109:R117)+SUM(R119:R119)+SUM(R121:R123)+SUM(R125:R140)+SUM(R142:R149)+SUM(R151:R157)+SUM(R159:R162)+SUM(R164:R164)</f>
        <v>189395</v>
      </c>
    </row>
  </sheetData>
  <mergeCells count="6">
    <mergeCell ref="A7:E7"/>
    <mergeCell ref="F7:N7"/>
    <mergeCell ref="O7"/>
    <mergeCell ref="A31:I31"/>
    <mergeCell ref="J31:K31"/>
    <mergeCell ref="L31:O31"/>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Y142"/>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11433</v>
      </c>
    </row>
    <row r="3" spans="1:25">
      <c r="A3" s="2" t="s">
        <v>11434</v>
      </c>
    </row>
    <row r="4" spans="1:25">
      <c r="A4" s="2" t="s">
        <v>11435</v>
      </c>
    </row>
    <row r="6" spans="1:25" ht="15.75">
      <c r="A6" s="3" t="s">
        <v>11436</v>
      </c>
    </row>
    <row r="7" spans="1:25">
      <c r="A7" s="26"/>
      <c r="B7" s="26"/>
      <c r="C7" s="26"/>
      <c r="D7" s="26"/>
      <c r="E7" s="26"/>
      <c r="F7" s="27" t="s">
        <v>11437</v>
      </c>
      <c r="G7" s="27"/>
      <c r="H7" s="27"/>
      <c r="I7" s="27"/>
      <c r="J7" s="27"/>
      <c r="K7" s="27"/>
      <c r="L7" s="27"/>
      <c r="M7" s="27"/>
      <c r="N7" s="27"/>
      <c r="O7" s="26"/>
    </row>
    <row r="8" spans="1:25" ht="25.5">
      <c r="A8" s="4" t="s">
        <v>11438</v>
      </c>
      <c r="B8" s="5" t="s">
        <v>11439</v>
      </c>
      <c r="C8" s="5" t="s">
        <v>11440</v>
      </c>
      <c r="D8" s="6" t="s">
        <v>11441</v>
      </c>
      <c r="E8" s="5" t="s">
        <v>11442</v>
      </c>
      <c r="F8" s="5" t="s">
        <v>11444</v>
      </c>
      <c r="G8" s="5" t="s">
        <v>11445</v>
      </c>
      <c r="H8" s="5" t="s">
        <v>11446</v>
      </c>
      <c r="I8" s="5" t="s">
        <v>11447</v>
      </c>
      <c r="J8" s="5" t="s">
        <v>11448</v>
      </c>
      <c r="K8" s="5" t="s">
        <v>11449</v>
      </c>
      <c r="L8" s="8" t="s">
        <v>11450</v>
      </c>
      <c r="M8" s="8" t="s">
        <v>11451</v>
      </c>
      <c r="N8" s="8" t="s">
        <v>11452</v>
      </c>
      <c r="O8" s="5" t="s">
        <v>11453</v>
      </c>
      <c r="Q8" s="10" t="s">
        <v>11443</v>
      </c>
      <c r="R8" s="10" t="s">
        <v>11443</v>
      </c>
      <c r="S8" s="10" t="s">
        <v>11443</v>
      </c>
      <c r="T8" s="10" t="s">
        <v>11443</v>
      </c>
      <c r="U8" s="11" t="s">
        <v>11454</v>
      </c>
      <c r="V8" s="11" t="s">
        <v>11455</v>
      </c>
      <c r="W8" s="11" t="s">
        <v>11456</v>
      </c>
      <c r="X8" s="11" t="s">
        <v>11457</v>
      </c>
      <c r="Y8" s="11" t="s">
        <v>11458</v>
      </c>
    </row>
    <row r="9" spans="1:25">
      <c r="A9" s="18" t="s">
        <v>11459</v>
      </c>
      <c r="B9" s="19">
        <v>0</v>
      </c>
      <c r="C9" s="19">
        <v>3</v>
      </c>
      <c r="D9" s="20">
        <v>0</v>
      </c>
      <c r="E9" s="19">
        <v>2</v>
      </c>
      <c r="F9" s="19">
        <v>2</v>
      </c>
      <c r="G9" s="19">
        <v>0</v>
      </c>
      <c r="H9" s="19">
        <v>0</v>
      </c>
      <c r="I9" s="19">
        <v>0</v>
      </c>
      <c r="J9" s="19">
        <v>2</v>
      </c>
      <c r="K9" s="19">
        <v>0</v>
      </c>
      <c r="L9" s="22">
        <v>0.66666666666666663</v>
      </c>
      <c r="M9" s="22">
        <v>0</v>
      </c>
      <c r="N9" s="22">
        <v>-0.66666666666666663</v>
      </c>
      <c r="O9" s="19">
        <v>3</v>
      </c>
      <c r="Q9" s="19">
        <v>0</v>
      </c>
      <c r="R9" s="19">
        <v>0</v>
      </c>
      <c r="S9" s="19">
        <v>0</v>
      </c>
      <c r="T9" s="19">
        <v>0</v>
      </c>
      <c r="U9" s="20">
        <v>0</v>
      </c>
      <c r="V9" s="20">
        <v>0</v>
      </c>
      <c r="W9" s="20">
        <v>2547</v>
      </c>
      <c r="X9" s="20">
        <v>0</v>
      </c>
      <c r="Y9" s="20">
        <v>0</v>
      </c>
    </row>
    <row r="10" spans="1:25">
      <c r="A10" s="18" t="s">
        <v>11460</v>
      </c>
      <c r="B10" s="19">
        <v>0</v>
      </c>
      <c r="C10" s="19">
        <v>2</v>
      </c>
      <c r="D10" s="20">
        <v>0</v>
      </c>
      <c r="E10" s="19">
        <v>1</v>
      </c>
      <c r="F10" s="19">
        <v>0</v>
      </c>
      <c r="G10" s="19">
        <v>0</v>
      </c>
      <c r="H10" s="19">
        <v>0</v>
      </c>
      <c r="I10" s="19">
        <v>0</v>
      </c>
      <c r="J10" s="19">
        <v>0</v>
      </c>
      <c r="K10" s="19">
        <v>0</v>
      </c>
      <c r="L10" s="22">
        <v>0</v>
      </c>
      <c r="M10" s="22">
        <v>0</v>
      </c>
      <c r="N10" s="22">
        <v>0</v>
      </c>
      <c r="O10" s="19">
        <v>2</v>
      </c>
      <c r="Q10" s="19">
        <v>0</v>
      </c>
      <c r="R10" s="19">
        <v>0</v>
      </c>
      <c r="S10" s="19">
        <v>0</v>
      </c>
      <c r="T10" s="19">
        <v>0</v>
      </c>
      <c r="U10" s="20">
        <v>0</v>
      </c>
      <c r="V10" s="20">
        <v>0</v>
      </c>
      <c r="W10" s="20">
        <v>1762</v>
      </c>
      <c r="X10" s="20">
        <v>0</v>
      </c>
      <c r="Y10" s="20">
        <v>0</v>
      </c>
    </row>
    <row r="11" spans="1:25">
      <c r="A11" s="18" t="s">
        <v>11461</v>
      </c>
      <c r="B11" s="19">
        <v>0</v>
      </c>
      <c r="C11" s="19">
        <v>4</v>
      </c>
      <c r="D11" s="20">
        <v>0</v>
      </c>
      <c r="E11" s="19">
        <v>4</v>
      </c>
      <c r="F11" s="19">
        <v>0</v>
      </c>
      <c r="G11" s="19">
        <v>0</v>
      </c>
      <c r="H11" s="19">
        <v>0</v>
      </c>
      <c r="I11" s="19">
        <v>0</v>
      </c>
      <c r="J11" s="19">
        <v>0</v>
      </c>
      <c r="K11" s="19">
        <v>0</v>
      </c>
      <c r="L11" s="22">
        <v>0</v>
      </c>
      <c r="M11" s="22">
        <v>0</v>
      </c>
      <c r="N11" s="22">
        <v>0</v>
      </c>
      <c r="O11" s="19">
        <v>4</v>
      </c>
      <c r="Q11" s="19">
        <v>0</v>
      </c>
      <c r="R11" s="19">
        <v>0</v>
      </c>
      <c r="S11" s="19">
        <v>0</v>
      </c>
      <c r="T11" s="19">
        <v>0</v>
      </c>
      <c r="U11" s="20">
        <v>0</v>
      </c>
      <c r="V11" s="20">
        <v>0</v>
      </c>
      <c r="W11" s="20">
        <v>4208</v>
      </c>
      <c r="X11" s="20">
        <v>0</v>
      </c>
      <c r="Y11" s="20">
        <v>0</v>
      </c>
    </row>
    <row r="12" spans="1:25">
      <c r="A12" s="18" t="s">
        <v>11462</v>
      </c>
      <c r="B12" s="19">
        <v>0</v>
      </c>
      <c r="C12" s="19">
        <v>16</v>
      </c>
      <c r="D12" s="20">
        <v>2410.2222222222222</v>
      </c>
      <c r="E12" s="19">
        <v>15</v>
      </c>
      <c r="F12" s="19">
        <v>3</v>
      </c>
      <c r="G12" s="19">
        <v>4</v>
      </c>
      <c r="H12" s="19">
        <v>0</v>
      </c>
      <c r="I12" s="19">
        <v>5</v>
      </c>
      <c r="J12" s="19">
        <v>3</v>
      </c>
      <c r="K12" s="19">
        <v>9</v>
      </c>
      <c r="L12" s="22">
        <v>0.1875</v>
      </c>
      <c r="M12" s="22">
        <v>0.5625</v>
      </c>
      <c r="N12" s="22">
        <v>0.375</v>
      </c>
      <c r="O12" s="19">
        <v>7</v>
      </c>
      <c r="Q12" s="19">
        <v>0</v>
      </c>
      <c r="R12" s="19">
        <v>0</v>
      </c>
      <c r="S12" s="19">
        <v>1</v>
      </c>
      <c r="T12" s="19">
        <v>8</v>
      </c>
      <c r="U12" s="20">
        <v>21692</v>
      </c>
      <c r="V12" s="20">
        <v>0</v>
      </c>
      <c r="W12" s="20">
        <v>12880</v>
      </c>
      <c r="X12" s="20">
        <v>5</v>
      </c>
      <c r="Y12" s="20">
        <v>9</v>
      </c>
    </row>
    <row r="13" spans="1:25">
      <c r="A13" s="18" t="s">
        <v>11463</v>
      </c>
      <c r="B13" s="19">
        <v>0</v>
      </c>
      <c r="C13" s="19">
        <v>16</v>
      </c>
      <c r="D13" s="20">
        <v>2414.1428571428573</v>
      </c>
      <c r="E13" s="19">
        <v>16</v>
      </c>
      <c r="F13" s="19">
        <v>7</v>
      </c>
      <c r="G13" s="19">
        <v>3</v>
      </c>
      <c r="H13" s="19">
        <v>0</v>
      </c>
      <c r="I13" s="19">
        <v>4</v>
      </c>
      <c r="J13" s="19">
        <v>7</v>
      </c>
      <c r="K13" s="19">
        <v>7</v>
      </c>
      <c r="L13" s="22">
        <v>0.4375</v>
      </c>
      <c r="M13" s="22">
        <v>0.4375</v>
      </c>
      <c r="N13" s="22">
        <v>0</v>
      </c>
      <c r="O13" s="19">
        <v>9</v>
      </c>
      <c r="Q13" s="19">
        <v>0</v>
      </c>
      <c r="R13" s="19">
        <v>0</v>
      </c>
      <c r="S13" s="19">
        <v>0</v>
      </c>
      <c r="T13" s="19">
        <v>7</v>
      </c>
      <c r="U13" s="20">
        <v>16899</v>
      </c>
      <c r="V13" s="20">
        <v>0</v>
      </c>
      <c r="W13" s="20">
        <v>13728</v>
      </c>
      <c r="X13" s="20">
        <v>4</v>
      </c>
      <c r="Y13" s="20">
        <v>7</v>
      </c>
    </row>
    <row r="14" spans="1:25">
      <c r="A14" s="18" t="s">
        <v>11464</v>
      </c>
      <c r="B14" s="19">
        <v>0</v>
      </c>
      <c r="C14" s="19">
        <v>6</v>
      </c>
      <c r="D14" s="20">
        <v>2815.3333333333335</v>
      </c>
      <c r="E14" s="19">
        <v>6</v>
      </c>
      <c r="F14" s="19">
        <v>1</v>
      </c>
      <c r="G14" s="19">
        <v>1</v>
      </c>
      <c r="H14" s="19">
        <v>0</v>
      </c>
      <c r="I14" s="19">
        <v>2</v>
      </c>
      <c r="J14" s="19">
        <v>1</v>
      </c>
      <c r="K14" s="19">
        <v>3</v>
      </c>
      <c r="L14" s="22">
        <v>0.16666666666666666</v>
      </c>
      <c r="M14" s="22">
        <v>0.5</v>
      </c>
      <c r="N14" s="22">
        <v>0.33333333333333337</v>
      </c>
      <c r="O14" s="19">
        <v>3</v>
      </c>
      <c r="Q14" s="19">
        <v>0</v>
      </c>
      <c r="R14" s="19">
        <v>0</v>
      </c>
      <c r="S14" s="19">
        <v>0</v>
      </c>
      <c r="T14" s="19">
        <v>3</v>
      </c>
      <c r="U14" s="20">
        <v>8446</v>
      </c>
      <c r="V14" s="20">
        <v>0</v>
      </c>
      <c r="W14" s="20">
        <v>6354</v>
      </c>
      <c r="X14" s="20">
        <v>2</v>
      </c>
      <c r="Y14" s="20">
        <v>3</v>
      </c>
    </row>
    <row r="15" spans="1:25">
      <c r="A15" s="18" t="s">
        <v>11465</v>
      </c>
      <c r="B15" s="19">
        <v>0</v>
      </c>
      <c r="C15" s="19">
        <v>6</v>
      </c>
      <c r="D15" s="20">
        <v>2868</v>
      </c>
      <c r="E15" s="19">
        <v>6</v>
      </c>
      <c r="F15" s="19">
        <v>2</v>
      </c>
      <c r="G15" s="19">
        <v>1</v>
      </c>
      <c r="H15" s="19">
        <v>0</v>
      </c>
      <c r="I15" s="19">
        <v>1</v>
      </c>
      <c r="J15" s="19">
        <v>2</v>
      </c>
      <c r="K15" s="19">
        <v>2</v>
      </c>
      <c r="L15" s="22">
        <v>0.33333333333333331</v>
      </c>
      <c r="M15" s="22">
        <v>0.33333333333333331</v>
      </c>
      <c r="N15" s="22">
        <v>0</v>
      </c>
      <c r="O15" s="19">
        <v>4</v>
      </c>
      <c r="Q15" s="19">
        <v>0</v>
      </c>
      <c r="R15" s="19">
        <v>0</v>
      </c>
      <c r="S15" s="19">
        <v>0</v>
      </c>
      <c r="T15" s="19">
        <v>2</v>
      </c>
      <c r="U15" s="20">
        <v>5736</v>
      </c>
      <c r="V15" s="20">
        <v>0</v>
      </c>
      <c r="W15" s="20">
        <v>6426</v>
      </c>
      <c r="X15" s="20">
        <v>1</v>
      </c>
      <c r="Y15" s="20">
        <v>2</v>
      </c>
    </row>
    <row r="16" spans="1:25">
      <c r="A16" s="18" t="s">
        <v>11466</v>
      </c>
      <c r="B16" s="19">
        <v>0</v>
      </c>
      <c r="C16" s="19">
        <v>4</v>
      </c>
      <c r="D16" s="20">
        <v>2334</v>
      </c>
      <c r="E16" s="19">
        <v>4</v>
      </c>
      <c r="F16" s="19">
        <v>0</v>
      </c>
      <c r="G16" s="19">
        <v>1</v>
      </c>
      <c r="H16" s="19">
        <v>0</v>
      </c>
      <c r="I16" s="19">
        <v>0</v>
      </c>
      <c r="J16" s="19">
        <v>0</v>
      </c>
      <c r="K16" s="19">
        <v>1</v>
      </c>
      <c r="L16" s="22">
        <v>0</v>
      </c>
      <c r="M16" s="22">
        <v>0.25</v>
      </c>
      <c r="N16" s="22">
        <v>0.25</v>
      </c>
      <c r="O16" s="19">
        <v>3</v>
      </c>
      <c r="Q16" s="19">
        <v>0</v>
      </c>
      <c r="R16" s="19">
        <v>0</v>
      </c>
      <c r="S16" s="19">
        <v>0</v>
      </c>
      <c r="T16" s="19">
        <v>1</v>
      </c>
      <c r="U16" s="20">
        <v>2334</v>
      </c>
      <c r="V16" s="20">
        <v>0</v>
      </c>
      <c r="W16" s="20">
        <v>4192</v>
      </c>
      <c r="X16" s="20">
        <v>0</v>
      </c>
      <c r="Y16" s="20">
        <v>1</v>
      </c>
    </row>
    <row r="17" spans="1:25">
      <c r="A17" s="18" t="s">
        <v>11467</v>
      </c>
      <c r="B17" s="19">
        <v>0</v>
      </c>
      <c r="C17" s="19">
        <v>8</v>
      </c>
      <c r="D17" s="20">
        <v>2997.5</v>
      </c>
      <c r="E17" s="19">
        <v>8</v>
      </c>
      <c r="F17" s="19">
        <v>2</v>
      </c>
      <c r="G17" s="19">
        <v>1</v>
      </c>
      <c r="H17" s="19">
        <v>0</v>
      </c>
      <c r="I17" s="19">
        <v>1</v>
      </c>
      <c r="J17" s="19">
        <v>2</v>
      </c>
      <c r="K17" s="19">
        <v>2</v>
      </c>
      <c r="L17" s="22">
        <v>0.25</v>
      </c>
      <c r="M17" s="22">
        <v>0.25</v>
      </c>
      <c r="N17" s="22">
        <v>0</v>
      </c>
      <c r="O17" s="19">
        <v>6</v>
      </c>
      <c r="Q17" s="19">
        <v>0</v>
      </c>
      <c r="R17" s="19">
        <v>0</v>
      </c>
      <c r="S17" s="19">
        <v>0</v>
      </c>
      <c r="T17" s="19">
        <v>2</v>
      </c>
      <c r="U17" s="20">
        <v>5995</v>
      </c>
      <c r="V17" s="20">
        <v>0</v>
      </c>
      <c r="W17" s="20">
        <v>9536</v>
      </c>
      <c r="X17" s="20">
        <v>2</v>
      </c>
      <c r="Y17" s="20">
        <v>2</v>
      </c>
    </row>
    <row r="18" spans="1:25">
      <c r="A18" s="18" t="s">
        <v>11468</v>
      </c>
      <c r="B18" s="19">
        <v>2</v>
      </c>
      <c r="C18" s="19">
        <v>83</v>
      </c>
      <c r="D18" s="20">
        <v>3138.2647058823532</v>
      </c>
      <c r="E18" s="19">
        <v>70</v>
      </c>
      <c r="F18" s="19">
        <v>16</v>
      </c>
      <c r="G18" s="19">
        <v>24</v>
      </c>
      <c r="H18" s="19">
        <v>0</v>
      </c>
      <c r="I18" s="19">
        <v>10</v>
      </c>
      <c r="J18" s="19">
        <v>16</v>
      </c>
      <c r="K18" s="19">
        <v>34</v>
      </c>
      <c r="L18" s="22">
        <v>0.19277108433734941</v>
      </c>
      <c r="M18" s="22">
        <v>0.40963855421686746</v>
      </c>
      <c r="N18" s="22">
        <v>0.21686746987951805</v>
      </c>
      <c r="O18" s="19">
        <v>49</v>
      </c>
      <c r="Q18" s="19">
        <v>0</v>
      </c>
      <c r="R18" s="19">
        <v>0</v>
      </c>
      <c r="S18" s="19">
        <v>2</v>
      </c>
      <c r="T18" s="19">
        <v>32</v>
      </c>
      <c r="U18" s="20">
        <v>106701</v>
      </c>
      <c r="V18" s="20">
        <v>0</v>
      </c>
      <c r="W18" s="20">
        <v>106039</v>
      </c>
      <c r="X18" s="20">
        <v>11</v>
      </c>
      <c r="Y18" s="20">
        <v>34</v>
      </c>
    </row>
    <row r="19" spans="1:25">
      <c r="A19" s="18" t="s">
        <v>11469</v>
      </c>
      <c r="B19" s="19">
        <v>0</v>
      </c>
      <c r="C19" s="19">
        <v>7</v>
      </c>
      <c r="D19" s="20">
        <v>3263</v>
      </c>
      <c r="E19" s="19">
        <v>6</v>
      </c>
      <c r="F19" s="19">
        <v>0</v>
      </c>
      <c r="G19" s="19">
        <v>2</v>
      </c>
      <c r="H19" s="19">
        <v>0</v>
      </c>
      <c r="I19" s="19">
        <v>1</v>
      </c>
      <c r="J19" s="19">
        <v>0</v>
      </c>
      <c r="K19" s="19">
        <v>3</v>
      </c>
      <c r="L19" s="22">
        <v>0</v>
      </c>
      <c r="M19" s="22">
        <v>0.42857142857142855</v>
      </c>
      <c r="N19" s="22">
        <v>0.42857142857142855</v>
      </c>
      <c r="O19" s="19">
        <v>4</v>
      </c>
      <c r="Q19" s="19">
        <v>0</v>
      </c>
      <c r="R19" s="19">
        <v>0</v>
      </c>
      <c r="S19" s="19">
        <v>0</v>
      </c>
      <c r="T19" s="19">
        <v>3</v>
      </c>
      <c r="U19" s="20">
        <v>9789</v>
      </c>
      <c r="V19" s="20">
        <v>0</v>
      </c>
      <c r="W19" s="20">
        <v>9023</v>
      </c>
      <c r="X19" s="20">
        <v>1</v>
      </c>
      <c r="Y19" s="20">
        <v>3</v>
      </c>
    </row>
    <row r="20" spans="1:25">
      <c r="A20" s="18" t="s">
        <v>11470</v>
      </c>
      <c r="B20" s="19">
        <v>0</v>
      </c>
      <c r="C20" s="19">
        <v>38</v>
      </c>
      <c r="D20" s="20">
        <v>3404.3333333333335</v>
      </c>
      <c r="E20" s="19">
        <v>27</v>
      </c>
      <c r="F20" s="19">
        <v>11</v>
      </c>
      <c r="G20" s="19">
        <v>9</v>
      </c>
      <c r="H20" s="19">
        <v>0</v>
      </c>
      <c r="I20" s="19">
        <v>9</v>
      </c>
      <c r="J20" s="19">
        <v>11</v>
      </c>
      <c r="K20" s="19">
        <v>18</v>
      </c>
      <c r="L20" s="22">
        <v>0.28947368421052633</v>
      </c>
      <c r="M20" s="22">
        <v>0.47368421052631576</v>
      </c>
      <c r="N20" s="22">
        <v>0.18421052631578944</v>
      </c>
      <c r="O20" s="19">
        <v>20</v>
      </c>
      <c r="Q20" s="19">
        <v>0</v>
      </c>
      <c r="R20" s="19">
        <v>0</v>
      </c>
      <c r="S20" s="19">
        <v>3</v>
      </c>
      <c r="T20" s="19">
        <v>15</v>
      </c>
      <c r="U20" s="20">
        <v>61278</v>
      </c>
      <c r="V20" s="20">
        <v>0</v>
      </c>
      <c r="W20" s="20">
        <v>51870</v>
      </c>
      <c r="X20" s="20">
        <v>9</v>
      </c>
      <c r="Y20" s="20">
        <v>18</v>
      </c>
    </row>
    <row r="21" spans="1:25">
      <c r="A21" s="18" t="s">
        <v>11471</v>
      </c>
      <c r="B21" s="19">
        <v>0</v>
      </c>
      <c r="C21" s="19">
        <v>4</v>
      </c>
      <c r="D21" s="20">
        <v>3341</v>
      </c>
      <c r="E21" s="19">
        <v>3</v>
      </c>
      <c r="F21" s="19">
        <v>0</v>
      </c>
      <c r="G21" s="19">
        <v>1</v>
      </c>
      <c r="H21" s="19">
        <v>0</v>
      </c>
      <c r="I21" s="19">
        <v>0</v>
      </c>
      <c r="J21" s="19">
        <v>0</v>
      </c>
      <c r="K21" s="19">
        <v>1</v>
      </c>
      <c r="L21" s="22">
        <v>0</v>
      </c>
      <c r="M21" s="22">
        <v>0.25</v>
      </c>
      <c r="N21" s="22">
        <v>0.25</v>
      </c>
      <c r="O21" s="19">
        <v>3</v>
      </c>
      <c r="Q21" s="19">
        <v>0</v>
      </c>
      <c r="R21" s="19">
        <v>0</v>
      </c>
      <c r="S21" s="19">
        <v>0</v>
      </c>
      <c r="T21" s="19">
        <v>1</v>
      </c>
      <c r="U21" s="20">
        <v>3341</v>
      </c>
      <c r="V21" s="20">
        <v>0</v>
      </c>
      <c r="W21" s="20">
        <v>5040</v>
      </c>
      <c r="X21" s="20">
        <v>0</v>
      </c>
      <c r="Y21" s="20">
        <v>1</v>
      </c>
    </row>
    <row r="22" spans="1:25">
      <c r="A22" s="18" t="s">
        <v>11472</v>
      </c>
      <c r="B22" s="19">
        <v>0</v>
      </c>
      <c r="C22" s="19">
        <v>2</v>
      </c>
      <c r="D22" s="20">
        <v>3819</v>
      </c>
      <c r="E22" s="19">
        <v>1</v>
      </c>
      <c r="F22" s="19">
        <v>0</v>
      </c>
      <c r="G22" s="19">
        <v>1</v>
      </c>
      <c r="H22" s="19">
        <v>0</v>
      </c>
      <c r="I22" s="19">
        <v>0</v>
      </c>
      <c r="J22" s="19">
        <v>0</v>
      </c>
      <c r="K22" s="19">
        <v>1</v>
      </c>
      <c r="L22" s="22">
        <v>0</v>
      </c>
      <c r="M22" s="22">
        <v>0.5</v>
      </c>
      <c r="N22" s="22">
        <v>0.5</v>
      </c>
      <c r="O22" s="19">
        <v>1</v>
      </c>
      <c r="Q22" s="19">
        <v>0</v>
      </c>
      <c r="R22" s="19">
        <v>0</v>
      </c>
      <c r="S22" s="19">
        <v>0</v>
      </c>
      <c r="T22" s="19">
        <v>1</v>
      </c>
      <c r="U22" s="20">
        <v>3819</v>
      </c>
      <c r="V22" s="20">
        <v>0</v>
      </c>
      <c r="W22" s="20">
        <v>2614</v>
      </c>
      <c r="X22" s="20">
        <v>0</v>
      </c>
      <c r="Y22" s="20">
        <v>1</v>
      </c>
    </row>
    <row r="23" spans="1:25">
      <c r="A23" s="18" t="s">
        <v>11473</v>
      </c>
      <c r="B23" s="19">
        <v>0</v>
      </c>
      <c r="C23" s="19">
        <v>16</v>
      </c>
      <c r="D23" s="20">
        <v>4174.6000000000004</v>
      </c>
      <c r="E23" s="19">
        <v>13</v>
      </c>
      <c r="F23" s="19">
        <v>4</v>
      </c>
      <c r="G23" s="19">
        <v>4</v>
      </c>
      <c r="H23" s="19">
        <v>0</v>
      </c>
      <c r="I23" s="19">
        <v>1</v>
      </c>
      <c r="J23" s="19">
        <v>4</v>
      </c>
      <c r="K23" s="19">
        <v>5</v>
      </c>
      <c r="L23" s="22">
        <v>0.25</v>
      </c>
      <c r="M23" s="22">
        <v>0.3125</v>
      </c>
      <c r="N23" s="22">
        <v>6.25E-2</v>
      </c>
      <c r="O23" s="19">
        <v>11</v>
      </c>
      <c r="Q23" s="19">
        <v>0</v>
      </c>
      <c r="R23" s="19">
        <v>0</v>
      </c>
      <c r="S23" s="19">
        <v>0</v>
      </c>
      <c r="T23" s="19">
        <v>5</v>
      </c>
      <c r="U23" s="20">
        <v>20873</v>
      </c>
      <c r="V23" s="20">
        <v>0</v>
      </c>
      <c r="W23" s="20">
        <v>26560</v>
      </c>
      <c r="X23" s="20">
        <v>1</v>
      </c>
      <c r="Y23" s="20">
        <v>5</v>
      </c>
    </row>
    <row r="24" spans="1:25">
      <c r="A24" s="18" t="s">
        <v>11474</v>
      </c>
      <c r="B24" s="19">
        <v>0</v>
      </c>
      <c r="C24" s="19">
        <v>32</v>
      </c>
      <c r="D24" s="20">
        <v>4200.416666666667</v>
      </c>
      <c r="E24" s="19">
        <v>26</v>
      </c>
      <c r="F24" s="19">
        <v>9</v>
      </c>
      <c r="G24" s="19">
        <v>5</v>
      </c>
      <c r="H24" s="19">
        <v>0</v>
      </c>
      <c r="I24" s="19">
        <v>7</v>
      </c>
      <c r="J24" s="19">
        <v>9</v>
      </c>
      <c r="K24" s="19">
        <v>12</v>
      </c>
      <c r="L24" s="22">
        <v>0.28125</v>
      </c>
      <c r="M24" s="22">
        <v>0.375</v>
      </c>
      <c r="N24" s="22">
        <v>9.375E-2</v>
      </c>
      <c r="O24" s="19">
        <v>20</v>
      </c>
      <c r="Q24" s="19">
        <v>1</v>
      </c>
      <c r="R24" s="19">
        <v>0</v>
      </c>
      <c r="S24" s="19">
        <v>1</v>
      </c>
      <c r="T24" s="19">
        <v>11</v>
      </c>
      <c r="U24" s="20">
        <v>50405</v>
      </c>
      <c r="V24" s="20">
        <v>0</v>
      </c>
      <c r="W24" s="20">
        <v>51040</v>
      </c>
      <c r="X24" s="20">
        <v>9</v>
      </c>
      <c r="Y24" s="20">
        <v>12</v>
      </c>
    </row>
    <row r="25" spans="1:25">
      <c r="A25" s="18" t="s">
        <v>11475</v>
      </c>
      <c r="B25" s="19">
        <v>0</v>
      </c>
      <c r="C25" s="19">
        <v>0</v>
      </c>
      <c r="D25" s="20">
        <v>0</v>
      </c>
      <c r="E25" s="19">
        <v>0</v>
      </c>
      <c r="F25" s="19">
        <v>0</v>
      </c>
      <c r="G25" s="19">
        <v>0</v>
      </c>
      <c r="H25" s="19">
        <v>0</v>
      </c>
      <c r="I25" s="19">
        <v>0</v>
      </c>
      <c r="J25" s="19">
        <v>0</v>
      </c>
      <c r="K25" s="19">
        <v>0</v>
      </c>
      <c r="L25" s="22">
        <v>0</v>
      </c>
      <c r="M25" s="22">
        <v>0</v>
      </c>
      <c r="N25" s="22">
        <v>0</v>
      </c>
      <c r="O25" s="19">
        <v>0</v>
      </c>
      <c r="Q25" s="19">
        <v>0</v>
      </c>
      <c r="R25" s="19">
        <v>0</v>
      </c>
      <c r="S25" s="19">
        <v>0</v>
      </c>
      <c r="T25" s="19">
        <v>0</v>
      </c>
      <c r="U25" s="20">
        <v>0</v>
      </c>
      <c r="V25" s="20">
        <v>0</v>
      </c>
      <c r="W25" s="20">
        <v>0</v>
      </c>
      <c r="X25" s="20">
        <v>0</v>
      </c>
      <c r="Y25" s="20">
        <v>0</v>
      </c>
    </row>
    <row r="26" spans="1:25">
      <c r="A26" s="16" t="s">
        <v>11476</v>
      </c>
      <c r="B26" s="13">
        <f>SUM(B9:B25)</f>
        <v>2</v>
      </c>
      <c r="C26" s="13">
        <f>SUM(C9:C25)</f>
        <v>247</v>
      </c>
      <c r="D26" s="14">
        <f>IF(K26 &gt; 0, U26 / K26, 0)</f>
        <v>3237.8367346938776</v>
      </c>
      <c r="E26" s="13">
        <f t="shared" ref="E26:K26" si="0">SUM(E9:E25)</f>
        <v>208</v>
      </c>
      <c r="F26" s="13">
        <f t="shared" si="0"/>
        <v>57</v>
      </c>
      <c r="G26" s="13">
        <f t="shared" si="0"/>
        <v>57</v>
      </c>
      <c r="H26" s="13">
        <f t="shared" si="0"/>
        <v>0</v>
      </c>
      <c r="I26" s="13">
        <f t="shared" si="0"/>
        <v>41</v>
      </c>
      <c r="J26" s="13">
        <f t="shared" si="0"/>
        <v>57</v>
      </c>
      <c r="K26" s="13">
        <f t="shared" si="0"/>
        <v>98</v>
      </c>
      <c r="L26" s="15">
        <f>IF(C26 &gt; 0, J26 / C26, 0)</f>
        <v>0.23076923076923078</v>
      </c>
      <c r="M26" s="15">
        <f>IF(C26 &gt; 0, K26 / (C26), 0)</f>
        <v>0.39676113360323889</v>
      </c>
      <c r="N26" s="15">
        <f>M26 - L26</f>
        <v>0.16599190283400811</v>
      </c>
      <c r="O26" s="13">
        <f>SUM(O9:O25)</f>
        <v>149</v>
      </c>
      <c r="Q26" s="13">
        <f t="shared" ref="Q26:Y26" si="1">SUM(Q9:Q25)</f>
        <v>1</v>
      </c>
      <c r="R26" s="13">
        <f t="shared" si="1"/>
        <v>0</v>
      </c>
      <c r="S26" s="13">
        <f t="shared" si="1"/>
        <v>7</v>
      </c>
      <c r="T26" s="13">
        <f t="shared" si="1"/>
        <v>91</v>
      </c>
      <c r="U26" s="14">
        <f t="shared" si="1"/>
        <v>317308</v>
      </c>
      <c r="V26" s="14">
        <f t="shared" si="1"/>
        <v>0</v>
      </c>
      <c r="W26" s="14">
        <f t="shared" si="1"/>
        <v>313819</v>
      </c>
      <c r="X26" s="14">
        <f t="shared" si="1"/>
        <v>45</v>
      </c>
      <c r="Y26" s="14">
        <f t="shared" si="1"/>
        <v>98</v>
      </c>
    </row>
    <row r="28" spans="1:25" ht="15.75">
      <c r="A28" s="3" t="s">
        <v>11477</v>
      </c>
    </row>
    <row r="29" spans="1:25">
      <c r="A29" s="26"/>
      <c r="B29" s="26"/>
      <c r="C29" s="26"/>
      <c r="D29" s="26"/>
      <c r="E29" s="26"/>
      <c r="F29" s="26"/>
      <c r="G29" s="26"/>
      <c r="H29" s="26"/>
      <c r="I29" s="26"/>
      <c r="J29" s="27" t="s">
        <v>11478</v>
      </c>
      <c r="K29" s="27"/>
      <c r="L29" s="26"/>
      <c r="M29" s="26"/>
      <c r="N29" s="26"/>
      <c r="O29" s="26"/>
    </row>
    <row r="30" spans="1:25" ht="25.5">
      <c r="A30" s="4" t="s">
        <v>11479</v>
      </c>
      <c r="B30" s="4" t="s">
        <v>11480</v>
      </c>
      <c r="C30" s="4" t="s">
        <v>11481</v>
      </c>
      <c r="D30" s="4" t="s">
        <v>11482</v>
      </c>
      <c r="E30" s="4" t="s">
        <v>11483</v>
      </c>
      <c r="F30" s="4" t="s">
        <v>11484</v>
      </c>
      <c r="G30" s="5" t="s">
        <v>11485</v>
      </c>
      <c r="H30" s="9" t="s">
        <v>11486</v>
      </c>
      <c r="I30" s="9" t="s">
        <v>11487</v>
      </c>
      <c r="J30" s="9" t="s">
        <v>11488</v>
      </c>
      <c r="K30" s="9" t="s">
        <v>11489</v>
      </c>
      <c r="L30" s="6" t="s">
        <v>11490</v>
      </c>
      <c r="M30" s="6" t="s">
        <v>11492</v>
      </c>
      <c r="N30" s="6" t="s">
        <v>11493</v>
      </c>
      <c r="O30" s="7" t="s">
        <v>11494</v>
      </c>
      <c r="Q30" s="11" t="s">
        <v>11491</v>
      </c>
      <c r="R30" s="11" t="s">
        <v>11495</v>
      </c>
      <c r="S30" s="11" t="s">
        <v>11496</v>
      </c>
    </row>
    <row r="31" spans="1:25">
      <c r="A31" s="17" t="s">
        <v>11497</v>
      </c>
    </row>
    <row r="32" spans="1:25">
      <c r="A32" s="18" t="s">
        <v>11498</v>
      </c>
      <c r="B32" s="18" t="s">
        <v>11499</v>
      </c>
      <c r="C32" s="18" t="s">
        <v>11500</v>
      </c>
      <c r="D32" s="18" t="s">
        <v>11501</v>
      </c>
      <c r="E32" s="18" t="s">
        <v>11502</v>
      </c>
      <c r="F32" s="18" t="s">
        <v>11503</v>
      </c>
      <c r="G32" s="19">
        <v>14</v>
      </c>
      <c r="H32" s="23">
        <v>45526</v>
      </c>
      <c r="I32" s="23">
        <v>45951</v>
      </c>
      <c r="J32" s="23">
        <v>45521</v>
      </c>
      <c r="K32" s="23">
        <v>45523</v>
      </c>
      <c r="L32" s="20">
        <v>500</v>
      </c>
      <c r="M32" s="20">
        <v>2635</v>
      </c>
      <c r="N32" s="20">
        <v>2720</v>
      </c>
      <c r="O32" s="21">
        <v>6808.95</v>
      </c>
      <c r="Q32" s="20">
        <v>2625</v>
      </c>
      <c r="R32" s="20">
        <f t="shared" ref="R32:R40" si="2">N32</f>
        <v>2720</v>
      </c>
      <c r="S32" s="20">
        <v>2720</v>
      </c>
    </row>
    <row r="33" spans="1:19">
      <c r="A33" s="18" t="s">
        <v>11504</v>
      </c>
      <c r="B33" s="18" t="s">
        <v>11505</v>
      </c>
      <c r="C33" s="18" t="s">
        <v>11506</v>
      </c>
      <c r="D33" s="18" t="s">
        <v>11507</v>
      </c>
      <c r="E33" s="18" t="s">
        <v>11508</v>
      </c>
      <c r="F33" s="18" t="s">
        <v>11509</v>
      </c>
      <c r="G33" s="19">
        <v>13</v>
      </c>
      <c r="H33" s="23">
        <v>45532</v>
      </c>
      <c r="I33" s="23">
        <v>45927</v>
      </c>
      <c r="J33" s="23">
        <v>45504</v>
      </c>
      <c r="K33" s="23">
        <v>45508</v>
      </c>
      <c r="L33" s="20">
        <v>500</v>
      </c>
      <c r="M33" s="20">
        <v>2635</v>
      </c>
      <c r="N33" s="20">
        <v>2310</v>
      </c>
      <c r="O33" s="21">
        <v>7228.07</v>
      </c>
      <c r="Q33" s="20">
        <v>2170</v>
      </c>
      <c r="R33" s="20">
        <f t="shared" si="2"/>
        <v>2310</v>
      </c>
      <c r="S33" s="20">
        <v>2310</v>
      </c>
    </row>
    <row r="34" spans="1:19">
      <c r="A34" s="18" t="s">
        <v>11510</v>
      </c>
      <c r="B34" s="18" t="s">
        <v>11511</v>
      </c>
      <c r="C34" s="18" t="s">
        <v>11512</v>
      </c>
      <c r="D34" s="18" t="s">
        <v>11513</v>
      </c>
      <c r="E34" s="18" t="s">
        <v>11514</v>
      </c>
      <c r="F34" s="18" t="s">
        <v>11515</v>
      </c>
      <c r="G34" s="19">
        <v>15</v>
      </c>
      <c r="H34" s="23">
        <v>45627</v>
      </c>
      <c r="I34" s="23">
        <v>46081</v>
      </c>
      <c r="J34" s="23">
        <v>45566</v>
      </c>
      <c r="K34" s="23">
        <v>45566</v>
      </c>
      <c r="L34" s="20">
        <v>500</v>
      </c>
      <c r="M34" s="20">
        <v>2380</v>
      </c>
      <c r="N34" s="20">
        <v>2206</v>
      </c>
      <c r="O34" s="21">
        <v>0</v>
      </c>
      <c r="Q34" s="20">
        <v>2170</v>
      </c>
      <c r="R34" s="20">
        <f t="shared" si="2"/>
        <v>2206</v>
      </c>
      <c r="S34" s="20">
        <v>2206</v>
      </c>
    </row>
    <row r="35" spans="1:19">
      <c r="A35" s="18" t="s">
        <v>11516</v>
      </c>
      <c r="B35" s="18" t="s">
        <v>11517</v>
      </c>
      <c r="C35" s="18" t="s">
        <v>11518</v>
      </c>
      <c r="D35" s="18" t="s">
        <v>11519</v>
      </c>
      <c r="E35" s="18" t="s">
        <v>11520</v>
      </c>
      <c r="F35" s="18" t="s">
        <v>11521</v>
      </c>
      <c r="G35" s="19">
        <v>13</v>
      </c>
      <c r="H35" s="23">
        <v>45536</v>
      </c>
      <c r="I35" s="23">
        <v>45930</v>
      </c>
      <c r="J35" s="23">
        <v>45516</v>
      </c>
      <c r="K35" s="23">
        <v>45518</v>
      </c>
      <c r="L35" s="20">
        <v>500</v>
      </c>
      <c r="M35" s="20">
        <v>2380</v>
      </c>
      <c r="N35" s="20">
        <v>2151</v>
      </c>
      <c r="O35" s="21">
        <v>5481</v>
      </c>
      <c r="Q35" s="20">
        <v>2120</v>
      </c>
      <c r="R35" s="20">
        <f t="shared" si="2"/>
        <v>2151</v>
      </c>
      <c r="S35" s="20">
        <v>2151</v>
      </c>
    </row>
    <row r="36" spans="1:19">
      <c r="A36" s="18" t="s">
        <v>11522</v>
      </c>
      <c r="B36" s="18" t="s">
        <v>11523</v>
      </c>
      <c r="C36" s="18" t="s">
        <v>11524</v>
      </c>
      <c r="D36" s="18" t="s">
        <v>11525</v>
      </c>
      <c r="E36" s="18" t="s">
        <v>11526</v>
      </c>
      <c r="F36" s="18" t="s">
        <v>11527</v>
      </c>
      <c r="G36" s="19">
        <v>13</v>
      </c>
      <c r="H36" s="23">
        <v>45542</v>
      </c>
      <c r="I36" s="23">
        <v>45936</v>
      </c>
      <c r="J36" s="23">
        <v>45540</v>
      </c>
      <c r="K36" s="23">
        <v>45541</v>
      </c>
      <c r="L36" s="20">
        <v>500</v>
      </c>
      <c r="M36" s="20">
        <v>2482</v>
      </c>
      <c r="N36" s="20">
        <v>2485</v>
      </c>
      <c r="O36" s="21">
        <v>4522.2</v>
      </c>
      <c r="Q36" s="20">
        <v>2475</v>
      </c>
      <c r="R36" s="20">
        <f t="shared" si="2"/>
        <v>2485</v>
      </c>
      <c r="S36" s="20">
        <v>2485</v>
      </c>
    </row>
    <row r="37" spans="1:19">
      <c r="A37" s="18" t="s">
        <v>11528</v>
      </c>
      <c r="B37" s="18" t="s">
        <v>11529</v>
      </c>
      <c r="C37" s="18" t="s">
        <v>11530</v>
      </c>
      <c r="D37" s="18" t="s">
        <v>11531</v>
      </c>
      <c r="E37" s="18" t="s">
        <v>11532</v>
      </c>
      <c r="F37" s="18" t="s">
        <v>11533</v>
      </c>
      <c r="G37" s="19">
        <v>13</v>
      </c>
      <c r="H37" s="23">
        <v>45536</v>
      </c>
      <c r="I37" s="23">
        <v>45930</v>
      </c>
      <c r="J37" s="23">
        <v>45484</v>
      </c>
      <c r="K37" s="23">
        <v>45488</v>
      </c>
      <c r="L37" s="20">
        <v>2020</v>
      </c>
      <c r="M37" s="20">
        <v>2482</v>
      </c>
      <c r="N37" s="20">
        <v>2236</v>
      </c>
      <c r="O37" s="21">
        <v>6008</v>
      </c>
      <c r="Q37" s="20">
        <v>2020</v>
      </c>
      <c r="R37" s="20">
        <f t="shared" si="2"/>
        <v>2236</v>
      </c>
      <c r="S37" s="20">
        <v>2236</v>
      </c>
    </row>
    <row r="38" spans="1:19">
      <c r="A38" s="18" t="s">
        <v>11534</v>
      </c>
      <c r="B38" s="18" t="s">
        <v>11535</v>
      </c>
      <c r="C38" s="18" t="s">
        <v>11536</v>
      </c>
      <c r="D38" s="18" t="s">
        <v>11537</v>
      </c>
      <c r="E38" s="18" t="s">
        <v>11538</v>
      </c>
      <c r="F38" s="18" t="s">
        <v>11539</v>
      </c>
      <c r="G38" s="19">
        <v>15</v>
      </c>
      <c r="H38" s="23">
        <v>45585</v>
      </c>
      <c r="I38" s="23">
        <v>46041</v>
      </c>
      <c r="J38" s="23">
        <v>45523</v>
      </c>
      <c r="K38" s="23">
        <v>45523</v>
      </c>
      <c r="L38" s="20">
        <v>500</v>
      </c>
      <c r="M38" s="20">
        <v>2380</v>
      </c>
      <c r="N38" s="20">
        <v>2364</v>
      </c>
      <c r="O38" s="21">
        <v>3279.09</v>
      </c>
      <c r="Q38" s="20">
        <v>2170</v>
      </c>
      <c r="R38" s="20">
        <f t="shared" si="2"/>
        <v>2364</v>
      </c>
      <c r="S38" s="20">
        <v>2364</v>
      </c>
    </row>
    <row r="39" spans="1:19">
      <c r="A39" s="18" t="s">
        <v>11540</v>
      </c>
      <c r="B39" s="18" t="s">
        <v>11541</v>
      </c>
      <c r="C39" s="18" t="s">
        <v>11542</v>
      </c>
      <c r="D39" s="18" t="s">
        <v>11543</v>
      </c>
      <c r="E39" s="18" t="s">
        <v>11544</v>
      </c>
      <c r="F39" s="18" t="s">
        <v>11545</v>
      </c>
      <c r="G39" s="19">
        <v>15</v>
      </c>
      <c r="H39" s="23">
        <v>45507</v>
      </c>
      <c r="I39" s="23">
        <v>45963</v>
      </c>
      <c r="J39" s="23">
        <v>45483</v>
      </c>
      <c r="K39" s="23">
        <v>45488</v>
      </c>
      <c r="L39" s="20">
        <v>500</v>
      </c>
      <c r="M39" s="20">
        <v>2482</v>
      </c>
      <c r="N39" s="20">
        <v>2485</v>
      </c>
      <c r="O39" s="21">
        <v>7359.77</v>
      </c>
      <c r="Q39" s="20">
        <v>2475</v>
      </c>
      <c r="R39" s="20">
        <f t="shared" si="2"/>
        <v>2485</v>
      </c>
      <c r="S39" s="20">
        <v>2485</v>
      </c>
    </row>
    <row r="40" spans="1:19">
      <c r="B40" s="18" t="s">
        <v>11546</v>
      </c>
      <c r="D40" s="18" t="s">
        <v>11547</v>
      </c>
      <c r="E40" s="18" t="s">
        <v>11548</v>
      </c>
      <c r="F40" s="18" t="s">
        <v>11549</v>
      </c>
      <c r="G40" s="19">
        <v>13</v>
      </c>
      <c r="H40" s="23">
        <v>45627</v>
      </c>
      <c r="I40" s="23">
        <v>46022</v>
      </c>
      <c r="J40" s="23">
        <v>45609</v>
      </c>
      <c r="L40" s="20">
        <v>500</v>
      </c>
      <c r="M40" s="20">
        <v>0</v>
      </c>
      <c r="N40" s="20">
        <v>2735</v>
      </c>
      <c r="O40" s="21">
        <v>0</v>
      </c>
      <c r="Q40" s="20">
        <v>0</v>
      </c>
      <c r="R40" s="20">
        <f t="shared" si="2"/>
        <v>2735</v>
      </c>
      <c r="S40" s="20">
        <v>2735</v>
      </c>
    </row>
    <row r="41" spans="1:19">
      <c r="A41" s="17" t="s">
        <v>11550</v>
      </c>
    </row>
    <row r="42" spans="1:19">
      <c r="A42" s="18" t="s">
        <v>11551</v>
      </c>
      <c r="B42" s="18" t="s">
        <v>11552</v>
      </c>
      <c r="C42" s="18" t="s">
        <v>11553</v>
      </c>
      <c r="D42" s="18" t="s">
        <v>11554</v>
      </c>
      <c r="E42" s="18" t="s">
        <v>11555</v>
      </c>
      <c r="F42" s="18" t="s">
        <v>11556</v>
      </c>
      <c r="G42" s="19">
        <v>12</v>
      </c>
      <c r="H42" s="23">
        <v>45572</v>
      </c>
      <c r="I42" s="23">
        <v>45936</v>
      </c>
      <c r="J42" s="23">
        <v>45511</v>
      </c>
      <c r="K42" s="23">
        <v>45511</v>
      </c>
      <c r="L42" s="20">
        <v>500</v>
      </c>
      <c r="M42" s="20">
        <v>2635</v>
      </c>
      <c r="N42" s="20">
        <v>2576</v>
      </c>
      <c r="O42" s="21">
        <v>4667.41</v>
      </c>
      <c r="Q42" s="20">
        <v>2410</v>
      </c>
      <c r="R42" s="20">
        <f t="shared" ref="R42:R48" si="3">N42</f>
        <v>2576</v>
      </c>
      <c r="S42" s="20">
        <v>2576</v>
      </c>
    </row>
    <row r="43" spans="1:19">
      <c r="A43" s="18" t="s">
        <v>11557</v>
      </c>
      <c r="B43" s="18" t="s">
        <v>11558</v>
      </c>
      <c r="C43" s="18" t="s">
        <v>11559</v>
      </c>
      <c r="D43" s="18" t="s">
        <v>11560</v>
      </c>
      <c r="E43" s="18" t="s">
        <v>11561</v>
      </c>
      <c r="F43" s="18" t="s">
        <v>11562</v>
      </c>
      <c r="G43" s="19">
        <v>15</v>
      </c>
      <c r="H43" s="23">
        <v>45566</v>
      </c>
      <c r="I43" s="23">
        <v>46022</v>
      </c>
      <c r="J43" s="23">
        <v>45502</v>
      </c>
      <c r="K43" s="23">
        <v>45502</v>
      </c>
      <c r="L43" s="20">
        <v>500</v>
      </c>
      <c r="M43" s="20">
        <v>2635</v>
      </c>
      <c r="N43" s="20">
        <v>2499</v>
      </c>
      <c r="O43" s="21">
        <v>3998</v>
      </c>
      <c r="Q43" s="20">
        <v>2310</v>
      </c>
      <c r="R43" s="20">
        <f t="shared" si="3"/>
        <v>2499</v>
      </c>
      <c r="S43" s="20">
        <v>2499</v>
      </c>
    </row>
    <row r="44" spans="1:19">
      <c r="A44" s="18" t="s">
        <v>11563</v>
      </c>
      <c r="B44" s="18" t="s">
        <v>11564</v>
      </c>
      <c r="C44" s="18" t="s">
        <v>11565</v>
      </c>
      <c r="D44" s="18" t="s">
        <v>11566</v>
      </c>
      <c r="E44" s="18" t="s">
        <v>11567</v>
      </c>
      <c r="F44" s="18" t="s">
        <v>11568</v>
      </c>
      <c r="G44" s="19">
        <v>13</v>
      </c>
      <c r="H44" s="23">
        <v>45551</v>
      </c>
      <c r="I44" s="23">
        <v>45945</v>
      </c>
      <c r="J44" s="23">
        <v>45544</v>
      </c>
      <c r="K44" s="23">
        <v>45545</v>
      </c>
      <c r="L44" s="20">
        <v>500</v>
      </c>
      <c r="M44" s="20">
        <v>2380</v>
      </c>
      <c r="N44" s="20">
        <v>2392</v>
      </c>
      <c r="O44" s="21">
        <v>3633</v>
      </c>
      <c r="Q44" s="20">
        <v>2382</v>
      </c>
      <c r="R44" s="20">
        <f t="shared" si="3"/>
        <v>2392</v>
      </c>
      <c r="S44" s="20">
        <v>2392</v>
      </c>
    </row>
    <row r="45" spans="1:19">
      <c r="A45" s="18" t="s">
        <v>11569</v>
      </c>
      <c r="B45" s="18" t="s">
        <v>11570</v>
      </c>
      <c r="C45" s="18" t="s">
        <v>11571</v>
      </c>
      <c r="D45" s="18" t="s">
        <v>11572</v>
      </c>
      <c r="E45" s="18" t="s">
        <v>11573</v>
      </c>
      <c r="F45" s="18" t="s">
        <v>11574</v>
      </c>
      <c r="G45" s="19">
        <v>15</v>
      </c>
      <c r="H45" s="23">
        <v>45553</v>
      </c>
      <c r="I45" s="23">
        <v>46008</v>
      </c>
      <c r="J45" s="23">
        <v>45503</v>
      </c>
      <c r="K45" s="23">
        <v>45508</v>
      </c>
      <c r="L45" s="20">
        <v>500</v>
      </c>
      <c r="M45" s="20">
        <v>2380</v>
      </c>
      <c r="N45" s="20">
        <v>2267</v>
      </c>
      <c r="O45" s="21">
        <v>5516.36</v>
      </c>
      <c r="Q45" s="20">
        <v>2260</v>
      </c>
      <c r="R45" s="20">
        <f t="shared" si="3"/>
        <v>2267</v>
      </c>
      <c r="S45" s="20">
        <v>2267</v>
      </c>
    </row>
    <row r="46" spans="1:19">
      <c r="A46" s="18" t="s">
        <v>11575</v>
      </c>
      <c r="B46" s="18" t="s">
        <v>11576</v>
      </c>
      <c r="C46" s="18" t="s">
        <v>11577</v>
      </c>
      <c r="D46" s="18" t="s">
        <v>11578</v>
      </c>
      <c r="E46" s="18" t="s">
        <v>11579</v>
      </c>
      <c r="F46" s="18" t="s">
        <v>11580</v>
      </c>
      <c r="G46" s="19">
        <v>13</v>
      </c>
      <c r="H46" s="23">
        <v>45548</v>
      </c>
      <c r="I46" s="23">
        <v>45942</v>
      </c>
      <c r="J46" s="23">
        <v>45508</v>
      </c>
      <c r="K46" s="23">
        <v>45509</v>
      </c>
      <c r="L46" s="20">
        <v>500</v>
      </c>
      <c r="M46" s="20">
        <v>2380</v>
      </c>
      <c r="N46" s="20">
        <v>2442</v>
      </c>
      <c r="O46" s="21">
        <v>4003.6</v>
      </c>
      <c r="Q46" s="20">
        <v>2382</v>
      </c>
      <c r="R46" s="20">
        <f t="shared" si="3"/>
        <v>2442</v>
      </c>
      <c r="S46" s="20">
        <v>2442</v>
      </c>
    </row>
    <row r="47" spans="1:19">
      <c r="A47" s="18" t="s">
        <v>11581</v>
      </c>
      <c r="B47" s="18" t="s">
        <v>11582</v>
      </c>
      <c r="C47" s="18" t="s">
        <v>11583</v>
      </c>
      <c r="D47" s="18" t="s">
        <v>11584</v>
      </c>
      <c r="E47" s="18" t="s">
        <v>11585</v>
      </c>
      <c r="F47" s="18" t="s">
        <v>11586</v>
      </c>
      <c r="G47" s="19">
        <v>13</v>
      </c>
      <c r="H47" s="23">
        <v>45580</v>
      </c>
      <c r="I47" s="23">
        <v>45975</v>
      </c>
      <c r="J47" s="23">
        <v>45517</v>
      </c>
      <c r="K47" s="23">
        <v>45518</v>
      </c>
      <c r="L47" s="20">
        <v>500</v>
      </c>
      <c r="M47" s="20">
        <v>2380</v>
      </c>
      <c r="N47" s="20">
        <v>2392</v>
      </c>
      <c r="O47" s="21">
        <v>1321.74</v>
      </c>
      <c r="Q47" s="20">
        <v>2382</v>
      </c>
      <c r="R47" s="20">
        <f t="shared" si="3"/>
        <v>2392</v>
      </c>
      <c r="S47" s="20">
        <v>2392</v>
      </c>
    </row>
    <row r="48" spans="1:19">
      <c r="A48" s="18" t="s">
        <v>11587</v>
      </c>
      <c r="B48" s="18" t="s">
        <v>11588</v>
      </c>
      <c r="C48" s="18" t="s">
        <v>11589</v>
      </c>
      <c r="D48" s="18" t="s">
        <v>11590</v>
      </c>
      <c r="E48" s="18" t="s">
        <v>11591</v>
      </c>
      <c r="F48" s="18" t="s">
        <v>11592</v>
      </c>
      <c r="G48" s="19">
        <v>15</v>
      </c>
      <c r="H48" s="23">
        <v>45596</v>
      </c>
      <c r="I48" s="23">
        <v>46052</v>
      </c>
      <c r="J48" s="23">
        <v>45572</v>
      </c>
      <c r="K48" s="23">
        <v>45574</v>
      </c>
      <c r="L48" s="20">
        <v>2210</v>
      </c>
      <c r="M48" s="20">
        <v>2380</v>
      </c>
      <c r="N48" s="20">
        <v>2331</v>
      </c>
      <c r="O48" s="21">
        <v>1406.19</v>
      </c>
      <c r="Q48" s="20">
        <v>2210</v>
      </c>
      <c r="R48" s="20">
        <f t="shared" si="3"/>
        <v>2331</v>
      </c>
      <c r="S48" s="20">
        <v>2331</v>
      </c>
    </row>
    <row r="49" spans="1:19">
      <c r="A49" s="17" t="s">
        <v>11593</v>
      </c>
    </row>
    <row r="50" spans="1:19">
      <c r="A50" s="18" t="s">
        <v>11594</v>
      </c>
      <c r="B50" s="18" t="s">
        <v>11595</v>
      </c>
      <c r="C50" s="18" t="s">
        <v>11596</v>
      </c>
      <c r="D50" s="18" t="s">
        <v>11597</v>
      </c>
      <c r="E50" s="18" t="s">
        <v>11598</v>
      </c>
      <c r="F50" s="18" t="s">
        <v>11599</v>
      </c>
      <c r="G50" s="19">
        <v>12</v>
      </c>
      <c r="H50" s="23">
        <v>45600</v>
      </c>
      <c r="I50" s="23">
        <v>45964</v>
      </c>
      <c r="J50" s="23">
        <v>45582</v>
      </c>
      <c r="K50" s="23">
        <v>45588</v>
      </c>
      <c r="L50" s="20">
        <v>500</v>
      </c>
      <c r="M50" s="20">
        <v>2798</v>
      </c>
      <c r="N50" s="20">
        <v>2741</v>
      </c>
      <c r="O50" s="21">
        <v>1466.9</v>
      </c>
      <c r="Q50" s="20">
        <v>2670</v>
      </c>
      <c r="R50" s="20">
        <f>N50</f>
        <v>2741</v>
      </c>
      <c r="S50" s="20">
        <v>2741</v>
      </c>
    </row>
    <row r="51" spans="1:19">
      <c r="A51" s="18" t="s">
        <v>11600</v>
      </c>
      <c r="B51" s="18" t="s">
        <v>11601</v>
      </c>
      <c r="C51" s="18" t="s">
        <v>11602</v>
      </c>
      <c r="D51" s="18" t="s">
        <v>11603</v>
      </c>
      <c r="E51" s="18" t="s">
        <v>11604</v>
      </c>
      <c r="F51" s="18" t="s">
        <v>11605</v>
      </c>
      <c r="G51" s="19">
        <v>13</v>
      </c>
      <c r="H51" s="23">
        <v>45516</v>
      </c>
      <c r="I51" s="23">
        <v>45911</v>
      </c>
      <c r="J51" s="23">
        <v>45488</v>
      </c>
      <c r="K51" s="23">
        <v>45488</v>
      </c>
      <c r="L51" s="20">
        <v>500</v>
      </c>
      <c r="M51" s="20">
        <v>2900</v>
      </c>
      <c r="N51" s="20">
        <v>2822</v>
      </c>
      <c r="O51" s="21">
        <v>10329.23</v>
      </c>
      <c r="Q51" s="20">
        <v>2670</v>
      </c>
      <c r="R51" s="20">
        <f>N51</f>
        <v>2822</v>
      </c>
      <c r="S51" s="20">
        <v>2822</v>
      </c>
    </row>
    <row r="52" spans="1:19">
      <c r="A52" s="18" t="s">
        <v>11606</v>
      </c>
      <c r="B52" s="18" t="s">
        <v>11607</v>
      </c>
      <c r="C52" s="18" t="s">
        <v>11608</v>
      </c>
      <c r="D52" s="18" t="s">
        <v>11609</v>
      </c>
      <c r="E52" s="18" t="s">
        <v>11610</v>
      </c>
      <c r="F52" s="18" t="s">
        <v>11611</v>
      </c>
      <c r="G52" s="19">
        <v>15</v>
      </c>
      <c r="H52" s="23">
        <v>45551</v>
      </c>
      <c r="I52" s="23">
        <v>46006</v>
      </c>
      <c r="J52" s="23">
        <v>45552</v>
      </c>
      <c r="K52" s="23">
        <v>45553</v>
      </c>
      <c r="L52" s="20">
        <v>500</v>
      </c>
      <c r="M52" s="20">
        <v>2798</v>
      </c>
      <c r="N52" s="20">
        <v>2883</v>
      </c>
      <c r="O52" s="21">
        <v>4469.45</v>
      </c>
      <c r="Q52" s="20">
        <v>2794</v>
      </c>
      <c r="R52" s="20">
        <f>N52</f>
        <v>2883</v>
      </c>
      <c r="S52" s="20">
        <v>2883</v>
      </c>
    </row>
    <row r="53" spans="1:19">
      <c r="A53" s="17" t="s">
        <v>11612</v>
      </c>
    </row>
    <row r="54" spans="1:19">
      <c r="A54" s="18" t="s">
        <v>11613</v>
      </c>
      <c r="B54" s="18" t="s">
        <v>11614</v>
      </c>
      <c r="C54" s="18" t="s">
        <v>11615</v>
      </c>
      <c r="D54" s="18" t="s">
        <v>11616</v>
      </c>
      <c r="E54" s="18" t="s">
        <v>11617</v>
      </c>
      <c r="F54" s="18" t="s">
        <v>11618</v>
      </c>
      <c r="G54" s="19">
        <v>15</v>
      </c>
      <c r="H54" s="23">
        <v>45549</v>
      </c>
      <c r="I54" s="23">
        <v>46004</v>
      </c>
      <c r="J54" s="23">
        <v>45503</v>
      </c>
      <c r="K54" s="23">
        <v>45508</v>
      </c>
      <c r="L54" s="20">
        <v>500</v>
      </c>
      <c r="M54" s="20">
        <v>2747</v>
      </c>
      <c r="N54" s="20">
        <v>2842</v>
      </c>
      <c r="O54" s="21">
        <v>4897.46</v>
      </c>
      <c r="Q54" s="20">
        <v>2747</v>
      </c>
      <c r="R54" s="20">
        <f>N54</f>
        <v>2842</v>
      </c>
      <c r="S54" s="20">
        <v>2842</v>
      </c>
    </row>
    <row r="55" spans="1:19">
      <c r="A55" s="18" t="s">
        <v>11619</v>
      </c>
      <c r="B55" s="18" t="s">
        <v>11620</v>
      </c>
      <c r="C55" s="18" t="s">
        <v>11621</v>
      </c>
      <c r="D55" s="18" t="s">
        <v>11622</v>
      </c>
      <c r="E55" s="18" t="s">
        <v>11623</v>
      </c>
      <c r="F55" s="18" t="s">
        <v>11624</v>
      </c>
      <c r="G55" s="19">
        <v>15</v>
      </c>
      <c r="H55" s="23">
        <v>45627</v>
      </c>
      <c r="I55" s="23">
        <v>46081</v>
      </c>
      <c r="J55" s="23">
        <v>45531</v>
      </c>
      <c r="K55" s="23">
        <v>45531</v>
      </c>
      <c r="L55" s="20">
        <v>500</v>
      </c>
      <c r="M55" s="20">
        <v>2849</v>
      </c>
      <c r="N55" s="20">
        <v>2894</v>
      </c>
      <c r="O55" s="21">
        <v>0</v>
      </c>
      <c r="Q55" s="20">
        <v>2720</v>
      </c>
      <c r="R55" s="20">
        <f>N55</f>
        <v>2894</v>
      </c>
      <c r="S55" s="20">
        <v>2894</v>
      </c>
    </row>
    <row r="56" spans="1:19">
      <c r="A56" s="17" t="s">
        <v>11625</v>
      </c>
    </row>
    <row r="57" spans="1:19">
      <c r="A57" s="18" t="s">
        <v>11626</v>
      </c>
      <c r="B57" s="18" t="s">
        <v>11627</v>
      </c>
      <c r="C57" s="18" t="s">
        <v>11628</v>
      </c>
      <c r="D57" s="18" t="s">
        <v>11629</v>
      </c>
      <c r="E57" s="18" t="s">
        <v>11630</v>
      </c>
      <c r="F57" s="18" t="s">
        <v>11631</v>
      </c>
      <c r="G57" s="19">
        <v>13</v>
      </c>
      <c r="H57" s="23">
        <v>45507</v>
      </c>
      <c r="I57" s="23">
        <v>45902</v>
      </c>
      <c r="J57" s="23">
        <v>45505</v>
      </c>
      <c r="K57" s="23">
        <v>45507</v>
      </c>
      <c r="L57" s="20">
        <v>500</v>
      </c>
      <c r="M57" s="20">
        <v>2798</v>
      </c>
      <c r="N57" s="20">
        <v>2334</v>
      </c>
      <c r="O57" s="21">
        <v>6966.97</v>
      </c>
      <c r="Q57" s="20">
        <v>2798</v>
      </c>
      <c r="R57" s="20">
        <f>N57</f>
        <v>2334</v>
      </c>
      <c r="S57" s="20">
        <v>2334</v>
      </c>
    </row>
    <row r="58" spans="1:19">
      <c r="A58" s="17" t="s">
        <v>11632</v>
      </c>
    </row>
    <row r="59" spans="1:19">
      <c r="A59" s="18" t="s">
        <v>11633</v>
      </c>
      <c r="B59" s="18" t="s">
        <v>11634</v>
      </c>
      <c r="C59" s="18" t="s">
        <v>11635</v>
      </c>
      <c r="D59" s="18" t="s">
        <v>11636</v>
      </c>
      <c r="E59" s="18" t="s">
        <v>11637</v>
      </c>
      <c r="F59" s="18" t="s">
        <v>11638</v>
      </c>
      <c r="G59" s="19">
        <v>13</v>
      </c>
      <c r="H59" s="23">
        <v>45523</v>
      </c>
      <c r="I59" s="23">
        <v>45918</v>
      </c>
      <c r="J59" s="23">
        <v>45544</v>
      </c>
      <c r="K59" s="23">
        <v>45546</v>
      </c>
      <c r="L59" s="20">
        <v>500</v>
      </c>
      <c r="M59" s="20">
        <v>3308</v>
      </c>
      <c r="N59" s="20">
        <v>3102</v>
      </c>
      <c r="O59" s="21">
        <v>10606.84</v>
      </c>
      <c r="Q59" s="20">
        <v>2870</v>
      </c>
      <c r="R59" s="20">
        <f>N59</f>
        <v>3102</v>
      </c>
      <c r="S59" s="20">
        <v>3102</v>
      </c>
    </row>
    <row r="60" spans="1:19">
      <c r="A60" s="18" t="s">
        <v>11639</v>
      </c>
      <c r="B60" s="18" t="s">
        <v>11640</v>
      </c>
      <c r="C60" s="18" t="s">
        <v>11641</v>
      </c>
      <c r="D60" s="18" t="s">
        <v>11642</v>
      </c>
      <c r="E60" s="18" t="s">
        <v>11643</v>
      </c>
      <c r="F60" s="18" t="s">
        <v>11644</v>
      </c>
      <c r="G60" s="19">
        <v>13</v>
      </c>
      <c r="H60" s="23">
        <v>45563</v>
      </c>
      <c r="I60" s="23">
        <v>45957</v>
      </c>
      <c r="J60" s="23">
        <v>45545</v>
      </c>
      <c r="K60" s="23">
        <v>45545</v>
      </c>
      <c r="L60" s="20">
        <v>500</v>
      </c>
      <c r="M60" s="20">
        <v>2798</v>
      </c>
      <c r="N60" s="20">
        <v>2893</v>
      </c>
      <c r="O60" s="21">
        <v>3656.7</v>
      </c>
      <c r="Q60" s="20">
        <v>2798</v>
      </c>
      <c r="R60" s="20">
        <f>N60</f>
        <v>2893</v>
      </c>
      <c r="S60" s="20">
        <v>2893</v>
      </c>
    </row>
    <row r="61" spans="1:19">
      <c r="A61" s="17" t="s">
        <v>11645</v>
      </c>
    </row>
    <row r="62" spans="1:19">
      <c r="A62" s="18" t="s">
        <v>11646</v>
      </c>
      <c r="B62" s="18" t="s">
        <v>11647</v>
      </c>
      <c r="C62" s="18" t="s">
        <v>11648</v>
      </c>
      <c r="D62" s="18" t="s">
        <v>11649</v>
      </c>
      <c r="E62" s="18" t="s">
        <v>11650</v>
      </c>
      <c r="F62" s="18" t="s">
        <v>11651</v>
      </c>
      <c r="G62" s="19">
        <v>12</v>
      </c>
      <c r="H62" s="23">
        <v>45597</v>
      </c>
      <c r="I62" s="23">
        <v>45961</v>
      </c>
      <c r="J62" s="23">
        <v>45602</v>
      </c>
      <c r="K62" s="23">
        <v>45602</v>
      </c>
      <c r="L62" s="20">
        <v>0</v>
      </c>
      <c r="M62" s="20">
        <v>2981</v>
      </c>
      <c r="N62" s="20">
        <v>10</v>
      </c>
      <c r="O62" s="21">
        <v>24</v>
      </c>
      <c r="Q62" s="20">
        <v>2981</v>
      </c>
      <c r="R62" s="20">
        <f t="shared" ref="R62:R95" si="4">N62</f>
        <v>10</v>
      </c>
      <c r="S62" s="20">
        <v>10</v>
      </c>
    </row>
    <row r="63" spans="1:19">
      <c r="A63" s="18" t="s">
        <v>11652</v>
      </c>
      <c r="B63" s="18" t="s">
        <v>11653</v>
      </c>
      <c r="C63" s="18" t="s">
        <v>11654</v>
      </c>
      <c r="D63" s="18" t="s">
        <v>11655</v>
      </c>
      <c r="E63" s="18" t="s">
        <v>11656</v>
      </c>
      <c r="F63" s="18" t="s">
        <v>11657</v>
      </c>
      <c r="G63" s="19">
        <v>12</v>
      </c>
      <c r="H63" s="23">
        <v>45597</v>
      </c>
      <c r="I63" s="23">
        <v>45961</v>
      </c>
      <c r="J63" s="23">
        <v>45586</v>
      </c>
      <c r="K63" s="23">
        <v>45586</v>
      </c>
      <c r="L63" s="20">
        <v>500</v>
      </c>
      <c r="M63" s="20">
        <v>3709</v>
      </c>
      <c r="N63" s="20">
        <v>3654</v>
      </c>
      <c r="O63" s="21">
        <v>2654</v>
      </c>
      <c r="Q63" s="20">
        <v>3470</v>
      </c>
      <c r="R63" s="20">
        <f t="shared" si="4"/>
        <v>3654</v>
      </c>
      <c r="S63" s="20">
        <v>3654</v>
      </c>
    </row>
    <row r="64" spans="1:19">
      <c r="A64" s="18" t="s">
        <v>11658</v>
      </c>
      <c r="B64" s="18" t="s">
        <v>11659</v>
      </c>
      <c r="C64" s="18" t="s">
        <v>11660</v>
      </c>
      <c r="D64" s="18" t="s">
        <v>11661</v>
      </c>
      <c r="E64" s="18" t="s">
        <v>11662</v>
      </c>
      <c r="F64" s="18" t="s">
        <v>11663</v>
      </c>
      <c r="G64" s="19">
        <v>12</v>
      </c>
      <c r="H64" s="23">
        <v>45583</v>
      </c>
      <c r="I64" s="23">
        <v>45947</v>
      </c>
      <c r="J64" s="23">
        <v>45553</v>
      </c>
      <c r="K64" s="23">
        <v>45555</v>
      </c>
      <c r="L64" s="20">
        <v>500</v>
      </c>
      <c r="M64" s="20">
        <v>3181</v>
      </c>
      <c r="N64" s="20">
        <v>2980</v>
      </c>
      <c r="O64" s="21">
        <v>3327.62</v>
      </c>
      <c r="Q64" s="20">
        <v>2970</v>
      </c>
      <c r="R64" s="20">
        <f t="shared" si="4"/>
        <v>2980</v>
      </c>
      <c r="S64" s="20">
        <v>2980</v>
      </c>
    </row>
    <row r="65" spans="1:19">
      <c r="A65" s="18" t="s">
        <v>11664</v>
      </c>
      <c r="B65" s="18" t="s">
        <v>11665</v>
      </c>
      <c r="C65" s="18" t="s">
        <v>11666</v>
      </c>
      <c r="D65" s="18" t="s">
        <v>11667</v>
      </c>
      <c r="E65" s="18" t="s">
        <v>11668</v>
      </c>
      <c r="F65" s="18" t="s">
        <v>11669</v>
      </c>
      <c r="G65" s="19">
        <v>15</v>
      </c>
      <c r="H65" s="23">
        <v>45549</v>
      </c>
      <c r="I65" s="23">
        <v>46004</v>
      </c>
      <c r="J65" s="23">
        <v>45566</v>
      </c>
      <c r="K65" s="23">
        <v>45567</v>
      </c>
      <c r="L65" s="20">
        <v>500</v>
      </c>
      <c r="M65" s="20">
        <v>3181</v>
      </c>
      <c r="N65" s="20">
        <v>3164</v>
      </c>
      <c r="O65" s="21">
        <v>8107.38</v>
      </c>
      <c r="Q65" s="20">
        <v>2970</v>
      </c>
      <c r="R65" s="20">
        <f t="shared" si="4"/>
        <v>3164</v>
      </c>
      <c r="S65" s="20">
        <v>3164</v>
      </c>
    </row>
    <row r="66" spans="1:19">
      <c r="A66" s="18" t="s">
        <v>11670</v>
      </c>
      <c r="B66" s="18" t="s">
        <v>11671</v>
      </c>
      <c r="C66" s="18" t="s">
        <v>11672</v>
      </c>
      <c r="D66" s="18" t="s">
        <v>11673</v>
      </c>
      <c r="E66" s="18" t="s">
        <v>11674</v>
      </c>
      <c r="F66" s="18" t="s">
        <v>11675</v>
      </c>
      <c r="G66" s="19">
        <v>13</v>
      </c>
      <c r="H66" s="23">
        <v>45525</v>
      </c>
      <c r="I66" s="23">
        <v>45920</v>
      </c>
      <c r="J66" s="23">
        <v>45519</v>
      </c>
      <c r="K66" s="23">
        <v>45524</v>
      </c>
      <c r="L66" s="20">
        <v>500</v>
      </c>
      <c r="M66" s="20">
        <v>3709</v>
      </c>
      <c r="N66" s="20">
        <v>3826</v>
      </c>
      <c r="O66" s="21">
        <v>9551.58</v>
      </c>
      <c r="Q66" s="20">
        <v>3681</v>
      </c>
      <c r="R66" s="20">
        <f t="shared" si="4"/>
        <v>3826</v>
      </c>
      <c r="S66" s="20">
        <v>3826</v>
      </c>
    </row>
    <row r="67" spans="1:19">
      <c r="A67" s="18" t="s">
        <v>11676</v>
      </c>
      <c r="B67" s="18" t="s">
        <v>11677</v>
      </c>
      <c r="C67" s="18" t="s">
        <v>11678</v>
      </c>
      <c r="D67" s="18" t="s">
        <v>11679</v>
      </c>
      <c r="E67" s="18" t="s">
        <v>11680</v>
      </c>
      <c r="F67" s="18" t="s">
        <v>11681</v>
      </c>
      <c r="G67" s="19">
        <v>15</v>
      </c>
      <c r="H67" s="23">
        <v>45458</v>
      </c>
      <c r="I67" s="23">
        <v>45914</v>
      </c>
      <c r="J67" s="23">
        <v>45458</v>
      </c>
      <c r="K67" s="23">
        <v>45458</v>
      </c>
      <c r="L67" s="20">
        <v>500</v>
      </c>
      <c r="M67" s="20">
        <v>2981</v>
      </c>
      <c r="N67" s="20">
        <v>2980</v>
      </c>
      <c r="O67" s="21">
        <v>14027.37</v>
      </c>
      <c r="Q67" s="20">
        <v>2870</v>
      </c>
      <c r="R67" s="20">
        <f t="shared" si="4"/>
        <v>2980</v>
      </c>
      <c r="S67" s="20">
        <v>2980</v>
      </c>
    </row>
    <row r="68" spans="1:19">
      <c r="A68" s="18" t="s">
        <v>11682</v>
      </c>
      <c r="B68" s="18" t="s">
        <v>11683</v>
      </c>
      <c r="C68" s="18" t="s">
        <v>11684</v>
      </c>
      <c r="D68" s="18" t="s">
        <v>11685</v>
      </c>
      <c r="E68" s="18" t="s">
        <v>11686</v>
      </c>
      <c r="F68" s="18" t="s">
        <v>11687</v>
      </c>
      <c r="G68" s="19">
        <v>15</v>
      </c>
      <c r="H68" s="23">
        <v>45596</v>
      </c>
      <c r="I68" s="23">
        <v>46052</v>
      </c>
      <c r="J68" s="23">
        <v>45539</v>
      </c>
      <c r="K68" s="23">
        <v>45539</v>
      </c>
      <c r="L68" s="20">
        <v>500</v>
      </c>
      <c r="M68" s="20">
        <v>2981</v>
      </c>
      <c r="N68" s="20">
        <v>2905</v>
      </c>
      <c r="O68" s="21">
        <v>1998.71</v>
      </c>
      <c r="Q68" s="20">
        <v>2770</v>
      </c>
      <c r="R68" s="20">
        <f t="shared" si="4"/>
        <v>2905</v>
      </c>
      <c r="S68" s="20">
        <v>2905</v>
      </c>
    </row>
    <row r="69" spans="1:19">
      <c r="A69" s="18" t="s">
        <v>11688</v>
      </c>
      <c r="B69" s="18" t="s">
        <v>11689</v>
      </c>
      <c r="C69" s="18" t="s">
        <v>11690</v>
      </c>
      <c r="D69" s="18" t="s">
        <v>11691</v>
      </c>
      <c r="E69" s="18" t="s">
        <v>11692</v>
      </c>
      <c r="F69" s="18" t="s">
        <v>11693</v>
      </c>
      <c r="G69" s="19">
        <v>12</v>
      </c>
      <c r="H69" s="23">
        <v>45596</v>
      </c>
      <c r="I69" s="23">
        <v>45960</v>
      </c>
      <c r="J69" s="23">
        <v>45548</v>
      </c>
      <c r="K69" s="23">
        <v>45552</v>
      </c>
      <c r="L69" s="20">
        <v>500</v>
      </c>
      <c r="M69" s="20">
        <v>3181</v>
      </c>
      <c r="N69" s="20">
        <v>3129</v>
      </c>
      <c r="O69" s="21">
        <v>2229.94</v>
      </c>
      <c r="Q69" s="20">
        <v>2970</v>
      </c>
      <c r="R69" s="20">
        <f t="shared" si="4"/>
        <v>3129</v>
      </c>
      <c r="S69" s="20">
        <v>3129</v>
      </c>
    </row>
    <row r="70" spans="1:19">
      <c r="A70" s="18" t="s">
        <v>11694</v>
      </c>
      <c r="B70" s="18" t="s">
        <v>11695</v>
      </c>
      <c r="C70" s="18" t="s">
        <v>11696</v>
      </c>
      <c r="D70" s="18" t="s">
        <v>11697</v>
      </c>
      <c r="E70" s="18" t="s">
        <v>11698</v>
      </c>
      <c r="F70" s="18" t="s">
        <v>11699</v>
      </c>
      <c r="G70" s="19">
        <v>15</v>
      </c>
      <c r="H70" s="23">
        <v>45590</v>
      </c>
      <c r="I70" s="23">
        <v>46046</v>
      </c>
      <c r="J70" s="23">
        <v>45536</v>
      </c>
      <c r="K70" s="23">
        <v>45538</v>
      </c>
      <c r="L70" s="20">
        <v>3181</v>
      </c>
      <c r="M70" s="20">
        <v>3181</v>
      </c>
      <c r="N70" s="20">
        <v>3191</v>
      </c>
      <c r="O70" s="21">
        <v>230.77</v>
      </c>
      <c r="Q70" s="20">
        <v>3181</v>
      </c>
      <c r="R70" s="20">
        <f t="shared" si="4"/>
        <v>3191</v>
      </c>
      <c r="S70" s="20">
        <v>3191</v>
      </c>
    </row>
    <row r="71" spans="1:19">
      <c r="A71" s="18" t="s">
        <v>11700</v>
      </c>
      <c r="B71" s="18" t="s">
        <v>11701</v>
      </c>
      <c r="C71" s="18" t="s">
        <v>11702</v>
      </c>
      <c r="D71" s="18" t="s">
        <v>11703</v>
      </c>
      <c r="E71" s="18" t="s">
        <v>11704</v>
      </c>
      <c r="F71" s="18" t="s">
        <v>11705</v>
      </c>
      <c r="G71" s="19">
        <v>15</v>
      </c>
      <c r="H71" s="23">
        <v>45530</v>
      </c>
      <c r="I71" s="23">
        <v>45986</v>
      </c>
      <c r="J71" s="23">
        <v>45494</v>
      </c>
      <c r="K71" s="23">
        <v>45502</v>
      </c>
      <c r="L71" s="20">
        <v>500</v>
      </c>
      <c r="M71" s="20">
        <v>3181</v>
      </c>
      <c r="N71" s="20">
        <v>3191</v>
      </c>
      <c r="O71" s="21">
        <v>7009.61</v>
      </c>
      <c r="Q71" s="20">
        <v>3181</v>
      </c>
      <c r="R71" s="20">
        <f t="shared" si="4"/>
        <v>3191</v>
      </c>
      <c r="S71" s="20">
        <v>3191</v>
      </c>
    </row>
    <row r="72" spans="1:19">
      <c r="A72" s="18" t="s">
        <v>11706</v>
      </c>
      <c r="B72" s="18" t="s">
        <v>11707</v>
      </c>
      <c r="C72" s="18" t="s">
        <v>11708</v>
      </c>
      <c r="D72" s="18" t="s">
        <v>11709</v>
      </c>
      <c r="E72" s="18" t="s">
        <v>11710</v>
      </c>
      <c r="F72" s="18" t="s">
        <v>11711</v>
      </c>
      <c r="G72" s="19">
        <v>15</v>
      </c>
      <c r="H72" s="23">
        <v>45595</v>
      </c>
      <c r="I72" s="23">
        <v>46051</v>
      </c>
      <c r="J72" s="23">
        <v>45559</v>
      </c>
      <c r="K72" s="23">
        <v>45560</v>
      </c>
      <c r="L72" s="20">
        <v>500</v>
      </c>
      <c r="M72" s="20">
        <v>2981</v>
      </c>
      <c r="N72" s="20">
        <v>2940</v>
      </c>
      <c r="O72" s="21">
        <v>2129.6799999999998</v>
      </c>
      <c r="Q72" s="20">
        <v>2770</v>
      </c>
      <c r="R72" s="20">
        <f t="shared" si="4"/>
        <v>2940</v>
      </c>
      <c r="S72" s="20">
        <v>2940</v>
      </c>
    </row>
    <row r="73" spans="1:19">
      <c r="A73" s="18" t="s">
        <v>11712</v>
      </c>
      <c r="B73" s="18" t="s">
        <v>11713</v>
      </c>
      <c r="C73" s="18" t="s">
        <v>11714</v>
      </c>
      <c r="D73" s="18" t="s">
        <v>11715</v>
      </c>
      <c r="E73" s="18" t="s">
        <v>11716</v>
      </c>
      <c r="F73" s="18" t="s">
        <v>11717</v>
      </c>
      <c r="G73" s="19">
        <v>13</v>
      </c>
      <c r="H73" s="23">
        <v>45530</v>
      </c>
      <c r="I73" s="23">
        <v>45925</v>
      </c>
      <c r="J73" s="23">
        <v>45488</v>
      </c>
      <c r="K73" s="23">
        <v>45488</v>
      </c>
      <c r="L73" s="20">
        <v>500</v>
      </c>
      <c r="M73" s="20">
        <v>3181</v>
      </c>
      <c r="N73" s="20">
        <v>3164</v>
      </c>
      <c r="O73" s="21">
        <v>10146.39</v>
      </c>
      <c r="Q73" s="20">
        <v>2970</v>
      </c>
      <c r="R73" s="20">
        <f t="shared" si="4"/>
        <v>3164</v>
      </c>
      <c r="S73" s="20">
        <v>3164</v>
      </c>
    </row>
    <row r="74" spans="1:19">
      <c r="A74" s="18" t="s">
        <v>11718</v>
      </c>
      <c r="B74" s="18" t="s">
        <v>11719</v>
      </c>
      <c r="C74" s="18" t="s">
        <v>11720</v>
      </c>
      <c r="D74" s="18" t="s">
        <v>11721</v>
      </c>
      <c r="E74" s="18" t="s">
        <v>11722</v>
      </c>
      <c r="F74" s="18" t="s">
        <v>11723</v>
      </c>
      <c r="G74" s="19">
        <v>14</v>
      </c>
      <c r="H74" s="23">
        <v>45502</v>
      </c>
      <c r="I74" s="23">
        <v>45928</v>
      </c>
      <c r="J74" s="23">
        <v>45446</v>
      </c>
      <c r="K74" s="23">
        <v>45446</v>
      </c>
      <c r="L74" s="20">
        <v>500</v>
      </c>
      <c r="M74" s="20">
        <v>3181</v>
      </c>
      <c r="N74" s="20">
        <v>3304</v>
      </c>
      <c r="O74" s="21">
        <v>12330.91</v>
      </c>
      <c r="Q74" s="20">
        <v>2970</v>
      </c>
      <c r="R74" s="20">
        <f t="shared" si="4"/>
        <v>3304</v>
      </c>
      <c r="S74" s="20">
        <v>3304</v>
      </c>
    </row>
    <row r="75" spans="1:19">
      <c r="A75" s="18" t="s">
        <v>11724</v>
      </c>
      <c r="B75" s="18" t="s">
        <v>11725</v>
      </c>
      <c r="C75" s="18" t="s">
        <v>11726</v>
      </c>
      <c r="D75" s="18" t="s">
        <v>11727</v>
      </c>
      <c r="E75" s="18" t="s">
        <v>11728</v>
      </c>
      <c r="F75" s="18" t="s">
        <v>11729</v>
      </c>
      <c r="G75" s="19">
        <v>15</v>
      </c>
      <c r="H75" s="23">
        <v>45476</v>
      </c>
      <c r="I75" s="23">
        <v>45932</v>
      </c>
      <c r="J75" s="23">
        <v>45466</v>
      </c>
      <c r="K75" s="23">
        <v>45467</v>
      </c>
      <c r="L75" s="20">
        <v>500</v>
      </c>
      <c r="M75" s="20">
        <v>3181</v>
      </c>
      <c r="N75" s="20">
        <v>3080</v>
      </c>
      <c r="O75" s="21">
        <v>12131.29</v>
      </c>
      <c r="Q75" s="20">
        <v>3070</v>
      </c>
      <c r="R75" s="20">
        <f t="shared" si="4"/>
        <v>3080</v>
      </c>
      <c r="S75" s="20">
        <v>3080</v>
      </c>
    </row>
    <row r="76" spans="1:19">
      <c r="A76" s="18" t="s">
        <v>11730</v>
      </c>
      <c r="B76" s="18" t="s">
        <v>11731</v>
      </c>
      <c r="C76" s="18" t="s">
        <v>11732</v>
      </c>
      <c r="D76" s="18" t="s">
        <v>11733</v>
      </c>
      <c r="E76" s="18" t="s">
        <v>11734</v>
      </c>
      <c r="F76" s="18" t="s">
        <v>11735</v>
      </c>
      <c r="G76" s="19">
        <v>14</v>
      </c>
      <c r="H76" s="23">
        <v>45540</v>
      </c>
      <c r="I76" s="23">
        <v>45965</v>
      </c>
      <c r="J76" s="23">
        <v>45511</v>
      </c>
      <c r="K76" s="23">
        <v>45512</v>
      </c>
      <c r="L76" s="20">
        <v>500</v>
      </c>
      <c r="M76" s="20">
        <v>3181</v>
      </c>
      <c r="N76" s="20">
        <v>3386</v>
      </c>
      <c r="O76" s="21">
        <v>9734.5400000000009</v>
      </c>
      <c r="Q76" s="20">
        <v>3120</v>
      </c>
      <c r="R76" s="20">
        <f t="shared" si="4"/>
        <v>3386</v>
      </c>
      <c r="S76" s="20">
        <v>3386</v>
      </c>
    </row>
    <row r="77" spans="1:19">
      <c r="A77" s="18" t="s">
        <v>11736</v>
      </c>
      <c r="B77" s="18" t="s">
        <v>11737</v>
      </c>
      <c r="C77" s="18" t="s">
        <v>11738</v>
      </c>
      <c r="D77" s="18" t="s">
        <v>11739</v>
      </c>
      <c r="E77" s="18" t="s">
        <v>11740</v>
      </c>
      <c r="F77" s="18" t="s">
        <v>11741</v>
      </c>
      <c r="G77" s="19">
        <v>12</v>
      </c>
      <c r="H77" s="23">
        <v>45582</v>
      </c>
      <c r="I77" s="23">
        <v>45946</v>
      </c>
      <c r="J77" s="23">
        <v>45581</v>
      </c>
      <c r="K77" s="23">
        <v>45581</v>
      </c>
      <c r="L77" s="20">
        <v>500</v>
      </c>
      <c r="M77" s="20">
        <v>2981</v>
      </c>
      <c r="N77" s="20">
        <v>2844</v>
      </c>
      <c r="O77" s="21">
        <v>1441.9</v>
      </c>
      <c r="Q77" s="20">
        <v>3181</v>
      </c>
      <c r="R77" s="20">
        <f t="shared" si="4"/>
        <v>2844</v>
      </c>
      <c r="S77" s="20">
        <v>2844</v>
      </c>
    </row>
    <row r="78" spans="1:19">
      <c r="A78" s="18" t="s">
        <v>11742</v>
      </c>
      <c r="B78" s="18" t="s">
        <v>11743</v>
      </c>
      <c r="C78" s="18" t="s">
        <v>11744</v>
      </c>
      <c r="D78" s="18" t="s">
        <v>11745</v>
      </c>
      <c r="E78" s="18" t="s">
        <v>11746</v>
      </c>
      <c r="F78" s="18" t="s">
        <v>11747</v>
      </c>
      <c r="G78" s="19">
        <v>15</v>
      </c>
      <c r="H78" s="23">
        <v>45489</v>
      </c>
      <c r="I78" s="23">
        <v>45945</v>
      </c>
      <c r="J78" s="23">
        <v>45483</v>
      </c>
      <c r="K78" s="23">
        <v>45483</v>
      </c>
      <c r="L78" s="20">
        <v>500</v>
      </c>
      <c r="M78" s="20">
        <v>3397</v>
      </c>
      <c r="N78" s="20">
        <v>3526</v>
      </c>
      <c r="O78" s="21">
        <v>12880.3</v>
      </c>
      <c r="Q78" s="20">
        <v>3381</v>
      </c>
      <c r="R78" s="20">
        <f t="shared" si="4"/>
        <v>3526</v>
      </c>
      <c r="S78" s="20">
        <v>3526</v>
      </c>
    </row>
    <row r="79" spans="1:19">
      <c r="A79" s="18" t="s">
        <v>11748</v>
      </c>
      <c r="B79" s="18" t="s">
        <v>11749</v>
      </c>
      <c r="C79" s="18" t="s">
        <v>11750</v>
      </c>
      <c r="D79" s="18" t="s">
        <v>11751</v>
      </c>
      <c r="E79" s="18" t="s">
        <v>11752</v>
      </c>
      <c r="F79" s="18" t="s">
        <v>11753</v>
      </c>
      <c r="G79" s="19">
        <v>18</v>
      </c>
      <c r="H79" s="23">
        <v>45581</v>
      </c>
      <c r="I79" s="23">
        <v>46127</v>
      </c>
      <c r="J79" s="23">
        <v>45580</v>
      </c>
      <c r="K79" s="23">
        <v>45580</v>
      </c>
      <c r="L79" s="20">
        <v>0</v>
      </c>
      <c r="M79" s="20">
        <v>3397</v>
      </c>
      <c r="N79" s="20">
        <v>3258</v>
      </c>
      <c r="O79" s="21">
        <v>-1087.22</v>
      </c>
      <c r="Q79" s="20">
        <v>3381</v>
      </c>
      <c r="R79" s="20">
        <f t="shared" si="4"/>
        <v>3258</v>
      </c>
      <c r="S79" s="20">
        <v>3258</v>
      </c>
    </row>
    <row r="80" spans="1:19">
      <c r="A80" s="18" t="s">
        <v>11754</v>
      </c>
      <c r="B80" s="18" t="s">
        <v>11755</v>
      </c>
      <c r="C80" s="18" t="s">
        <v>11756</v>
      </c>
      <c r="D80" s="18" t="s">
        <v>11757</v>
      </c>
      <c r="E80" s="18" t="s">
        <v>11758</v>
      </c>
      <c r="F80" s="18" t="s">
        <v>11759</v>
      </c>
      <c r="G80" s="19">
        <v>13</v>
      </c>
      <c r="H80" s="23">
        <v>45535</v>
      </c>
      <c r="I80" s="23">
        <v>45930</v>
      </c>
      <c r="J80" s="23">
        <v>45529</v>
      </c>
      <c r="K80" s="23">
        <v>45531</v>
      </c>
      <c r="L80" s="20">
        <v>500</v>
      </c>
      <c r="M80" s="20">
        <v>3397</v>
      </c>
      <c r="N80" s="20">
        <v>3476</v>
      </c>
      <c r="O80" s="21">
        <v>7551.58</v>
      </c>
      <c r="Q80" s="20">
        <v>3381</v>
      </c>
      <c r="R80" s="20">
        <f t="shared" si="4"/>
        <v>3476</v>
      </c>
      <c r="S80" s="20">
        <v>3476</v>
      </c>
    </row>
    <row r="81" spans="1:19">
      <c r="A81" s="18" t="s">
        <v>11760</v>
      </c>
      <c r="B81" s="18" t="s">
        <v>11761</v>
      </c>
      <c r="C81" s="18" t="s">
        <v>11762</v>
      </c>
      <c r="D81" s="18" t="s">
        <v>11763</v>
      </c>
      <c r="E81" s="18" t="s">
        <v>11764</v>
      </c>
      <c r="F81" s="18" t="s">
        <v>11765</v>
      </c>
      <c r="G81" s="19">
        <v>18</v>
      </c>
      <c r="H81" s="23">
        <v>45611</v>
      </c>
      <c r="I81" s="23">
        <v>46156</v>
      </c>
      <c r="J81" s="23">
        <v>45610</v>
      </c>
      <c r="K81" s="23">
        <v>45610</v>
      </c>
      <c r="L81" s="20">
        <v>500</v>
      </c>
      <c r="M81" s="20">
        <v>3605</v>
      </c>
      <c r="N81" s="20">
        <v>3394</v>
      </c>
      <c r="O81" s="21">
        <v>1764.79</v>
      </c>
      <c r="Q81" s="20">
        <v>3381</v>
      </c>
      <c r="R81" s="20">
        <f t="shared" si="4"/>
        <v>3394</v>
      </c>
      <c r="S81" s="20">
        <v>3394</v>
      </c>
    </row>
    <row r="82" spans="1:19">
      <c r="A82" s="18" t="s">
        <v>11766</v>
      </c>
      <c r="B82" s="18" t="s">
        <v>11767</v>
      </c>
      <c r="C82" s="18" t="s">
        <v>11768</v>
      </c>
      <c r="D82" s="18" t="s">
        <v>11769</v>
      </c>
      <c r="E82" s="18" t="s">
        <v>11770</v>
      </c>
      <c r="F82" s="18" t="s">
        <v>11771</v>
      </c>
      <c r="G82" s="19">
        <v>13</v>
      </c>
      <c r="H82" s="23">
        <v>45563</v>
      </c>
      <c r="I82" s="23">
        <v>45957</v>
      </c>
      <c r="J82" s="23">
        <v>45554</v>
      </c>
      <c r="K82" s="23">
        <v>45555</v>
      </c>
      <c r="L82" s="20">
        <v>500</v>
      </c>
      <c r="M82" s="20">
        <v>3181</v>
      </c>
      <c r="N82" s="20">
        <v>2980</v>
      </c>
      <c r="O82" s="21">
        <v>3317.4</v>
      </c>
      <c r="Q82" s="20">
        <v>3181</v>
      </c>
      <c r="R82" s="20">
        <f t="shared" si="4"/>
        <v>2980</v>
      </c>
      <c r="S82" s="20">
        <v>2980</v>
      </c>
    </row>
    <row r="83" spans="1:19">
      <c r="A83" s="18" t="s">
        <v>11772</v>
      </c>
      <c r="B83" s="18" t="s">
        <v>11773</v>
      </c>
      <c r="C83" s="18" t="s">
        <v>11774</v>
      </c>
      <c r="D83" s="18" t="s">
        <v>11775</v>
      </c>
      <c r="E83" s="18" t="s">
        <v>11776</v>
      </c>
      <c r="F83" s="18" t="s">
        <v>11777</v>
      </c>
      <c r="G83" s="19">
        <v>15</v>
      </c>
      <c r="H83" s="23">
        <v>45527</v>
      </c>
      <c r="I83" s="23">
        <v>45983</v>
      </c>
      <c r="J83" s="23">
        <v>45505</v>
      </c>
      <c r="K83" s="23">
        <v>45508</v>
      </c>
      <c r="L83" s="20">
        <v>500</v>
      </c>
      <c r="M83" s="20">
        <v>3181</v>
      </c>
      <c r="N83" s="20">
        <v>3276</v>
      </c>
      <c r="O83" s="21">
        <v>7994.15</v>
      </c>
      <c r="Q83" s="20">
        <v>3181</v>
      </c>
      <c r="R83" s="20">
        <f t="shared" si="4"/>
        <v>3276</v>
      </c>
      <c r="S83" s="20">
        <v>3276</v>
      </c>
    </row>
    <row r="84" spans="1:19">
      <c r="A84" s="18" t="s">
        <v>11778</v>
      </c>
      <c r="B84" s="18" t="s">
        <v>11779</v>
      </c>
      <c r="C84" s="18" t="s">
        <v>11780</v>
      </c>
      <c r="D84" s="18" t="s">
        <v>11781</v>
      </c>
      <c r="E84" s="18" t="s">
        <v>11782</v>
      </c>
      <c r="F84" s="18" t="s">
        <v>11783</v>
      </c>
      <c r="G84" s="19">
        <v>14</v>
      </c>
      <c r="H84" s="23">
        <v>45489</v>
      </c>
      <c r="I84" s="23">
        <v>45915</v>
      </c>
      <c r="J84" s="23">
        <v>45486</v>
      </c>
      <c r="K84" s="23">
        <v>45488</v>
      </c>
      <c r="L84" s="20">
        <v>2870</v>
      </c>
      <c r="M84" s="20">
        <v>2981</v>
      </c>
      <c r="N84" s="20">
        <v>3030</v>
      </c>
      <c r="O84" s="21">
        <v>10963.17</v>
      </c>
      <c r="Q84" s="20">
        <v>2870</v>
      </c>
      <c r="R84" s="20">
        <f t="shared" si="4"/>
        <v>3030</v>
      </c>
      <c r="S84" s="20">
        <v>3030</v>
      </c>
    </row>
    <row r="85" spans="1:19">
      <c r="A85" s="18" t="s">
        <v>11784</v>
      </c>
      <c r="B85" s="18" t="s">
        <v>11785</v>
      </c>
      <c r="C85" s="18" t="s">
        <v>11786</v>
      </c>
      <c r="D85" s="18" t="s">
        <v>11787</v>
      </c>
      <c r="E85" s="18" t="s">
        <v>11788</v>
      </c>
      <c r="F85" s="18" t="s">
        <v>11789</v>
      </c>
      <c r="G85" s="19">
        <v>15</v>
      </c>
      <c r="H85" s="23">
        <v>45504</v>
      </c>
      <c r="I85" s="23">
        <v>45960</v>
      </c>
      <c r="J85" s="23">
        <v>45482</v>
      </c>
      <c r="K85" s="23">
        <v>45483</v>
      </c>
      <c r="L85" s="20">
        <v>500</v>
      </c>
      <c r="M85" s="20">
        <v>3181</v>
      </c>
      <c r="N85" s="20">
        <v>3291</v>
      </c>
      <c r="O85" s="21">
        <v>10092.780000000001</v>
      </c>
      <c r="Q85" s="20">
        <v>3181</v>
      </c>
      <c r="R85" s="20">
        <f t="shared" si="4"/>
        <v>3291</v>
      </c>
      <c r="S85" s="20">
        <v>3291</v>
      </c>
    </row>
    <row r="86" spans="1:19">
      <c r="A86" s="18" t="s">
        <v>11790</v>
      </c>
      <c r="B86" s="18" t="s">
        <v>11791</v>
      </c>
      <c r="C86" s="18" t="s">
        <v>11792</v>
      </c>
      <c r="D86" s="18" t="s">
        <v>11793</v>
      </c>
      <c r="E86" s="18" t="s">
        <v>11794</v>
      </c>
      <c r="F86" s="18" t="s">
        <v>11795</v>
      </c>
      <c r="G86" s="19">
        <v>12</v>
      </c>
      <c r="H86" s="23">
        <v>45596</v>
      </c>
      <c r="I86" s="23">
        <v>45960</v>
      </c>
      <c r="J86" s="23">
        <v>45588</v>
      </c>
      <c r="K86" s="23">
        <v>45588</v>
      </c>
      <c r="L86" s="20">
        <v>500</v>
      </c>
      <c r="M86" s="20">
        <v>3181</v>
      </c>
      <c r="N86" s="20">
        <v>3129</v>
      </c>
      <c r="O86" s="21">
        <v>3229.94</v>
      </c>
      <c r="Q86" s="20">
        <v>2970</v>
      </c>
      <c r="R86" s="20">
        <f t="shared" si="4"/>
        <v>3129</v>
      </c>
      <c r="S86" s="20">
        <v>3129</v>
      </c>
    </row>
    <row r="87" spans="1:19">
      <c r="A87" s="18" t="s">
        <v>11796</v>
      </c>
      <c r="B87" s="18" t="s">
        <v>11797</v>
      </c>
      <c r="C87" s="18" t="s">
        <v>11798</v>
      </c>
      <c r="D87" s="18" t="s">
        <v>11799</v>
      </c>
      <c r="E87" s="18" t="s">
        <v>11800</v>
      </c>
      <c r="F87" s="18" t="s">
        <v>11801</v>
      </c>
      <c r="G87" s="19">
        <v>18</v>
      </c>
      <c r="H87" s="23">
        <v>45577</v>
      </c>
      <c r="I87" s="23">
        <v>46123</v>
      </c>
      <c r="J87" s="23">
        <v>45560</v>
      </c>
      <c r="K87" s="23">
        <v>45561</v>
      </c>
      <c r="L87" s="20">
        <v>500</v>
      </c>
      <c r="M87" s="20">
        <v>3181</v>
      </c>
      <c r="N87" s="20">
        <v>3276</v>
      </c>
      <c r="O87" s="21">
        <v>-599.41999999999996</v>
      </c>
      <c r="Q87" s="20">
        <v>3181</v>
      </c>
      <c r="R87" s="20">
        <f t="shared" si="4"/>
        <v>3276</v>
      </c>
      <c r="S87" s="20">
        <v>3276</v>
      </c>
    </row>
    <row r="88" spans="1:19">
      <c r="A88" s="18" t="s">
        <v>11802</v>
      </c>
      <c r="B88" s="18" t="s">
        <v>11803</v>
      </c>
      <c r="C88" s="18" t="s">
        <v>11804</v>
      </c>
      <c r="D88" s="18" t="s">
        <v>11805</v>
      </c>
      <c r="E88" s="18" t="s">
        <v>11806</v>
      </c>
      <c r="F88" s="18" t="s">
        <v>11807</v>
      </c>
      <c r="G88" s="19">
        <v>13</v>
      </c>
      <c r="H88" s="23">
        <v>45560</v>
      </c>
      <c r="I88" s="23">
        <v>45954</v>
      </c>
      <c r="J88" s="23">
        <v>45554</v>
      </c>
      <c r="K88" s="23">
        <v>45555</v>
      </c>
      <c r="L88" s="20">
        <v>500</v>
      </c>
      <c r="M88" s="20">
        <v>3181</v>
      </c>
      <c r="N88" s="20">
        <v>3291</v>
      </c>
      <c r="O88" s="21">
        <v>4059.2</v>
      </c>
      <c r="Q88" s="20">
        <v>3181</v>
      </c>
      <c r="R88" s="20">
        <f t="shared" si="4"/>
        <v>3291</v>
      </c>
      <c r="S88" s="20">
        <v>3291</v>
      </c>
    </row>
    <row r="89" spans="1:19">
      <c r="A89" s="18" t="s">
        <v>11808</v>
      </c>
      <c r="B89" s="18" t="s">
        <v>11809</v>
      </c>
      <c r="C89" s="18" t="s">
        <v>11810</v>
      </c>
      <c r="D89" s="18" t="s">
        <v>11811</v>
      </c>
      <c r="E89" s="18" t="s">
        <v>11812</v>
      </c>
      <c r="F89" s="18" t="s">
        <v>11813</v>
      </c>
      <c r="G89" s="19">
        <v>18</v>
      </c>
      <c r="H89" s="23">
        <v>45593</v>
      </c>
      <c r="I89" s="23">
        <v>46139</v>
      </c>
      <c r="J89" s="23">
        <v>45562</v>
      </c>
      <c r="K89" s="23">
        <v>45565</v>
      </c>
      <c r="L89" s="20">
        <v>500</v>
      </c>
      <c r="M89" s="20">
        <v>3181</v>
      </c>
      <c r="N89" s="20">
        <v>3241</v>
      </c>
      <c r="O89" s="21">
        <v>-2687</v>
      </c>
      <c r="Q89" s="20">
        <v>3181</v>
      </c>
      <c r="R89" s="20">
        <f t="shared" si="4"/>
        <v>3241</v>
      </c>
      <c r="S89" s="20">
        <v>3241</v>
      </c>
    </row>
    <row r="90" spans="1:19">
      <c r="A90" s="18" t="s">
        <v>11814</v>
      </c>
      <c r="B90" s="18" t="s">
        <v>11815</v>
      </c>
      <c r="C90" s="18" t="s">
        <v>11816</v>
      </c>
      <c r="D90" s="18" t="s">
        <v>11817</v>
      </c>
      <c r="E90" s="18" t="s">
        <v>11818</v>
      </c>
      <c r="F90" s="18" t="s">
        <v>11819</v>
      </c>
      <c r="G90" s="19">
        <v>12</v>
      </c>
      <c r="H90" s="23">
        <v>45590</v>
      </c>
      <c r="I90" s="23">
        <v>45954</v>
      </c>
      <c r="J90" s="23">
        <v>45583</v>
      </c>
      <c r="K90" s="23">
        <v>45586</v>
      </c>
      <c r="L90" s="20">
        <v>579.70000000000005</v>
      </c>
      <c r="M90" s="20">
        <v>3397</v>
      </c>
      <c r="N90" s="20">
        <v>3209</v>
      </c>
      <c r="O90" s="21">
        <v>3500.66</v>
      </c>
      <c r="Q90" s="20">
        <v>3381</v>
      </c>
      <c r="R90" s="20">
        <f t="shared" si="4"/>
        <v>3209</v>
      </c>
      <c r="S90" s="20">
        <v>3209</v>
      </c>
    </row>
    <row r="91" spans="1:19">
      <c r="A91" s="18" t="s">
        <v>11820</v>
      </c>
      <c r="B91" s="18" t="s">
        <v>11821</v>
      </c>
      <c r="C91" s="18" t="s">
        <v>11822</v>
      </c>
      <c r="D91" s="18" t="s">
        <v>11823</v>
      </c>
      <c r="E91" s="18" t="s">
        <v>11824</v>
      </c>
      <c r="F91" s="18" t="s">
        <v>11825</v>
      </c>
      <c r="G91" s="19">
        <v>13</v>
      </c>
      <c r="H91" s="23">
        <v>45541</v>
      </c>
      <c r="I91" s="23">
        <v>45935</v>
      </c>
      <c r="J91" s="23">
        <v>45538</v>
      </c>
      <c r="K91" s="23">
        <v>45539</v>
      </c>
      <c r="L91" s="20">
        <v>500</v>
      </c>
      <c r="M91" s="20">
        <v>3397</v>
      </c>
      <c r="N91" s="20">
        <v>3426</v>
      </c>
      <c r="O91" s="21">
        <v>6677.87</v>
      </c>
      <c r="Q91" s="20">
        <v>3381</v>
      </c>
      <c r="R91" s="20">
        <f t="shared" si="4"/>
        <v>3426</v>
      </c>
      <c r="S91" s="20">
        <v>3426</v>
      </c>
    </row>
    <row r="92" spans="1:19">
      <c r="A92" s="18" t="s">
        <v>11826</v>
      </c>
      <c r="B92" s="18" t="s">
        <v>11827</v>
      </c>
      <c r="C92" s="18" t="s">
        <v>11828</v>
      </c>
      <c r="D92" s="18" t="s">
        <v>11829</v>
      </c>
      <c r="E92" s="18" t="s">
        <v>11830</v>
      </c>
      <c r="F92" s="18" t="s">
        <v>11831</v>
      </c>
      <c r="G92" s="19">
        <v>15</v>
      </c>
      <c r="H92" s="23">
        <v>45574</v>
      </c>
      <c r="I92" s="23">
        <v>46030</v>
      </c>
      <c r="J92" s="23">
        <v>45574</v>
      </c>
      <c r="K92" s="23">
        <v>45574</v>
      </c>
      <c r="L92" s="20">
        <v>1000</v>
      </c>
      <c r="M92" s="20">
        <v>3397</v>
      </c>
      <c r="N92" s="20">
        <v>3391</v>
      </c>
      <c r="O92" s="21">
        <v>3115.97</v>
      </c>
      <c r="Q92" s="20">
        <v>3381</v>
      </c>
      <c r="R92" s="20">
        <f t="shared" si="4"/>
        <v>3391</v>
      </c>
      <c r="S92" s="20">
        <v>3391</v>
      </c>
    </row>
    <row r="93" spans="1:19">
      <c r="B93" s="18" t="s">
        <v>11832</v>
      </c>
      <c r="D93" s="18" t="s">
        <v>11833</v>
      </c>
      <c r="E93" s="18" t="s">
        <v>11834</v>
      </c>
      <c r="F93" s="18" t="s">
        <v>11835</v>
      </c>
      <c r="G93" s="19">
        <v>18</v>
      </c>
      <c r="H93" s="23">
        <v>45664</v>
      </c>
      <c r="I93" s="23">
        <v>46209</v>
      </c>
      <c r="J93" s="23">
        <v>45587</v>
      </c>
      <c r="K93" s="23">
        <v>45588</v>
      </c>
      <c r="L93" s="20">
        <v>0</v>
      </c>
      <c r="M93" s="20">
        <v>0</v>
      </c>
      <c r="N93" s="20">
        <v>3259</v>
      </c>
      <c r="O93" s="21">
        <v>0</v>
      </c>
      <c r="Q93" s="20">
        <v>0</v>
      </c>
      <c r="R93" s="20">
        <f t="shared" si="4"/>
        <v>3259</v>
      </c>
      <c r="S93" s="20">
        <v>3259</v>
      </c>
    </row>
    <row r="94" spans="1:19">
      <c r="B94" s="18" t="s">
        <v>11836</v>
      </c>
      <c r="D94" s="18" t="s">
        <v>11837</v>
      </c>
      <c r="E94" s="18" t="s">
        <v>11838</v>
      </c>
      <c r="F94" s="18" t="s">
        <v>11839</v>
      </c>
      <c r="G94" s="19">
        <v>18</v>
      </c>
      <c r="H94" s="23">
        <v>45657</v>
      </c>
      <c r="I94" s="23">
        <v>46203</v>
      </c>
      <c r="J94" s="23">
        <v>45607</v>
      </c>
      <c r="L94" s="20">
        <v>0</v>
      </c>
      <c r="M94" s="20">
        <v>0</v>
      </c>
      <c r="N94" s="20">
        <v>3309</v>
      </c>
      <c r="O94" s="21">
        <v>0</v>
      </c>
      <c r="Q94" s="20">
        <v>0</v>
      </c>
      <c r="R94" s="20">
        <f t="shared" si="4"/>
        <v>3309</v>
      </c>
      <c r="S94" s="20">
        <v>3309</v>
      </c>
    </row>
    <row r="95" spans="1:19">
      <c r="B95" s="18" t="s">
        <v>11840</v>
      </c>
      <c r="D95" s="18" t="s">
        <v>11841</v>
      </c>
      <c r="E95" s="18" t="s">
        <v>11842</v>
      </c>
      <c r="F95" s="18" t="s">
        <v>11843</v>
      </c>
      <c r="G95" s="19">
        <v>18</v>
      </c>
      <c r="H95" s="23">
        <v>45633</v>
      </c>
      <c r="I95" s="23">
        <v>46179</v>
      </c>
      <c r="J95" s="23">
        <v>45611</v>
      </c>
      <c r="L95" s="20">
        <v>500</v>
      </c>
      <c r="M95" s="20">
        <v>0</v>
      </c>
      <c r="N95" s="20">
        <v>3191</v>
      </c>
      <c r="O95" s="21">
        <v>0</v>
      </c>
      <c r="Q95" s="20">
        <v>0</v>
      </c>
      <c r="R95" s="20">
        <f t="shared" si="4"/>
        <v>3191</v>
      </c>
      <c r="S95" s="20">
        <v>3191</v>
      </c>
    </row>
    <row r="96" spans="1:19">
      <c r="A96" s="17" t="s">
        <v>11844</v>
      </c>
    </row>
    <row r="97" spans="1:19">
      <c r="A97" s="18" t="s">
        <v>11845</v>
      </c>
      <c r="B97" s="18" t="s">
        <v>11846</v>
      </c>
      <c r="C97" s="18" t="s">
        <v>11847</v>
      </c>
      <c r="D97" s="18" t="s">
        <v>11848</v>
      </c>
      <c r="E97" s="18" t="s">
        <v>11849</v>
      </c>
      <c r="F97" s="18" t="s">
        <v>11850</v>
      </c>
      <c r="G97" s="19">
        <v>15</v>
      </c>
      <c r="H97" s="23">
        <v>45458</v>
      </c>
      <c r="I97" s="23">
        <v>45914</v>
      </c>
      <c r="J97" s="23">
        <v>45447</v>
      </c>
      <c r="K97" s="23">
        <v>45447</v>
      </c>
      <c r="L97" s="20">
        <v>500</v>
      </c>
      <c r="M97" s="20">
        <v>3189</v>
      </c>
      <c r="N97" s="20">
        <v>3080</v>
      </c>
      <c r="O97" s="21">
        <v>13972.66</v>
      </c>
      <c r="Q97" s="20">
        <v>3070</v>
      </c>
      <c r="R97" s="20">
        <f>N97</f>
        <v>3080</v>
      </c>
      <c r="S97" s="20">
        <v>3080</v>
      </c>
    </row>
    <row r="98" spans="1:19">
      <c r="A98" s="18" t="s">
        <v>11851</v>
      </c>
      <c r="B98" s="18" t="s">
        <v>11852</v>
      </c>
      <c r="C98" s="18" t="s">
        <v>11853</v>
      </c>
      <c r="D98" s="18" t="s">
        <v>11854</v>
      </c>
      <c r="E98" s="18" t="s">
        <v>11855</v>
      </c>
      <c r="F98" s="18" t="s">
        <v>11856</v>
      </c>
      <c r="G98" s="19">
        <v>13</v>
      </c>
      <c r="H98" s="23">
        <v>45512</v>
      </c>
      <c r="I98" s="23">
        <v>45907</v>
      </c>
      <c r="J98" s="23">
        <v>45483</v>
      </c>
      <c r="K98" s="23">
        <v>45483</v>
      </c>
      <c r="L98" s="20">
        <v>500</v>
      </c>
      <c r="M98" s="20">
        <v>3397</v>
      </c>
      <c r="N98" s="20">
        <v>3433</v>
      </c>
      <c r="O98" s="21">
        <v>12956.8</v>
      </c>
      <c r="Q98" s="20">
        <v>3170</v>
      </c>
      <c r="R98" s="20">
        <f>N98</f>
        <v>3433</v>
      </c>
      <c r="S98" s="20">
        <v>3433</v>
      </c>
    </row>
    <row r="99" spans="1:19">
      <c r="A99" s="18" t="s">
        <v>11857</v>
      </c>
      <c r="B99" s="18" t="s">
        <v>11858</v>
      </c>
      <c r="C99" s="18" t="s">
        <v>11859</v>
      </c>
      <c r="D99" s="18" t="s">
        <v>11860</v>
      </c>
      <c r="E99" s="18" t="s">
        <v>11861</v>
      </c>
      <c r="F99" s="18" t="s">
        <v>11862</v>
      </c>
      <c r="G99" s="19">
        <v>15</v>
      </c>
      <c r="H99" s="23">
        <v>45510</v>
      </c>
      <c r="I99" s="23">
        <v>45966</v>
      </c>
      <c r="J99" s="23">
        <v>45499</v>
      </c>
      <c r="K99" s="23">
        <v>45502</v>
      </c>
      <c r="L99" s="20">
        <v>500</v>
      </c>
      <c r="M99" s="20">
        <v>3189</v>
      </c>
      <c r="N99" s="20">
        <v>3276</v>
      </c>
      <c r="O99" s="21">
        <v>9798.35</v>
      </c>
      <c r="Q99" s="20">
        <v>3181</v>
      </c>
      <c r="R99" s="20">
        <f>N99</f>
        <v>3276</v>
      </c>
      <c r="S99" s="20">
        <v>3276</v>
      </c>
    </row>
    <row r="100" spans="1:19">
      <c r="A100" s="17" t="s">
        <v>11863</v>
      </c>
    </row>
    <row r="101" spans="1:19">
      <c r="A101" s="18" t="s">
        <v>11864</v>
      </c>
      <c r="B101" s="18" t="s">
        <v>11865</v>
      </c>
      <c r="C101" s="18" t="s">
        <v>11866</v>
      </c>
      <c r="D101" s="18" t="s">
        <v>11867</v>
      </c>
      <c r="E101" s="18" t="s">
        <v>11868</v>
      </c>
      <c r="F101" s="18" t="s">
        <v>11869</v>
      </c>
      <c r="G101" s="19">
        <v>18</v>
      </c>
      <c r="H101" s="23">
        <v>45558</v>
      </c>
      <c r="I101" s="23">
        <v>46103</v>
      </c>
      <c r="J101" s="23">
        <v>45552</v>
      </c>
      <c r="K101" s="23">
        <v>45553</v>
      </c>
      <c r="L101" s="20">
        <v>500</v>
      </c>
      <c r="M101" s="20">
        <v>3285</v>
      </c>
      <c r="N101" s="20">
        <v>3415</v>
      </c>
      <c r="O101" s="21">
        <v>1552.4</v>
      </c>
      <c r="Q101" s="20">
        <v>3285</v>
      </c>
      <c r="R101" s="20">
        <f t="shared" ref="R101:R118" si="5">N101</f>
        <v>3415</v>
      </c>
      <c r="S101" s="20">
        <v>3415</v>
      </c>
    </row>
    <row r="102" spans="1:19">
      <c r="A102" s="18" t="s">
        <v>11870</v>
      </c>
      <c r="B102" s="18" t="s">
        <v>11871</v>
      </c>
      <c r="C102" s="18" t="s">
        <v>11872</v>
      </c>
      <c r="D102" s="18" t="s">
        <v>11873</v>
      </c>
      <c r="E102" s="18" t="s">
        <v>11874</v>
      </c>
      <c r="F102" s="18" t="s">
        <v>11875</v>
      </c>
      <c r="G102" s="19">
        <v>12</v>
      </c>
      <c r="H102" s="23">
        <v>45611</v>
      </c>
      <c r="I102" s="23">
        <v>45975</v>
      </c>
      <c r="J102" s="23">
        <v>45566</v>
      </c>
      <c r="K102" s="23">
        <v>45567</v>
      </c>
      <c r="L102" s="20">
        <v>500</v>
      </c>
      <c r="M102" s="20">
        <v>3285</v>
      </c>
      <c r="N102" s="20">
        <v>3334</v>
      </c>
      <c r="O102" s="21">
        <v>778.13</v>
      </c>
      <c r="Q102" s="20">
        <v>3070</v>
      </c>
      <c r="R102" s="20">
        <f t="shared" si="5"/>
        <v>3334</v>
      </c>
      <c r="S102" s="20">
        <v>3334</v>
      </c>
    </row>
    <row r="103" spans="1:19">
      <c r="A103" s="18" t="s">
        <v>11876</v>
      </c>
      <c r="B103" s="18" t="s">
        <v>11877</v>
      </c>
      <c r="C103" s="18" t="s">
        <v>11878</v>
      </c>
      <c r="D103" s="18" t="s">
        <v>11879</v>
      </c>
      <c r="E103" s="18" t="s">
        <v>11880</v>
      </c>
      <c r="F103" s="18" t="s">
        <v>11881</v>
      </c>
      <c r="G103" s="19">
        <v>15</v>
      </c>
      <c r="H103" s="23">
        <v>45505</v>
      </c>
      <c r="I103" s="23">
        <v>45961</v>
      </c>
      <c r="J103" s="23">
        <v>45491</v>
      </c>
      <c r="K103" s="23">
        <v>45491</v>
      </c>
      <c r="L103" s="20">
        <v>500</v>
      </c>
      <c r="M103" s="20">
        <v>3285</v>
      </c>
      <c r="N103" s="20">
        <v>3395</v>
      </c>
      <c r="O103" s="21">
        <v>10297.26</v>
      </c>
      <c r="Q103" s="20">
        <v>3285</v>
      </c>
      <c r="R103" s="20">
        <f t="shared" si="5"/>
        <v>3395</v>
      </c>
      <c r="S103" s="20">
        <v>3395</v>
      </c>
    </row>
    <row r="104" spans="1:19">
      <c r="A104" s="18" t="s">
        <v>11882</v>
      </c>
      <c r="B104" s="18" t="s">
        <v>11883</v>
      </c>
      <c r="C104" s="18" t="s">
        <v>11884</v>
      </c>
      <c r="D104" s="18" t="s">
        <v>11885</v>
      </c>
      <c r="E104" s="18" t="s">
        <v>11886</v>
      </c>
      <c r="F104" s="18" t="s">
        <v>11887</v>
      </c>
      <c r="G104" s="19">
        <v>15</v>
      </c>
      <c r="H104" s="23">
        <v>45566</v>
      </c>
      <c r="I104" s="23">
        <v>46022</v>
      </c>
      <c r="J104" s="23">
        <v>45472</v>
      </c>
      <c r="K104" s="23">
        <v>45474</v>
      </c>
      <c r="L104" s="20">
        <v>500</v>
      </c>
      <c r="M104" s="20">
        <v>3285</v>
      </c>
      <c r="N104" s="20">
        <v>3295</v>
      </c>
      <c r="O104" s="21">
        <v>3305</v>
      </c>
      <c r="Q104" s="20">
        <v>3170</v>
      </c>
      <c r="R104" s="20">
        <f t="shared" si="5"/>
        <v>3295</v>
      </c>
      <c r="S104" s="20">
        <v>3295</v>
      </c>
    </row>
    <row r="105" spans="1:19">
      <c r="A105" s="18" t="s">
        <v>11888</v>
      </c>
      <c r="B105" s="18" t="s">
        <v>11889</v>
      </c>
      <c r="C105" s="18" t="s">
        <v>11890</v>
      </c>
      <c r="D105" s="18" t="s">
        <v>11891</v>
      </c>
      <c r="E105" s="18" t="s">
        <v>11892</v>
      </c>
      <c r="F105" s="18" t="s">
        <v>11893</v>
      </c>
      <c r="G105" s="19">
        <v>15</v>
      </c>
      <c r="H105" s="23">
        <v>45606</v>
      </c>
      <c r="I105" s="23">
        <v>46062</v>
      </c>
      <c r="J105" s="23">
        <v>45542</v>
      </c>
      <c r="K105" s="23">
        <v>45544</v>
      </c>
      <c r="L105" s="20">
        <v>500</v>
      </c>
      <c r="M105" s="20">
        <v>3285</v>
      </c>
      <c r="N105" s="20">
        <v>3234</v>
      </c>
      <c r="O105" s="21">
        <v>1263.8</v>
      </c>
      <c r="Q105" s="20">
        <v>3070</v>
      </c>
      <c r="R105" s="20">
        <f t="shared" si="5"/>
        <v>3234</v>
      </c>
      <c r="S105" s="20">
        <v>3234</v>
      </c>
    </row>
    <row r="106" spans="1:19">
      <c r="A106" s="18" t="s">
        <v>11894</v>
      </c>
      <c r="B106" s="18" t="s">
        <v>11895</v>
      </c>
      <c r="C106" s="18" t="s">
        <v>11896</v>
      </c>
      <c r="D106" s="18" t="s">
        <v>11897</v>
      </c>
      <c r="E106" s="18" t="s">
        <v>11898</v>
      </c>
      <c r="F106" s="18" t="s">
        <v>11899</v>
      </c>
      <c r="G106" s="19">
        <v>18</v>
      </c>
      <c r="H106" s="23">
        <v>45627</v>
      </c>
      <c r="I106" s="23">
        <v>46173</v>
      </c>
      <c r="J106" s="23">
        <v>45580</v>
      </c>
      <c r="K106" s="23">
        <v>45580</v>
      </c>
      <c r="L106" s="20">
        <v>500</v>
      </c>
      <c r="M106" s="20">
        <v>3285</v>
      </c>
      <c r="N106" s="20">
        <v>3234</v>
      </c>
      <c r="O106" s="21">
        <v>0</v>
      </c>
      <c r="Q106" s="20">
        <v>3170</v>
      </c>
      <c r="R106" s="20">
        <f t="shared" si="5"/>
        <v>3234</v>
      </c>
      <c r="S106" s="20">
        <v>3234</v>
      </c>
    </row>
    <row r="107" spans="1:19">
      <c r="A107" s="18" t="s">
        <v>11900</v>
      </c>
      <c r="B107" s="18" t="s">
        <v>11901</v>
      </c>
      <c r="C107" s="18" t="s">
        <v>11902</v>
      </c>
      <c r="D107" s="18" t="s">
        <v>11903</v>
      </c>
      <c r="E107" s="18" t="s">
        <v>11904</v>
      </c>
      <c r="F107" s="18" t="s">
        <v>11905</v>
      </c>
      <c r="G107" s="19">
        <v>18</v>
      </c>
      <c r="H107" s="23">
        <v>45559</v>
      </c>
      <c r="I107" s="23">
        <v>46104</v>
      </c>
      <c r="J107" s="23">
        <v>45538</v>
      </c>
      <c r="K107" s="23">
        <v>45538</v>
      </c>
      <c r="L107" s="20">
        <v>500</v>
      </c>
      <c r="M107" s="20">
        <v>3285</v>
      </c>
      <c r="N107" s="20">
        <v>2688</v>
      </c>
      <c r="O107" s="21">
        <v>90.2</v>
      </c>
      <c r="Q107" s="20">
        <v>3285</v>
      </c>
      <c r="R107" s="20">
        <f t="shared" si="5"/>
        <v>2688</v>
      </c>
      <c r="S107" s="20">
        <v>2688</v>
      </c>
    </row>
    <row r="108" spans="1:19">
      <c r="A108" s="18" t="s">
        <v>11906</v>
      </c>
      <c r="B108" s="18" t="s">
        <v>11907</v>
      </c>
      <c r="C108" s="18" t="s">
        <v>11908</v>
      </c>
      <c r="D108" s="18" t="s">
        <v>11909</v>
      </c>
      <c r="E108" s="18" t="s">
        <v>11910</v>
      </c>
      <c r="F108" s="18" t="s">
        <v>11911</v>
      </c>
      <c r="G108" s="19">
        <v>15</v>
      </c>
      <c r="H108" s="23">
        <v>45595</v>
      </c>
      <c r="I108" s="23">
        <v>46051</v>
      </c>
      <c r="J108" s="23">
        <v>45525</v>
      </c>
      <c r="K108" s="23">
        <v>45527</v>
      </c>
      <c r="L108" s="20">
        <v>500</v>
      </c>
      <c r="M108" s="20">
        <v>3285</v>
      </c>
      <c r="N108" s="20">
        <v>3444</v>
      </c>
      <c r="O108" s="21">
        <v>2612.98</v>
      </c>
      <c r="Q108" s="20">
        <v>3070</v>
      </c>
      <c r="R108" s="20">
        <f t="shared" si="5"/>
        <v>3444</v>
      </c>
      <c r="S108" s="20">
        <v>3444</v>
      </c>
    </row>
    <row r="109" spans="1:19">
      <c r="A109" s="18" t="s">
        <v>11912</v>
      </c>
      <c r="B109" s="18" t="s">
        <v>11913</v>
      </c>
      <c r="C109" s="18" t="s">
        <v>11914</v>
      </c>
      <c r="D109" s="18" t="s">
        <v>11915</v>
      </c>
      <c r="E109" s="18" t="s">
        <v>11916</v>
      </c>
      <c r="F109" s="18" t="s">
        <v>11917</v>
      </c>
      <c r="G109" s="19">
        <v>15</v>
      </c>
      <c r="H109" s="23">
        <v>45613</v>
      </c>
      <c r="I109" s="23">
        <v>46069</v>
      </c>
      <c r="J109" s="23">
        <v>45588</v>
      </c>
      <c r="K109" s="23">
        <v>45588</v>
      </c>
      <c r="L109" s="20">
        <v>500</v>
      </c>
      <c r="M109" s="20">
        <v>3501</v>
      </c>
      <c r="N109" s="20">
        <v>3544</v>
      </c>
      <c r="O109" s="21">
        <v>653.87</v>
      </c>
      <c r="Q109" s="20">
        <v>3270</v>
      </c>
      <c r="R109" s="20">
        <f t="shared" si="5"/>
        <v>3544</v>
      </c>
      <c r="S109" s="20">
        <v>3544</v>
      </c>
    </row>
    <row r="110" spans="1:19">
      <c r="A110" s="18" t="s">
        <v>11918</v>
      </c>
      <c r="B110" s="18" t="s">
        <v>11919</v>
      </c>
      <c r="C110" s="18" t="s">
        <v>11920</v>
      </c>
      <c r="D110" s="18" t="s">
        <v>11921</v>
      </c>
      <c r="E110" s="18" t="s">
        <v>11922</v>
      </c>
      <c r="F110" s="18" t="s">
        <v>11923</v>
      </c>
      <c r="G110" s="19">
        <v>15</v>
      </c>
      <c r="H110" s="23">
        <v>45564</v>
      </c>
      <c r="I110" s="23">
        <v>46019</v>
      </c>
      <c r="J110" s="23">
        <v>45512</v>
      </c>
      <c r="K110" s="23">
        <v>45518</v>
      </c>
      <c r="L110" s="20">
        <v>500</v>
      </c>
      <c r="M110" s="20">
        <v>3501</v>
      </c>
      <c r="N110" s="20">
        <v>3619</v>
      </c>
      <c r="O110" s="21">
        <v>7479.27</v>
      </c>
      <c r="Q110" s="20">
        <v>3270</v>
      </c>
      <c r="R110" s="20">
        <f t="shared" si="5"/>
        <v>3619</v>
      </c>
      <c r="S110" s="20">
        <v>3619</v>
      </c>
    </row>
    <row r="111" spans="1:19">
      <c r="A111" s="18" t="s">
        <v>11924</v>
      </c>
      <c r="B111" s="18" t="s">
        <v>11925</v>
      </c>
      <c r="C111" s="18" t="s">
        <v>11926</v>
      </c>
      <c r="D111" s="18" t="s">
        <v>11927</v>
      </c>
      <c r="E111" s="18" t="s">
        <v>11928</v>
      </c>
      <c r="F111" s="18" t="s">
        <v>11929</v>
      </c>
      <c r="G111" s="19">
        <v>15</v>
      </c>
      <c r="H111" s="23">
        <v>45553</v>
      </c>
      <c r="I111" s="23">
        <v>46008</v>
      </c>
      <c r="J111" s="23">
        <v>45504</v>
      </c>
      <c r="K111" s="23">
        <v>45508</v>
      </c>
      <c r="L111" s="20">
        <v>500</v>
      </c>
      <c r="M111" s="20">
        <v>3501</v>
      </c>
      <c r="N111" s="20">
        <v>3544</v>
      </c>
      <c r="O111" s="21">
        <v>8625.6</v>
      </c>
      <c r="Q111" s="20">
        <v>3270</v>
      </c>
      <c r="R111" s="20">
        <f t="shared" si="5"/>
        <v>3544</v>
      </c>
      <c r="S111" s="20">
        <v>3544</v>
      </c>
    </row>
    <row r="112" spans="1:19">
      <c r="A112" s="18" t="s">
        <v>11930</v>
      </c>
      <c r="B112" s="18" t="s">
        <v>11931</v>
      </c>
      <c r="C112" s="18" t="s">
        <v>11932</v>
      </c>
      <c r="D112" s="18" t="s">
        <v>11933</v>
      </c>
      <c r="E112" s="18" t="s">
        <v>11934</v>
      </c>
      <c r="F112" s="18" t="s">
        <v>11935</v>
      </c>
      <c r="G112" s="19">
        <v>15</v>
      </c>
      <c r="H112" s="23">
        <v>45580</v>
      </c>
      <c r="I112" s="23">
        <v>46036</v>
      </c>
      <c r="J112" s="23">
        <v>45566</v>
      </c>
      <c r="K112" s="23">
        <v>45568</v>
      </c>
      <c r="L112" s="20">
        <v>500</v>
      </c>
      <c r="M112" s="20">
        <v>3709</v>
      </c>
      <c r="N112" s="20">
        <v>3654</v>
      </c>
      <c r="O112" s="21">
        <v>5057.8100000000004</v>
      </c>
      <c r="Q112" s="20">
        <v>3470</v>
      </c>
      <c r="R112" s="20">
        <f t="shared" si="5"/>
        <v>3654</v>
      </c>
      <c r="S112" s="20">
        <v>3654</v>
      </c>
    </row>
    <row r="113" spans="1:19">
      <c r="A113" s="18" t="s">
        <v>11936</v>
      </c>
      <c r="B113" s="18" t="s">
        <v>11937</v>
      </c>
      <c r="C113" s="18" t="s">
        <v>11938</v>
      </c>
      <c r="D113" s="18" t="s">
        <v>11939</v>
      </c>
      <c r="E113" s="18" t="s">
        <v>11940</v>
      </c>
      <c r="F113" s="18" t="s">
        <v>11941</v>
      </c>
      <c r="G113" s="19">
        <v>15</v>
      </c>
      <c r="H113" s="23">
        <v>45564</v>
      </c>
      <c r="I113" s="23">
        <v>46019</v>
      </c>
      <c r="J113" s="23">
        <v>45504</v>
      </c>
      <c r="K113" s="23">
        <v>45508</v>
      </c>
      <c r="L113" s="20">
        <v>500</v>
      </c>
      <c r="M113" s="20">
        <v>3709</v>
      </c>
      <c r="N113" s="20">
        <v>3789</v>
      </c>
      <c r="O113" s="21">
        <v>7844.6</v>
      </c>
      <c r="Q113" s="20">
        <v>3470</v>
      </c>
      <c r="R113" s="20">
        <f t="shared" si="5"/>
        <v>3789</v>
      </c>
      <c r="S113" s="20">
        <v>3789</v>
      </c>
    </row>
    <row r="114" spans="1:19">
      <c r="A114" s="18" t="s">
        <v>11942</v>
      </c>
      <c r="B114" s="18" t="s">
        <v>11943</v>
      </c>
      <c r="C114" s="18" t="s">
        <v>11944</v>
      </c>
      <c r="D114" s="18" t="s">
        <v>11945</v>
      </c>
      <c r="E114" s="18" t="s">
        <v>11946</v>
      </c>
      <c r="F114" s="18" t="s">
        <v>11947</v>
      </c>
      <c r="G114" s="19">
        <v>15</v>
      </c>
      <c r="H114" s="23">
        <v>45590</v>
      </c>
      <c r="I114" s="23">
        <v>46046</v>
      </c>
      <c r="J114" s="23">
        <v>45577</v>
      </c>
      <c r="K114" s="23">
        <v>45579</v>
      </c>
      <c r="L114" s="20">
        <v>500</v>
      </c>
      <c r="M114" s="20">
        <v>3813</v>
      </c>
      <c r="N114" s="20">
        <v>3795</v>
      </c>
      <c r="O114" s="21">
        <v>466.93</v>
      </c>
      <c r="Q114" s="20">
        <v>3785</v>
      </c>
      <c r="R114" s="20">
        <f t="shared" si="5"/>
        <v>3795</v>
      </c>
      <c r="S114" s="20">
        <v>3795</v>
      </c>
    </row>
    <row r="115" spans="1:19">
      <c r="A115" s="18" t="s">
        <v>11948</v>
      </c>
      <c r="B115" s="18" t="s">
        <v>11949</v>
      </c>
      <c r="C115" s="18" t="s">
        <v>11950</v>
      </c>
      <c r="D115" s="18" t="s">
        <v>11951</v>
      </c>
      <c r="E115" s="18" t="s">
        <v>11952</v>
      </c>
      <c r="F115" s="18" t="s">
        <v>11953</v>
      </c>
      <c r="G115" s="19">
        <v>13</v>
      </c>
      <c r="H115" s="23">
        <v>45521</v>
      </c>
      <c r="I115" s="23">
        <v>45916</v>
      </c>
      <c r="J115" s="23">
        <v>45511</v>
      </c>
      <c r="K115" s="23">
        <v>45511</v>
      </c>
      <c r="L115" s="20">
        <v>500</v>
      </c>
      <c r="M115" s="20">
        <v>3501</v>
      </c>
      <c r="N115" s="20">
        <v>3495</v>
      </c>
      <c r="O115" s="21">
        <v>8739.89</v>
      </c>
      <c r="Q115" s="20">
        <v>3485</v>
      </c>
      <c r="R115" s="20">
        <f t="shared" si="5"/>
        <v>3495</v>
      </c>
      <c r="S115" s="20">
        <v>3495</v>
      </c>
    </row>
    <row r="116" spans="1:19">
      <c r="B116" s="18" t="s">
        <v>11954</v>
      </c>
      <c r="D116" s="18" t="s">
        <v>11955</v>
      </c>
      <c r="E116" s="18" t="s">
        <v>11956</v>
      </c>
      <c r="F116" s="18" t="s">
        <v>11957</v>
      </c>
      <c r="G116" s="19">
        <v>15</v>
      </c>
      <c r="H116" s="23">
        <v>45620</v>
      </c>
      <c r="I116" s="23">
        <v>46076</v>
      </c>
      <c r="J116" s="23">
        <v>45581</v>
      </c>
      <c r="L116" s="20">
        <v>500</v>
      </c>
      <c r="M116" s="20">
        <v>0</v>
      </c>
      <c r="N116" s="20">
        <v>3245</v>
      </c>
      <c r="O116" s="21">
        <v>0</v>
      </c>
      <c r="Q116" s="20">
        <v>0</v>
      </c>
      <c r="R116" s="20">
        <f t="shared" si="5"/>
        <v>3245</v>
      </c>
      <c r="S116" s="20">
        <v>3245</v>
      </c>
    </row>
    <row r="117" spans="1:19">
      <c r="B117" s="18" t="s">
        <v>11958</v>
      </c>
      <c r="D117" s="18" t="s">
        <v>11959</v>
      </c>
      <c r="E117" s="18" t="s">
        <v>11960</v>
      </c>
      <c r="F117" s="18" t="s">
        <v>11961</v>
      </c>
      <c r="G117" s="19">
        <v>18</v>
      </c>
      <c r="H117" s="23">
        <v>45627</v>
      </c>
      <c r="I117" s="23">
        <v>46173</v>
      </c>
      <c r="J117" s="23">
        <v>45611</v>
      </c>
      <c r="L117" s="20">
        <v>0</v>
      </c>
      <c r="M117" s="20">
        <v>0</v>
      </c>
      <c r="N117" s="20">
        <v>3345</v>
      </c>
      <c r="O117" s="21">
        <v>0</v>
      </c>
      <c r="Q117" s="20">
        <v>0</v>
      </c>
      <c r="R117" s="20">
        <f t="shared" si="5"/>
        <v>3345</v>
      </c>
      <c r="S117" s="20">
        <v>3345</v>
      </c>
    </row>
    <row r="118" spans="1:19">
      <c r="B118" s="18" t="s">
        <v>11962</v>
      </c>
      <c r="D118" s="18" t="s">
        <v>11963</v>
      </c>
      <c r="E118" s="18" t="s">
        <v>11964</v>
      </c>
      <c r="F118" s="18" t="s">
        <v>11965</v>
      </c>
      <c r="G118" s="19">
        <v>18</v>
      </c>
      <c r="H118" s="23">
        <v>45657</v>
      </c>
      <c r="I118" s="23">
        <v>46203</v>
      </c>
      <c r="J118" s="23">
        <v>45603</v>
      </c>
      <c r="L118" s="20">
        <v>0</v>
      </c>
      <c r="M118" s="20">
        <v>0</v>
      </c>
      <c r="N118" s="20">
        <v>3209</v>
      </c>
      <c r="O118" s="21">
        <v>0</v>
      </c>
      <c r="Q118" s="20">
        <v>0</v>
      </c>
      <c r="R118" s="20">
        <f t="shared" si="5"/>
        <v>3209</v>
      </c>
      <c r="S118" s="20">
        <v>3209</v>
      </c>
    </row>
    <row r="119" spans="1:19">
      <c r="A119" s="17" t="s">
        <v>11966</v>
      </c>
    </row>
    <row r="120" spans="1:19">
      <c r="A120" s="18" t="s">
        <v>11967</v>
      </c>
      <c r="B120" s="18" t="s">
        <v>11968</v>
      </c>
      <c r="C120" s="18" t="s">
        <v>11969</v>
      </c>
      <c r="D120" s="18" t="s">
        <v>11970</v>
      </c>
      <c r="E120" s="18" t="s">
        <v>11971</v>
      </c>
      <c r="F120" s="18" t="s">
        <v>11972</v>
      </c>
      <c r="G120" s="19">
        <v>15</v>
      </c>
      <c r="H120" s="23">
        <v>45580</v>
      </c>
      <c r="I120" s="23">
        <v>46036</v>
      </c>
      <c r="J120" s="23">
        <v>45565</v>
      </c>
      <c r="K120" s="23">
        <v>45565</v>
      </c>
      <c r="L120" s="20">
        <v>500</v>
      </c>
      <c r="M120" s="20">
        <v>3181</v>
      </c>
      <c r="N120" s="20">
        <v>3341</v>
      </c>
      <c r="O120" s="21">
        <v>1992.16</v>
      </c>
      <c r="Q120" s="20">
        <v>3181</v>
      </c>
      <c r="R120" s="20">
        <f>N120</f>
        <v>3341</v>
      </c>
      <c r="S120" s="20">
        <v>3341</v>
      </c>
    </row>
    <row r="121" spans="1:19">
      <c r="A121" s="17" t="s">
        <v>11973</v>
      </c>
    </row>
    <row r="122" spans="1:19">
      <c r="A122" s="18" t="s">
        <v>11974</v>
      </c>
      <c r="B122" s="18" t="s">
        <v>11975</v>
      </c>
      <c r="C122" s="18" t="s">
        <v>11976</v>
      </c>
      <c r="D122" s="18" t="s">
        <v>11977</v>
      </c>
      <c r="E122" s="18" t="s">
        <v>11978</v>
      </c>
      <c r="F122" s="18" t="s">
        <v>11979</v>
      </c>
      <c r="G122" s="19">
        <v>15</v>
      </c>
      <c r="H122" s="23">
        <v>45544</v>
      </c>
      <c r="I122" s="23">
        <v>45971</v>
      </c>
      <c r="J122" s="23">
        <v>45512</v>
      </c>
      <c r="K122" s="23">
        <v>45518</v>
      </c>
      <c r="L122" s="20">
        <v>500</v>
      </c>
      <c r="M122" s="20">
        <v>3709</v>
      </c>
      <c r="N122" s="20">
        <v>3819</v>
      </c>
      <c r="O122" s="21">
        <v>6497.32</v>
      </c>
      <c r="Q122" s="20">
        <v>3709</v>
      </c>
      <c r="R122" s="20">
        <f>N122</f>
        <v>3819</v>
      </c>
      <c r="S122" s="20">
        <v>3819</v>
      </c>
    </row>
    <row r="123" spans="1:19">
      <c r="A123" s="17" t="s">
        <v>11980</v>
      </c>
    </row>
    <row r="124" spans="1:19">
      <c r="A124" s="18" t="s">
        <v>11981</v>
      </c>
      <c r="B124" s="18" t="s">
        <v>11982</v>
      </c>
      <c r="C124" s="18" t="s">
        <v>11983</v>
      </c>
      <c r="D124" s="18" t="s">
        <v>11984</v>
      </c>
      <c r="E124" s="18" t="s">
        <v>11985</v>
      </c>
      <c r="F124" s="18" t="s">
        <v>11986</v>
      </c>
      <c r="G124" s="19">
        <v>14</v>
      </c>
      <c r="H124" s="23">
        <v>45542</v>
      </c>
      <c r="I124" s="23">
        <v>45967</v>
      </c>
      <c r="J124" s="23">
        <v>45519</v>
      </c>
      <c r="K124" s="23">
        <v>45525</v>
      </c>
      <c r="L124" s="20">
        <v>3749</v>
      </c>
      <c r="M124" s="20">
        <v>3949</v>
      </c>
      <c r="N124" s="20">
        <v>4003</v>
      </c>
      <c r="O124" s="21">
        <v>11208.4</v>
      </c>
      <c r="Q124" s="20">
        <v>3749</v>
      </c>
      <c r="R124" s="20">
        <f>N124</f>
        <v>4003</v>
      </c>
      <c r="S124" s="20">
        <v>4003</v>
      </c>
    </row>
    <row r="125" spans="1:19">
      <c r="A125" s="18" t="s">
        <v>11987</v>
      </c>
      <c r="B125" s="18" t="s">
        <v>11988</v>
      </c>
      <c r="C125" s="18" t="s">
        <v>11989</v>
      </c>
      <c r="D125" s="18" t="s">
        <v>11990</v>
      </c>
      <c r="E125" s="18" t="s">
        <v>11991</v>
      </c>
      <c r="F125" s="18" t="s">
        <v>11992</v>
      </c>
      <c r="G125" s="19">
        <v>15</v>
      </c>
      <c r="H125" s="23">
        <v>45556</v>
      </c>
      <c r="I125" s="23">
        <v>46011</v>
      </c>
      <c r="J125" s="23">
        <v>45554</v>
      </c>
      <c r="K125" s="23">
        <v>45555</v>
      </c>
      <c r="L125" s="20">
        <v>500</v>
      </c>
      <c r="M125" s="20">
        <v>4255</v>
      </c>
      <c r="N125" s="20">
        <v>4305</v>
      </c>
      <c r="O125" s="21">
        <v>5330.58</v>
      </c>
      <c r="Q125" s="20">
        <v>4245</v>
      </c>
      <c r="R125" s="20">
        <f>N125</f>
        <v>4305</v>
      </c>
      <c r="S125" s="20">
        <v>4305</v>
      </c>
    </row>
    <row r="126" spans="1:19">
      <c r="A126" s="18" t="s">
        <v>11993</v>
      </c>
      <c r="B126" s="18" t="s">
        <v>11994</v>
      </c>
      <c r="C126" s="18" t="s">
        <v>11995</v>
      </c>
      <c r="D126" s="18" t="s">
        <v>11996</v>
      </c>
      <c r="E126" s="18" t="s">
        <v>11997</v>
      </c>
      <c r="F126" s="18" t="s">
        <v>11998</v>
      </c>
      <c r="G126" s="19">
        <v>15</v>
      </c>
      <c r="H126" s="23">
        <v>45502</v>
      </c>
      <c r="I126" s="23">
        <v>45958</v>
      </c>
      <c r="J126" s="23">
        <v>45502</v>
      </c>
      <c r="K126" s="23">
        <v>45502</v>
      </c>
      <c r="L126" s="20">
        <v>500</v>
      </c>
      <c r="M126" s="20">
        <v>3949</v>
      </c>
      <c r="N126" s="20">
        <v>3955</v>
      </c>
      <c r="O126" s="21">
        <v>16244.09</v>
      </c>
      <c r="Q126" s="20">
        <v>3945</v>
      </c>
      <c r="R126" s="20">
        <f>N126</f>
        <v>3955</v>
      </c>
      <c r="S126" s="20">
        <v>3955</v>
      </c>
    </row>
    <row r="127" spans="1:19">
      <c r="A127" s="18" t="s">
        <v>11999</v>
      </c>
      <c r="B127" s="18" t="s">
        <v>12000</v>
      </c>
      <c r="C127" s="18" t="s">
        <v>12001</v>
      </c>
      <c r="D127" s="18" t="s">
        <v>12002</v>
      </c>
      <c r="E127" s="18" t="s">
        <v>12003</v>
      </c>
      <c r="F127" s="18" t="s">
        <v>12004</v>
      </c>
      <c r="G127" s="19">
        <v>14</v>
      </c>
      <c r="H127" s="23">
        <v>45544</v>
      </c>
      <c r="I127" s="23">
        <v>45969</v>
      </c>
      <c r="J127" s="23">
        <v>45540</v>
      </c>
      <c r="K127" s="23">
        <v>45541</v>
      </c>
      <c r="L127" s="20">
        <v>500</v>
      </c>
      <c r="M127" s="20">
        <v>4255</v>
      </c>
      <c r="N127" s="20">
        <v>4355</v>
      </c>
      <c r="O127" s="21">
        <v>6696.94</v>
      </c>
      <c r="Q127" s="20">
        <v>4245</v>
      </c>
      <c r="R127" s="20">
        <f>N127</f>
        <v>4355</v>
      </c>
      <c r="S127" s="20">
        <v>4355</v>
      </c>
    </row>
    <row r="128" spans="1:19">
      <c r="A128" s="18" t="s">
        <v>12005</v>
      </c>
      <c r="B128" s="18" t="s">
        <v>12006</v>
      </c>
      <c r="C128" s="18" t="s">
        <v>12007</v>
      </c>
      <c r="D128" s="18" t="s">
        <v>12008</v>
      </c>
      <c r="E128" s="18" t="s">
        <v>12009</v>
      </c>
      <c r="F128" s="18" t="s">
        <v>12010</v>
      </c>
      <c r="G128" s="19">
        <v>13</v>
      </c>
      <c r="H128" s="23">
        <v>45556</v>
      </c>
      <c r="I128" s="23">
        <v>45950</v>
      </c>
      <c r="J128" s="23">
        <v>45551</v>
      </c>
      <c r="K128" s="23">
        <v>45552</v>
      </c>
      <c r="L128" s="20">
        <v>500</v>
      </c>
      <c r="M128" s="20">
        <v>4255</v>
      </c>
      <c r="N128" s="20">
        <v>4255</v>
      </c>
      <c r="O128" s="21">
        <v>5716.01</v>
      </c>
      <c r="Q128" s="20">
        <v>4245</v>
      </c>
      <c r="R128" s="20">
        <f>N128</f>
        <v>4255</v>
      </c>
      <c r="S128" s="20">
        <v>4255</v>
      </c>
    </row>
    <row r="129" spans="1:19">
      <c r="A129" s="17" t="s">
        <v>12011</v>
      </c>
    </row>
    <row r="130" spans="1:19">
      <c r="A130" s="18" t="s">
        <v>12012</v>
      </c>
      <c r="B130" s="18" t="s">
        <v>12013</v>
      </c>
      <c r="C130" s="18" t="s">
        <v>12014</v>
      </c>
      <c r="D130" s="18" t="s">
        <v>12015</v>
      </c>
      <c r="E130" s="18" t="s">
        <v>12016</v>
      </c>
      <c r="F130" s="18" t="s">
        <v>12017</v>
      </c>
      <c r="G130" s="19">
        <v>15</v>
      </c>
      <c r="H130" s="23">
        <v>45506</v>
      </c>
      <c r="I130" s="23">
        <v>45962</v>
      </c>
      <c r="J130" s="23">
        <v>45499</v>
      </c>
      <c r="K130" s="23">
        <v>45502</v>
      </c>
      <c r="L130" s="20">
        <v>500</v>
      </c>
      <c r="M130" s="20">
        <v>3898</v>
      </c>
      <c r="N130" s="20">
        <v>4004</v>
      </c>
      <c r="O130" s="21">
        <v>11993.74</v>
      </c>
      <c r="Q130" s="20">
        <v>3894</v>
      </c>
      <c r="R130" s="20">
        <f t="shared" ref="R130:R141" si="6">N130</f>
        <v>4004</v>
      </c>
      <c r="S130" s="20">
        <v>4004</v>
      </c>
    </row>
    <row r="131" spans="1:19">
      <c r="A131" s="18" t="s">
        <v>12018</v>
      </c>
      <c r="B131" s="18" t="s">
        <v>12019</v>
      </c>
      <c r="C131" s="18" t="s">
        <v>12020</v>
      </c>
      <c r="D131" s="18" t="s">
        <v>12021</v>
      </c>
      <c r="E131" s="18" t="s">
        <v>12022</v>
      </c>
      <c r="F131" s="18" t="s">
        <v>12023</v>
      </c>
      <c r="G131" s="19">
        <v>15</v>
      </c>
      <c r="H131" s="23">
        <v>45555</v>
      </c>
      <c r="I131" s="23">
        <v>46010</v>
      </c>
      <c r="J131" s="23">
        <v>45504</v>
      </c>
      <c r="K131" s="23">
        <v>45508</v>
      </c>
      <c r="L131" s="20">
        <v>500</v>
      </c>
      <c r="M131" s="20">
        <v>3898</v>
      </c>
      <c r="N131" s="20">
        <v>4025</v>
      </c>
      <c r="O131" s="21">
        <v>9925.83</v>
      </c>
      <c r="Q131" s="20">
        <v>3699</v>
      </c>
      <c r="R131" s="20">
        <f t="shared" si="6"/>
        <v>4025</v>
      </c>
      <c r="S131" s="20">
        <v>4025</v>
      </c>
    </row>
    <row r="132" spans="1:19">
      <c r="A132" s="18" t="s">
        <v>12024</v>
      </c>
      <c r="B132" s="18" t="s">
        <v>12025</v>
      </c>
      <c r="C132" s="18" t="s">
        <v>12026</v>
      </c>
      <c r="D132" s="18" t="s">
        <v>12027</v>
      </c>
      <c r="E132" s="18" t="s">
        <v>12028</v>
      </c>
      <c r="F132" s="18" t="s">
        <v>12029</v>
      </c>
      <c r="G132" s="19">
        <v>13</v>
      </c>
      <c r="H132" s="23">
        <v>45514</v>
      </c>
      <c r="I132" s="23">
        <v>45909</v>
      </c>
      <c r="J132" s="23">
        <v>45510</v>
      </c>
      <c r="K132" s="23">
        <v>45511</v>
      </c>
      <c r="L132" s="20">
        <v>4394</v>
      </c>
      <c r="M132" s="20">
        <v>3898</v>
      </c>
      <c r="N132" s="20">
        <v>3904</v>
      </c>
      <c r="O132" s="21">
        <v>10640.53</v>
      </c>
      <c r="Q132" s="20">
        <v>3894</v>
      </c>
      <c r="R132" s="20">
        <f t="shared" si="6"/>
        <v>3904</v>
      </c>
      <c r="S132" s="20">
        <v>3904</v>
      </c>
    </row>
    <row r="133" spans="1:19">
      <c r="A133" s="18" t="s">
        <v>12030</v>
      </c>
      <c r="B133" s="18" t="s">
        <v>12031</v>
      </c>
      <c r="C133" s="18" t="s">
        <v>12032</v>
      </c>
      <c r="D133" s="18" t="s">
        <v>12033</v>
      </c>
      <c r="E133" s="18" t="s">
        <v>12034</v>
      </c>
      <c r="F133" s="18" t="s">
        <v>12035</v>
      </c>
      <c r="G133" s="19">
        <v>15</v>
      </c>
      <c r="H133" s="23">
        <v>45562</v>
      </c>
      <c r="I133" s="23">
        <v>46017</v>
      </c>
      <c r="J133" s="23">
        <v>45504</v>
      </c>
      <c r="K133" s="23">
        <v>45508</v>
      </c>
      <c r="L133" s="20">
        <v>500</v>
      </c>
      <c r="M133" s="20">
        <v>3898</v>
      </c>
      <c r="N133" s="20">
        <v>4050</v>
      </c>
      <c r="O133" s="21">
        <v>8740</v>
      </c>
      <c r="Q133" s="20">
        <v>3699</v>
      </c>
      <c r="R133" s="20">
        <f t="shared" si="6"/>
        <v>4050</v>
      </c>
      <c r="S133" s="20">
        <v>4050</v>
      </c>
    </row>
    <row r="134" spans="1:19">
      <c r="A134" s="18" t="s">
        <v>12036</v>
      </c>
      <c r="B134" s="18" t="s">
        <v>12037</v>
      </c>
      <c r="C134" s="18" t="s">
        <v>12038</v>
      </c>
      <c r="D134" s="18" t="s">
        <v>12039</v>
      </c>
      <c r="E134" s="18" t="s">
        <v>12040</v>
      </c>
      <c r="F134" s="18" t="s">
        <v>12041</v>
      </c>
      <c r="G134" s="19">
        <v>13</v>
      </c>
      <c r="H134" s="23">
        <v>45526</v>
      </c>
      <c r="I134" s="23">
        <v>45921</v>
      </c>
      <c r="J134" s="23">
        <v>45496</v>
      </c>
      <c r="K134" s="23">
        <v>45496</v>
      </c>
      <c r="L134" s="20">
        <v>500</v>
      </c>
      <c r="M134" s="20">
        <v>4000</v>
      </c>
      <c r="N134" s="20">
        <v>4055</v>
      </c>
      <c r="O134" s="21">
        <v>13476.23</v>
      </c>
      <c r="Q134" s="20">
        <v>3799</v>
      </c>
      <c r="R134" s="20">
        <f t="shared" si="6"/>
        <v>4055</v>
      </c>
      <c r="S134" s="20">
        <v>4055</v>
      </c>
    </row>
    <row r="135" spans="1:19">
      <c r="A135" s="18" t="s">
        <v>12042</v>
      </c>
      <c r="B135" s="18" t="s">
        <v>12043</v>
      </c>
      <c r="C135" s="18" t="s">
        <v>12044</v>
      </c>
      <c r="D135" s="18" t="s">
        <v>12045</v>
      </c>
      <c r="E135" s="18" t="s">
        <v>12046</v>
      </c>
      <c r="F135" s="18" t="s">
        <v>12047</v>
      </c>
      <c r="G135" s="19">
        <v>18</v>
      </c>
      <c r="H135" s="23">
        <v>45637</v>
      </c>
      <c r="I135" s="23">
        <v>46183</v>
      </c>
      <c r="J135" s="23">
        <v>45609</v>
      </c>
      <c r="L135" s="20">
        <v>500</v>
      </c>
      <c r="M135" s="20">
        <v>4204</v>
      </c>
      <c r="N135" s="20">
        <v>4384</v>
      </c>
      <c r="O135" s="21">
        <v>0</v>
      </c>
      <c r="Q135" s="20">
        <v>3999</v>
      </c>
      <c r="R135" s="20">
        <f t="shared" si="6"/>
        <v>4384</v>
      </c>
      <c r="S135" s="20">
        <v>4384</v>
      </c>
    </row>
    <row r="136" spans="1:19">
      <c r="A136" s="18" t="s">
        <v>12048</v>
      </c>
      <c r="B136" s="18" t="s">
        <v>12049</v>
      </c>
      <c r="C136" s="18" t="s">
        <v>12050</v>
      </c>
      <c r="D136" s="18" t="s">
        <v>12051</v>
      </c>
      <c r="E136" s="18" t="s">
        <v>12052</v>
      </c>
      <c r="F136" s="18" t="s">
        <v>12053</v>
      </c>
      <c r="G136" s="19">
        <v>13</v>
      </c>
      <c r="H136" s="23">
        <v>45530</v>
      </c>
      <c r="I136" s="23">
        <v>45925</v>
      </c>
      <c r="J136" s="23">
        <v>45502</v>
      </c>
      <c r="K136" s="23">
        <v>45508</v>
      </c>
      <c r="L136" s="20">
        <v>500</v>
      </c>
      <c r="M136" s="20">
        <v>4204</v>
      </c>
      <c r="N136" s="20">
        <v>4224</v>
      </c>
      <c r="O136" s="21">
        <v>14531.54</v>
      </c>
      <c r="Q136" s="20">
        <v>3999</v>
      </c>
      <c r="R136" s="20">
        <f t="shared" si="6"/>
        <v>4224</v>
      </c>
      <c r="S136" s="20">
        <v>4224</v>
      </c>
    </row>
    <row r="137" spans="1:19">
      <c r="A137" s="18" t="s">
        <v>12054</v>
      </c>
      <c r="B137" s="18" t="s">
        <v>12055</v>
      </c>
      <c r="C137" s="18" t="s">
        <v>12056</v>
      </c>
      <c r="D137" s="18" t="s">
        <v>12057</v>
      </c>
      <c r="E137" s="18" t="s">
        <v>12058</v>
      </c>
      <c r="F137" s="18" t="s">
        <v>12059</v>
      </c>
      <c r="G137" s="19">
        <v>15</v>
      </c>
      <c r="H137" s="23">
        <v>45593</v>
      </c>
      <c r="I137" s="23">
        <v>46049</v>
      </c>
      <c r="J137" s="23">
        <v>45547</v>
      </c>
      <c r="K137" s="23">
        <v>45548</v>
      </c>
      <c r="L137" s="20">
        <v>500</v>
      </c>
      <c r="M137" s="20">
        <v>4306</v>
      </c>
      <c r="N137" s="20">
        <v>4389</v>
      </c>
      <c r="O137" s="21">
        <v>3955.33</v>
      </c>
      <c r="Q137" s="20">
        <v>4099</v>
      </c>
      <c r="R137" s="20">
        <f t="shared" si="6"/>
        <v>4389</v>
      </c>
      <c r="S137" s="20">
        <v>4389</v>
      </c>
    </row>
    <row r="138" spans="1:19">
      <c r="A138" s="18" t="s">
        <v>12060</v>
      </c>
      <c r="B138" s="18" t="s">
        <v>12061</v>
      </c>
      <c r="C138" s="18" t="s">
        <v>12062</v>
      </c>
      <c r="D138" s="18" t="s">
        <v>12063</v>
      </c>
      <c r="E138" s="18" t="s">
        <v>12064</v>
      </c>
      <c r="F138" s="18" t="s">
        <v>12065</v>
      </c>
      <c r="G138" s="19">
        <v>15</v>
      </c>
      <c r="H138" s="23">
        <v>45561</v>
      </c>
      <c r="I138" s="23">
        <v>46016</v>
      </c>
      <c r="J138" s="23">
        <v>45562</v>
      </c>
      <c r="K138" s="23">
        <v>45562</v>
      </c>
      <c r="L138" s="20">
        <v>500</v>
      </c>
      <c r="M138" s="20">
        <v>4408</v>
      </c>
      <c r="N138" s="20">
        <v>4548</v>
      </c>
      <c r="O138" s="21">
        <v>9881.99</v>
      </c>
      <c r="Q138" s="20">
        <v>4199</v>
      </c>
      <c r="R138" s="20">
        <f t="shared" si="6"/>
        <v>4548</v>
      </c>
      <c r="S138" s="20">
        <v>4548</v>
      </c>
    </row>
    <row r="139" spans="1:19">
      <c r="A139" s="18" t="s">
        <v>12066</v>
      </c>
      <c r="B139" s="18" t="s">
        <v>12067</v>
      </c>
      <c r="C139" s="18" t="s">
        <v>12068</v>
      </c>
      <c r="D139" s="18" t="s">
        <v>12069</v>
      </c>
      <c r="E139" s="18" t="s">
        <v>12070</v>
      </c>
      <c r="F139" s="18" t="s">
        <v>12071</v>
      </c>
      <c r="G139" s="19">
        <v>15</v>
      </c>
      <c r="H139" s="23">
        <v>45528</v>
      </c>
      <c r="I139" s="23">
        <v>45984</v>
      </c>
      <c r="J139" s="23">
        <v>45503</v>
      </c>
      <c r="K139" s="23">
        <v>45508</v>
      </c>
      <c r="L139" s="20">
        <v>500</v>
      </c>
      <c r="M139" s="20">
        <v>4408</v>
      </c>
      <c r="N139" s="20">
        <v>4564</v>
      </c>
      <c r="O139" s="21">
        <v>11013.02</v>
      </c>
      <c r="Q139" s="20">
        <v>4394</v>
      </c>
      <c r="R139" s="20">
        <f t="shared" si="6"/>
        <v>4564</v>
      </c>
      <c r="S139" s="20">
        <v>4564</v>
      </c>
    </row>
    <row r="140" spans="1:19">
      <c r="A140" s="18" t="s">
        <v>12072</v>
      </c>
      <c r="B140" s="18" t="s">
        <v>12073</v>
      </c>
      <c r="C140" s="18" t="s">
        <v>12074</v>
      </c>
      <c r="D140" s="18" t="s">
        <v>12075</v>
      </c>
      <c r="E140" s="18" t="s">
        <v>12076</v>
      </c>
      <c r="F140" s="18" t="s">
        <v>12077</v>
      </c>
      <c r="G140" s="19">
        <v>15</v>
      </c>
      <c r="H140" s="23">
        <v>45593</v>
      </c>
      <c r="I140" s="23">
        <v>46049</v>
      </c>
      <c r="J140" s="23">
        <v>45593</v>
      </c>
      <c r="K140" s="23">
        <v>45593</v>
      </c>
      <c r="L140" s="20">
        <v>500</v>
      </c>
      <c r="M140" s="20">
        <v>4306</v>
      </c>
      <c r="N140" s="20">
        <v>4304</v>
      </c>
      <c r="O140" s="21">
        <v>865.36</v>
      </c>
      <c r="Q140" s="20">
        <v>4294</v>
      </c>
      <c r="R140" s="20">
        <f t="shared" si="6"/>
        <v>4304</v>
      </c>
      <c r="S140" s="20">
        <v>4304</v>
      </c>
    </row>
    <row r="141" spans="1:19">
      <c r="B141" s="18" t="s">
        <v>12078</v>
      </c>
      <c r="D141" s="18" t="s">
        <v>12079</v>
      </c>
      <c r="E141" s="18" t="s">
        <v>12080</v>
      </c>
      <c r="F141" s="18" t="s">
        <v>12081</v>
      </c>
      <c r="G141" s="19">
        <v>13</v>
      </c>
      <c r="H141" s="23">
        <v>45632</v>
      </c>
      <c r="I141" s="23">
        <v>46027</v>
      </c>
      <c r="J141" s="23">
        <v>45585</v>
      </c>
      <c r="K141" s="23">
        <v>45586</v>
      </c>
      <c r="L141" s="20">
        <v>500</v>
      </c>
      <c r="M141" s="20">
        <v>0</v>
      </c>
      <c r="N141" s="20">
        <v>3954</v>
      </c>
      <c r="O141" s="21">
        <v>0</v>
      </c>
      <c r="Q141" s="20">
        <v>0</v>
      </c>
      <c r="R141" s="20">
        <f t="shared" si="6"/>
        <v>3954</v>
      </c>
      <c r="S141" s="20">
        <v>3954</v>
      </c>
    </row>
    <row r="142" spans="1:19">
      <c r="A142" s="16" t="s">
        <v>12082</v>
      </c>
      <c r="B142" s="12">
        <f>COUNTA(B32:B40)+COUNTA(B42:B48)+COUNTA(B50:B52)+COUNTA(B54:B55)+COUNTA(B57:B57)+COUNTA(B59:B60)+COUNTA(B62:B95)+COUNTA(B97:B99)+COUNTA(B101:B118)+COUNTA(B120:B120)+COUNTA(B122:B122)+COUNTA(B124:B128)+COUNTA(B130:B141)</f>
        <v>98</v>
      </c>
      <c r="G142" s="13">
        <f>IF((COUNTA(G32:G40)+COUNTA(G42:G48)+COUNTA(G50:G52)+COUNTA(G54:G55)+COUNTA(G57:G57)+COUNTA(G59:G60)+COUNTA(G62:G95)+COUNTA(G97:G99)+COUNTA(G101:G118)+COUNTA(G120:G120)+COUNTA(G122:G122)+COUNTA(G124:G128)+COUNTA(G130:G141))=0,0,(SUM(G32:G40)+SUM(G42:G48)+SUM(G50:G52)+SUM(G54:G55)+SUM(G57:G57)+SUM(G59:G60)+SUM(G62:G95)+SUM(G97:G99)+SUM(G101:G118)+SUM(G120:G120)+SUM(G122:G122)+SUM(G124:G128)+SUM(G130:G141))/(COUNTA(G32:G40)+COUNTA(G42:G48)+COUNTA(G50:G52)+COUNTA(G54:G55)+COUNTA(G57:G57)+COUNTA(G59:G60)+COUNTA(G62:G95)+COUNTA(G97:G99)+COUNTA(G101:G118)+COUNTA(G120:G120)+COUNTA(G122:G122)+COUNTA(G124:G128)+COUNTA(G130:G141)))</f>
        <v>14.520408163265307</v>
      </c>
      <c r="L142" s="14">
        <f>IF((COUNTA(L32:L40)+COUNTA(L42:L48)+COUNTA(L50:L52)+COUNTA(L54:L55)+COUNTA(L57:L57)+COUNTA(L59:L60)+COUNTA(L62:L95)+COUNTA(L97:L99)+COUNTA(L101:L118)+COUNTA(L120:L120)+COUNTA(L122:L122)+COUNTA(L124:L128)+COUNTA(L130:L141))=0,0,(SUM(L32:L40)+SUM(L42:L48)+SUM(L50:L52)+SUM(L54:L55)+SUM(L57:L57)+SUM(L59:L60)+SUM(L62:L95)+SUM(L97:L99)+SUM(L101:L118)+SUM(L120:L120)+SUM(L122:L122)+SUM(L124:L128)+SUM(L130:L141))/(COUNTA(L32:L40)+COUNTA(L42:L48)+COUNTA(L50:L52)+COUNTA(L54:L55)+COUNTA(L57:L57)+COUNTA(L59:L60)+COUNTA(L62:L95)+COUNTA(L97:L99)+COUNTA(L101:L118)+COUNTA(L120:L120)+COUNTA(L122:L122)+COUNTA(L124:L128)+COUNTA(L130:L141)))</f>
        <v>632.69081632653058</v>
      </c>
      <c r="M142" s="14">
        <f>IF((COUNTA(M32:M40)+COUNTA(M42:M48)+COUNTA(M50:M52)+COUNTA(M54:M55)+COUNTA(M57:M57)+COUNTA(M59:M60)+COUNTA(M62:M95)+COUNTA(M97:M99)+COUNTA(M101:M118)+COUNTA(M120:M120)+COUNTA(M122:M122)+COUNTA(M124:M128)+COUNTA(M130:M141))=0,0,(SUM(M32:M40)+SUM(M42:M48)+SUM(M50:M52)+SUM(M54:M55)+SUM(M57:M57)+SUM(M59:M60)+SUM(M62:M95)+SUM(M97:M99)+SUM(M101:M118)+SUM(M120:M120)+SUM(M122:M122)+SUM(M124:M128)+SUM(M130:M141))/(COUNTA(M32:M40)+COUNTA(M42:M48)+COUNTA(M50:M52)+COUNTA(M54:M55)+COUNTA(M57:M57)+COUNTA(M59:M60)+COUNTA(M62:M95)+COUNTA(M97:M99)+COUNTA(M101:M118)+COUNTA(M120:M120)+COUNTA(M122:M122)+COUNTA(M124:M128)+COUNTA(M130:M141)))</f>
        <v>3004.8979591836733</v>
      </c>
      <c r="N142" s="14">
        <f>IF(B142 &gt; 0, R142 / B142, 0)</f>
        <v>3237.8367346938776</v>
      </c>
      <c r="Q142" s="14">
        <f>IF((COUNTA(Q32:Q40)+COUNTA(Q42:Q48)+COUNTA(Q50:Q52)+COUNTA(Q54:Q55)+COUNTA(Q57:Q57)+COUNTA(Q59:Q60)+COUNTA(Q62:Q95)+COUNTA(Q97:Q99)+COUNTA(Q101:Q118)+COUNTA(Q120:Q120)+COUNTA(Q122:Q122)+COUNTA(Q124:Q128)+COUNTA(Q130:Q141))=0,0,(SUM(Q32:Q40)+SUM(Q42:Q48)+SUM(Q50:Q52)+SUM(Q54:Q55)+SUM(Q57:Q57)+SUM(Q59:Q60)+SUM(Q62:Q95)+SUM(Q97:Q99)+SUM(Q101:Q118)+SUM(Q120:Q120)+SUM(Q122:Q122)+SUM(Q124:Q128)+SUM(Q130:Q141))/(COUNTA(Q32:Q40)+COUNTA(Q42:Q48)+COUNTA(Q50:Q52)+COUNTA(Q54:Q55)+COUNTA(Q57:Q57)+COUNTA(Q59:Q60)+COUNTA(Q62:Q95)+COUNTA(Q97:Q99)+COUNTA(Q101:Q118)+COUNTA(Q120:Q120)+COUNTA(Q122:Q122)+COUNTA(Q124:Q128)+COUNTA(Q130:Q141)))</f>
        <v>2902.8571428571427</v>
      </c>
      <c r="R142" s="14">
        <f>SUM(R32:R40)+SUM(R42:R48)+SUM(R50:R52)+SUM(R54:R55)+SUM(R57:R57)+SUM(R59:R60)+SUM(R62:R95)+SUM(R97:R99)+SUM(R101:R118)+SUM(R120:R120)+SUM(R122:R122)+SUM(R124:R128)+SUM(R130:R141)</f>
        <v>317308</v>
      </c>
    </row>
  </sheetData>
  <mergeCells count="6">
    <mergeCell ref="A7:E7"/>
    <mergeCell ref="F7:N7"/>
    <mergeCell ref="O7"/>
    <mergeCell ref="A29:I29"/>
    <mergeCell ref="J29:K29"/>
    <mergeCell ref="L29:O29"/>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Y445"/>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12083</v>
      </c>
    </row>
    <row r="3" spans="1:25">
      <c r="A3" s="2" t="s">
        <v>12084</v>
      </c>
    </row>
    <row r="4" spans="1:25">
      <c r="A4" s="2" t="s">
        <v>12085</v>
      </c>
    </row>
    <row r="6" spans="1:25" ht="15.75">
      <c r="A6" s="3" t="s">
        <v>12086</v>
      </c>
    </row>
    <row r="7" spans="1:25">
      <c r="A7" s="26"/>
      <c r="B7" s="26"/>
      <c r="C7" s="26"/>
      <c r="D7" s="26"/>
      <c r="E7" s="26"/>
      <c r="F7" s="27" t="s">
        <v>12087</v>
      </c>
      <c r="G7" s="27"/>
      <c r="H7" s="27"/>
      <c r="I7" s="27"/>
      <c r="J7" s="27"/>
      <c r="K7" s="27"/>
      <c r="L7" s="27"/>
      <c r="M7" s="27"/>
      <c r="N7" s="27"/>
      <c r="O7" s="26"/>
    </row>
    <row r="8" spans="1:25" ht="25.5">
      <c r="A8" s="4" t="s">
        <v>12088</v>
      </c>
      <c r="B8" s="5" t="s">
        <v>12089</v>
      </c>
      <c r="C8" s="5" t="s">
        <v>12090</v>
      </c>
      <c r="D8" s="6" t="s">
        <v>12091</v>
      </c>
      <c r="E8" s="5" t="s">
        <v>12092</v>
      </c>
      <c r="F8" s="5" t="s">
        <v>12094</v>
      </c>
      <c r="G8" s="5" t="s">
        <v>12095</v>
      </c>
      <c r="H8" s="5" t="s">
        <v>12096</v>
      </c>
      <c r="I8" s="5" t="s">
        <v>12097</v>
      </c>
      <c r="J8" s="5" t="s">
        <v>12098</v>
      </c>
      <c r="K8" s="5" t="s">
        <v>12099</v>
      </c>
      <c r="L8" s="8" t="s">
        <v>12100</v>
      </c>
      <c r="M8" s="8" t="s">
        <v>12101</v>
      </c>
      <c r="N8" s="8" t="s">
        <v>12102</v>
      </c>
      <c r="O8" s="5" t="s">
        <v>12103</v>
      </c>
      <c r="Q8" s="10" t="s">
        <v>12093</v>
      </c>
      <c r="R8" s="10" t="s">
        <v>12093</v>
      </c>
      <c r="S8" s="10" t="s">
        <v>12093</v>
      </c>
      <c r="T8" s="10" t="s">
        <v>12093</v>
      </c>
      <c r="U8" s="11" t="s">
        <v>12104</v>
      </c>
      <c r="V8" s="11" t="s">
        <v>12105</v>
      </c>
      <c r="W8" s="11" t="s">
        <v>12106</v>
      </c>
      <c r="X8" s="11" t="s">
        <v>12107</v>
      </c>
      <c r="Y8" s="11" t="s">
        <v>12108</v>
      </c>
    </row>
    <row r="9" spans="1:25">
      <c r="A9" s="18" t="s">
        <v>12109</v>
      </c>
      <c r="B9" s="19">
        <v>0</v>
      </c>
      <c r="C9" s="19">
        <v>14</v>
      </c>
      <c r="D9" s="20">
        <v>2128.2142857142858</v>
      </c>
      <c r="E9" s="19">
        <v>13</v>
      </c>
      <c r="F9" s="19">
        <v>5</v>
      </c>
      <c r="G9" s="19">
        <v>10</v>
      </c>
      <c r="H9" s="19">
        <v>9</v>
      </c>
      <c r="I9" s="19">
        <v>4</v>
      </c>
      <c r="J9" s="19">
        <v>14</v>
      </c>
      <c r="K9" s="19">
        <v>14</v>
      </c>
      <c r="L9" s="22">
        <v>1</v>
      </c>
      <c r="M9" s="22">
        <v>1</v>
      </c>
      <c r="N9" s="22">
        <v>0</v>
      </c>
      <c r="O9" s="19">
        <v>0</v>
      </c>
      <c r="Q9" s="19">
        <v>0</v>
      </c>
      <c r="R9" s="19">
        <v>0</v>
      </c>
      <c r="S9" s="19">
        <v>0</v>
      </c>
      <c r="T9" s="19">
        <v>14</v>
      </c>
      <c r="U9" s="20">
        <v>29795</v>
      </c>
      <c r="V9" s="20">
        <v>0</v>
      </c>
      <c r="W9" s="20">
        <v>7462</v>
      </c>
      <c r="X9" s="20">
        <v>14</v>
      </c>
      <c r="Y9" s="20">
        <v>14</v>
      </c>
    </row>
    <row r="10" spans="1:25">
      <c r="A10" s="18" t="s">
        <v>12110</v>
      </c>
      <c r="B10" s="19">
        <v>0</v>
      </c>
      <c r="C10" s="19">
        <v>28</v>
      </c>
      <c r="D10" s="20">
        <v>1082.1428571428571</v>
      </c>
      <c r="E10" s="19">
        <v>28</v>
      </c>
      <c r="F10" s="19">
        <v>16</v>
      </c>
      <c r="G10" s="19">
        <v>14</v>
      </c>
      <c r="H10" s="19">
        <v>12</v>
      </c>
      <c r="I10" s="19">
        <v>14</v>
      </c>
      <c r="J10" s="19">
        <v>28</v>
      </c>
      <c r="K10" s="19">
        <v>28</v>
      </c>
      <c r="L10" s="22">
        <v>1</v>
      </c>
      <c r="M10" s="22">
        <v>1</v>
      </c>
      <c r="N10" s="22">
        <v>0</v>
      </c>
      <c r="O10" s="19">
        <v>0</v>
      </c>
      <c r="Q10" s="19">
        <v>0</v>
      </c>
      <c r="R10" s="19">
        <v>0</v>
      </c>
      <c r="S10" s="19">
        <v>0</v>
      </c>
      <c r="T10" s="19">
        <v>28</v>
      </c>
      <c r="U10" s="20">
        <v>30300</v>
      </c>
      <c r="V10" s="20">
        <v>0</v>
      </c>
      <c r="W10" s="20">
        <v>3724</v>
      </c>
      <c r="X10" s="20">
        <v>26</v>
      </c>
      <c r="Y10" s="20">
        <v>28</v>
      </c>
    </row>
    <row r="11" spans="1:25">
      <c r="A11" s="18" t="s">
        <v>12111</v>
      </c>
      <c r="B11" s="19">
        <v>0</v>
      </c>
      <c r="C11" s="19">
        <v>28</v>
      </c>
      <c r="D11" s="20">
        <v>1353.8461538461538</v>
      </c>
      <c r="E11" s="19">
        <v>28</v>
      </c>
      <c r="F11" s="19">
        <v>15</v>
      </c>
      <c r="G11" s="19">
        <v>21</v>
      </c>
      <c r="H11" s="19">
        <v>10</v>
      </c>
      <c r="I11" s="19">
        <v>5</v>
      </c>
      <c r="J11" s="19">
        <v>25</v>
      </c>
      <c r="K11" s="19">
        <v>26</v>
      </c>
      <c r="L11" s="22">
        <v>0.8928571428571429</v>
      </c>
      <c r="M11" s="22">
        <v>0.9285714285714286</v>
      </c>
      <c r="N11" s="22">
        <v>3.5714285714285698E-2</v>
      </c>
      <c r="O11" s="19">
        <v>2</v>
      </c>
      <c r="Q11" s="19">
        <v>1</v>
      </c>
      <c r="R11" s="19">
        <v>0</v>
      </c>
      <c r="S11" s="19">
        <v>0</v>
      </c>
      <c r="T11" s="19">
        <v>26</v>
      </c>
      <c r="U11" s="20">
        <v>35200</v>
      </c>
      <c r="V11" s="20">
        <v>0</v>
      </c>
      <c r="W11" s="20">
        <v>5152</v>
      </c>
      <c r="X11" s="20">
        <v>28</v>
      </c>
      <c r="Y11" s="20">
        <v>26</v>
      </c>
    </row>
    <row r="12" spans="1:25">
      <c r="A12" s="18" t="s">
        <v>12112</v>
      </c>
      <c r="B12" s="19">
        <v>0</v>
      </c>
      <c r="C12" s="19">
        <v>28</v>
      </c>
      <c r="D12" s="20">
        <v>1452.6785714285713</v>
      </c>
      <c r="E12" s="19">
        <v>28</v>
      </c>
      <c r="F12" s="19">
        <v>15</v>
      </c>
      <c r="G12" s="19">
        <v>19</v>
      </c>
      <c r="H12" s="19">
        <v>12</v>
      </c>
      <c r="I12" s="19">
        <v>9</v>
      </c>
      <c r="J12" s="19">
        <v>27</v>
      </c>
      <c r="K12" s="19">
        <v>28</v>
      </c>
      <c r="L12" s="22">
        <v>0.9642857142857143</v>
      </c>
      <c r="M12" s="22">
        <v>1</v>
      </c>
      <c r="N12" s="22">
        <v>3.5714285714285698E-2</v>
      </c>
      <c r="O12" s="19">
        <v>0</v>
      </c>
      <c r="Q12" s="19">
        <v>0</v>
      </c>
      <c r="R12" s="19">
        <v>1</v>
      </c>
      <c r="S12" s="19">
        <v>0</v>
      </c>
      <c r="T12" s="19">
        <v>27</v>
      </c>
      <c r="U12" s="20">
        <v>40675</v>
      </c>
      <c r="V12" s="20">
        <v>0</v>
      </c>
      <c r="W12" s="20">
        <v>6216</v>
      </c>
      <c r="X12" s="20">
        <v>24</v>
      </c>
      <c r="Y12" s="20">
        <v>27</v>
      </c>
    </row>
    <row r="13" spans="1:25">
      <c r="A13" s="18" t="s">
        <v>12113</v>
      </c>
      <c r="B13" s="19">
        <v>0</v>
      </c>
      <c r="C13" s="19">
        <v>56</v>
      </c>
      <c r="D13" s="20">
        <v>823.69047619047615</v>
      </c>
      <c r="E13" s="19">
        <v>56</v>
      </c>
      <c r="F13" s="19">
        <v>26</v>
      </c>
      <c r="G13" s="19">
        <v>20</v>
      </c>
      <c r="H13" s="19">
        <v>12</v>
      </c>
      <c r="I13" s="19">
        <v>22</v>
      </c>
      <c r="J13" s="19">
        <v>38</v>
      </c>
      <c r="K13" s="19">
        <v>42</v>
      </c>
      <c r="L13" s="22">
        <v>0.6785714285714286</v>
      </c>
      <c r="M13" s="22">
        <v>0.75</v>
      </c>
      <c r="N13" s="22">
        <v>7.1428571428571397E-2</v>
      </c>
      <c r="O13" s="19">
        <v>14</v>
      </c>
      <c r="Q13" s="19">
        <v>4</v>
      </c>
      <c r="R13" s="19">
        <v>0</v>
      </c>
      <c r="S13" s="19">
        <v>0</v>
      </c>
      <c r="T13" s="19">
        <v>42</v>
      </c>
      <c r="U13" s="20">
        <v>34595</v>
      </c>
      <c r="V13" s="20">
        <v>0</v>
      </c>
      <c r="W13" s="20">
        <v>3696</v>
      </c>
      <c r="X13" s="20">
        <v>58</v>
      </c>
      <c r="Y13" s="20">
        <v>42</v>
      </c>
    </row>
    <row r="14" spans="1:25">
      <c r="A14" s="18" t="s">
        <v>12114</v>
      </c>
      <c r="B14" s="19">
        <v>0</v>
      </c>
      <c r="C14" s="19">
        <v>56</v>
      </c>
      <c r="D14" s="20">
        <v>872.26190476190482</v>
      </c>
      <c r="E14" s="19">
        <v>56</v>
      </c>
      <c r="F14" s="19">
        <v>14</v>
      </c>
      <c r="G14" s="19">
        <v>6</v>
      </c>
      <c r="H14" s="19">
        <v>32</v>
      </c>
      <c r="I14" s="19">
        <v>36</v>
      </c>
      <c r="J14" s="19">
        <v>46</v>
      </c>
      <c r="K14" s="19">
        <v>42</v>
      </c>
      <c r="L14" s="22">
        <v>0.8214285714285714</v>
      </c>
      <c r="M14" s="22">
        <v>0.75</v>
      </c>
      <c r="N14" s="22">
        <v>-7.1428571428571397E-2</v>
      </c>
      <c r="O14" s="19">
        <v>14</v>
      </c>
      <c r="Q14" s="19">
        <v>2</v>
      </c>
      <c r="R14" s="19">
        <v>2</v>
      </c>
      <c r="S14" s="19">
        <v>0</v>
      </c>
      <c r="T14" s="19">
        <v>40</v>
      </c>
      <c r="U14" s="20">
        <v>36635</v>
      </c>
      <c r="V14" s="20">
        <v>0</v>
      </c>
      <c r="W14" s="20">
        <v>4088</v>
      </c>
      <c r="X14" s="20">
        <v>64</v>
      </c>
      <c r="Y14" s="20">
        <v>40</v>
      </c>
    </row>
    <row r="15" spans="1:25">
      <c r="A15" s="18" t="s">
        <v>12115</v>
      </c>
      <c r="B15" s="19">
        <v>0</v>
      </c>
      <c r="C15" s="19">
        <v>56</v>
      </c>
      <c r="D15" s="20">
        <v>1058.75</v>
      </c>
      <c r="E15" s="19">
        <v>48</v>
      </c>
      <c r="F15" s="19">
        <v>20</v>
      </c>
      <c r="G15" s="19">
        <v>22</v>
      </c>
      <c r="H15" s="19">
        <v>13</v>
      </c>
      <c r="I15" s="19">
        <v>18</v>
      </c>
      <c r="J15" s="19">
        <v>33</v>
      </c>
      <c r="K15" s="19">
        <v>40</v>
      </c>
      <c r="L15" s="22">
        <v>0.5892857142857143</v>
      </c>
      <c r="M15" s="22">
        <v>0.7142857142857143</v>
      </c>
      <c r="N15" s="22">
        <v>0.125</v>
      </c>
      <c r="O15" s="19">
        <v>16</v>
      </c>
      <c r="Q15" s="19">
        <v>0</v>
      </c>
      <c r="R15" s="19">
        <v>0</v>
      </c>
      <c r="S15" s="19">
        <v>1</v>
      </c>
      <c r="T15" s="19">
        <v>39</v>
      </c>
      <c r="U15" s="20">
        <v>42350</v>
      </c>
      <c r="V15" s="20">
        <v>0</v>
      </c>
      <c r="W15" s="20">
        <v>3920</v>
      </c>
      <c r="X15" s="20">
        <v>42</v>
      </c>
      <c r="Y15" s="20">
        <v>40</v>
      </c>
    </row>
    <row r="16" spans="1:25">
      <c r="A16" s="18" t="s">
        <v>12116</v>
      </c>
      <c r="B16" s="19">
        <v>0</v>
      </c>
      <c r="C16" s="19">
        <v>56</v>
      </c>
      <c r="D16" s="20">
        <v>1080.2631578947369</v>
      </c>
      <c r="E16" s="19">
        <v>55</v>
      </c>
      <c r="F16" s="19">
        <v>21</v>
      </c>
      <c r="G16" s="19">
        <v>12</v>
      </c>
      <c r="H16" s="19">
        <v>7</v>
      </c>
      <c r="I16" s="19">
        <v>7</v>
      </c>
      <c r="J16" s="19">
        <v>28</v>
      </c>
      <c r="K16" s="19">
        <v>19</v>
      </c>
      <c r="L16" s="22">
        <v>0.5</v>
      </c>
      <c r="M16" s="22">
        <v>0.3392857142857143</v>
      </c>
      <c r="N16" s="22">
        <v>-0.1607142857142857</v>
      </c>
      <c r="O16" s="19">
        <v>37</v>
      </c>
      <c r="Q16" s="19">
        <v>0</v>
      </c>
      <c r="R16" s="19">
        <v>0</v>
      </c>
      <c r="S16" s="19">
        <v>0</v>
      </c>
      <c r="T16" s="19">
        <v>19</v>
      </c>
      <c r="U16" s="20">
        <v>20525</v>
      </c>
      <c r="V16" s="20">
        <v>0</v>
      </c>
      <c r="W16" s="20">
        <v>3976</v>
      </c>
      <c r="X16" s="20">
        <v>51</v>
      </c>
      <c r="Y16" s="20">
        <v>19</v>
      </c>
    </row>
    <row r="17" spans="1:25">
      <c r="A17" s="18" t="s">
        <v>12117</v>
      </c>
      <c r="B17" s="19">
        <v>0</v>
      </c>
      <c r="C17" s="19">
        <v>56</v>
      </c>
      <c r="D17" s="20">
        <v>1146.25</v>
      </c>
      <c r="E17" s="19">
        <v>54</v>
      </c>
      <c r="F17" s="19">
        <v>4</v>
      </c>
      <c r="G17" s="19">
        <v>14</v>
      </c>
      <c r="H17" s="19">
        <v>16</v>
      </c>
      <c r="I17" s="19">
        <v>6</v>
      </c>
      <c r="J17" s="19">
        <v>20</v>
      </c>
      <c r="K17" s="19">
        <v>20</v>
      </c>
      <c r="L17" s="22">
        <v>0.35714285714285715</v>
      </c>
      <c r="M17" s="22">
        <v>0.35714285714285715</v>
      </c>
      <c r="N17" s="22">
        <v>0</v>
      </c>
      <c r="O17" s="19">
        <v>36</v>
      </c>
      <c r="Q17" s="19">
        <v>3</v>
      </c>
      <c r="R17" s="19">
        <v>1</v>
      </c>
      <c r="S17" s="19">
        <v>2</v>
      </c>
      <c r="T17" s="19">
        <v>17</v>
      </c>
      <c r="U17" s="20">
        <v>22925</v>
      </c>
      <c r="V17" s="20">
        <v>0</v>
      </c>
      <c r="W17" s="20">
        <v>4536</v>
      </c>
      <c r="X17" s="20">
        <v>46</v>
      </c>
      <c r="Y17" s="20">
        <v>19</v>
      </c>
    </row>
    <row r="18" spans="1:25">
      <c r="A18" s="18" t="s">
        <v>12118</v>
      </c>
      <c r="B18" s="19">
        <v>0</v>
      </c>
      <c r="C18" s="19">
        <v>56</v>
      </c>
      <c r="D18" s="20">
        <v>1205.4347826086957</v>
      </c>
      <c r="E18" s="19">
        <v>56</v>
      </c>
      <c r="F18" s="19">
        <v>17</v>
      </c>
      <c r="G18" s="19">
        <v>16</v>
      </c>
      <c r="H18" s="19">
        <v>15</v>
      </c>
      <c r="I18" s="19">
        <v>7</v>
      </c>
      <c r="J18" s="19">
        <v>32</v>
      </c>
      <c r="K18" s="19">
        <v>23</v>
      </c>
      <c r="L18" s="22">
        <v>0.5714285714285714</v>
      </c>
      <c r="M18" s="22">
        <v>0.4107142857142857</v>
      </c>
      <c r="N18" s="22">
        <v>-0.1607142857142857</v>
      </c>
      <c r="O18" s="19">
        <v>33</v>
      </c>
      <c r="Q18" s="19">
        <v>0</v>
      </c>
      <c r="R18" s="19">
        <v>2</v>
      </c>
      <c r="S18" s="19">
        <v>0</v>
      </c>
      <c r="T18" s="19">
        <v>21</v>
      </c>
      <c r="U18" s="20">
        <v>27725</v>
      </c>
      <c r="V18" s="20">
        <v>0</v>
      </c>
      <c r="W18" s="20">
        <v>4536</v>
      </c>
      <c r="X18" s="20">
        <v>52</v>
      </c>
      <c r="Y18" s="20">
        <v>21</v>
      </c>
    </row>
    <row r="19" spans="1:25">
      <c r="A19" s="18" t="s">
        <v>12119</v>
      </c>
      <c r="B19" s="19">
        <v>0</v>
      </c>
      <c r="C19" s="19">
        <v>56</v>
      </c>
      <c r="D19" s="20">
        <v>1222.5806451612902</v>
      </c>
      <c r="E19" s="19">
        <v>56</v>
      </c>
      <c r="F19" s="19">
        <v>19</v>
      </c>
      <c r="G19" s="19">
        <v>22</v>
      </c>
      <c r="H19" s="19">
        <v>21</v>
      </c>
      <c r="I19" s="19">
        <v>9</v>
      </c>
      <c r="J19" s="19">
        <v>40</v>
      </c>
      <c r="K19" s="19">
        <v>31</v>
      </c>
      <c r="L19" s="22">
        <v>0.7142857142857143</v>
      </c>
      <c r="M19" s="22">
        <v>0.5535714285714286</v>
      </c>
      <c r="N19" s="22">
        <v>-0.1607142857142857</v>
      </c>
      <c r="O19" s="19">
        <v>25</v>
      </c>
      <c r="Q19" s="19">
        <v>3</v>
      </c>
      <c r="R19" s="19">
        <v>0</v>
      </c>
      <c r="S19" s="19">
        <v>3</v>
      </c>
      <c r="T19" s="19">
        <v>28</v>
      </c>
      <c r="U19" s="20">
        <v>37900</v>
      </c>
      <c r="V19" s="20">
        <v>0</v>
      </c>
      <c r="W19" s="20">
        <v>4704</v>
      </c>
      <c r="X19" s="20">
        <v>57</v>
      </c>
      <c r="Y19" s="20">
        <v>31</v>
      </c>
    </row>
    <row r="20" spans="1:25">
      <c r="A20" s="18" t="s">
        <v>12120</v>
      </c>
      <c r="B20" s="19">
        <v>0</v>
      </c>
      <c r="C20" s="19">
        <v>84</v>
      </c>
      <c r="D20" s="20">
        <v>1687.0833333333333</v>
      </c>
      <c r="E20" s="19">
        <v>82</v>
      </c>
      <c r="F20" s="19">
        <v>9</v>
      </c>
      <c r="G20" s="19">
        <v>11</v>
      </c>
      <c r="H20" s="19">
        <v>23</v>
      </c>
      <c r="I20" s="19">
        <v>25</v>
      </c>
      <c r="J20" s="19">
        <v>32</v>
      </c>
      <c r="K20" s="19">
        <v>36</v>
      </c>
      <c r="L20" s="22">
        <v>0.38095238095238093</v>
      </c>
      <c r="M20" s="22">
        <v>0.42857142857142855</v>
      </c>
      <c r="N20" s="22">
        <v>4.7619047619047616E-2</v>
      </c>
      <c r="O20" s="19">
        <v>48</v>
      </c>
      <c r="Q20" s="19">
        <v>3</v>
      </c>
      <c r="R20" s="19">
        <v>0</v>
      </c>
      <c r="S20" s="19">
        <v>0</v>
      </c>
      <c r="T20" s="19">
        <v>36</v>
      </c>
      <c r="U20" s="20">
        <v>60735</v>
      </c>
      <c r="V20" s="20">
        <v>0</v>
      </c>
      <c r="W20" s="20">
        <v>31472</v>
      </c>
      <c r="X20" s="20">
        <v>77</v>
      </c>
      <c r="Y20" s="20">
        <v>36</v>
      </c>
    </row>
    <row r="21" spans="1:25">
      <c r="A21" s="18" t="s">
        <v>12121</v>
      </c>
      <c r="B21" s="19">
        <v>0</v>
      </c>
      <c r="C21" s="19">
        <v>0</v>
      </c>
      <c r="D21" s="20">
        <v>0</v>
      </c>
      <c r="E21" s="19">
        <v>0</v>
      </c>
      <c r="F21" s="19">
        <v>0</v>
      </c>
      <c r="G21" s="19">
        <v>0</v>
      </c>
      <c r="H21" s="19">
        <v>0</v>
      </c>
      <c r="I21" s="19">
        <v>0</v>
      </c>
      <c r="J21" s="19">
        <v>0</v>
      </c>
      <c r="K21" s="19">
        <v>0</v>
      </c>
      <c r="L21" s="22">
        <v>0</v>
      </c>
      <c r="M21" s="22">
        <v>0</v>
      </c>
      <c r="N21" s="22">
        <v>0</v>
      </c>
      <c r="O21" s="19">
        <v>0</v>
      </c>
      <c r="Q21" s="19">
        <v>0</v>
      </c>
      <c r="R21" s="19">
        <v>0</v>
      </c>
      <c r="S21" s="19">
        <v>0</v>
      </c>
      <c r="T21" s="19">
        <v>0</v>
      </c>
      <c r="U21" s="20">
        <v>0</v>
      </c>
      <c r="V21" s="20">
        <v>0</v>
      </c>
      <c r="W21" s="20">
        <v>0</v>
      </c>
      <c r="X21" s="20">
        <v>0</v>
      </c>
      <c r="Y21" s="20">
        <v>0</v>
      </c>
    </row>
    <row r="22" spans="1:25">
      <c r="A22" s="18" t="s">
        <v>12122</v>
      </c>
      <c r="B22" s="19">
        <v>0</v>
      </c>
      <c r="C22" s="19">
        <v>42</v>
      </c>
      <c r="D22" s="20">
        <v>1965.5555555555557</v>
      </c>
      <c r="E22" s="19">
        <v>40</v>
      </c>
      <c r="F22" s="19">
        <v>9</v>
      </c>
      <c r="G22" s="19">
        <v>7</v>
      </c>
      <c r="H22" s="19">
        <v>18</v>
      </c>
      <c r="I22" s="19">
        <v>20</v>
      </c>
      <c r="J22" s="19">
        <v>27</v>
      </c>
      <c r="K22" s="19">
        <v>27</v>
      </c>
      <c r="L22" s="22">
        <v>0.6428571428571429</v>
      </c>
      <c r="M22" s="22">
        <v>0.6428571428571429</v>
      </c>
      <c r="N22" s="22">
        <v>0</v>
      </c>
      <c r="O22" s="19">
        <v>15</v>
      </c>
      <c r="Q22" s="19">
        <v>0</v>
      </c>
      <c r="R22" s="19">
        <v>0</v>
      </c>
      <c r="S22" s="19">
        <v>0</v>
      </c>
      <c r="T22" s="19">
        <v>27</v>
      </c>
      <c r="U22" s="20">
        <v>53070</v>
      </c>
      <c r="V22" s="20">
        <v>0</v>
      </c>
      <c r="W22" s="20">
        <v>19152</v>
      </c>
      <c r="X22" s="20">
        <v>40</v>
      </c>
      <c r="Y22" s="20">
        <v>27</v>
      </c>
    </row>
    <row r="23" spans="1:25">
      <c r="A23" s="18" t="s">
        <v>12123</v>
      </c>
      <c r="B23" s="19">
        <v>0</v>
      </c>
      <c r="C23" s="19">
        <v>28</v>
      </c>
      <c r="D23" s="20">
        <v>2051.5</v>
      </c>
      <c r="E23" s="19">
        <v>28</v>
      </c>
      <c r="F23" s="19">
        <v>5</v>
      </c>
      <c r="G23" s="19">
        <v>0</v>
      </c>
      <c r="H23" s="19">
        <v>7</v>
      </c>
      <c r="I23" s="19">
        <v>10</v>
      </c>
      <c r="J23" s="19">
        <v>12</v>
      </c>
      <c r="K23" s="19">
        <v>10</v>
      </c>
      <c r="L23" s="22">
        <v>0.42857142857142855</v>
      </c>
      <c r="M23" s="22">
        <v>0.35714285714285715</v>
      </c>
      <c r="N23" s="22">
        <v>-7.1428571428571397E-2</v>
      </c>
      <c r="O23" s="19">
        <v>18</v>
      </c>
      <c r="Q23" s="19">
        <v>3</v>
      </c>
      <c r="R23" s="19">
        <v>0</v>
      </c>
      <c r="S23" s="19">
        <v>0</v>
      </c>
      <c r="T23" s="19">
        <v>10</v>
      </c>
      <c r="U23" s="20">
        <v>20515</v>
      </c>
      <c r="V23" s="20">
        <v>0</v>
      </c>
      <c r="W23" s="20">
        <v>13048</v>
      </c>
      <c r="X23" s="20">
        <v>28</v>
      </c>
      <c r="Y23" s="20">
        <v>10</v>
      </c>
    </row>
    <row r="24" spans="1:25">
      <c r="A24" s="18" t="s">
        <v>12124</v>
      </c>
      <c r="B24" s="19">
        <v>0</v>
      </c>
      <c r="C24" s="19">
        <v>28</v>
      </c>
      <c r="D24" s="20">
        <v>1116.4285714285713</v>
      </c>
      <c r="E24" s="19">
        <v>28</v>
      </c>
      <c r="F24" s="19">
        <v>0</v>
      </c>
      <c r="G24" s="19">
        <v>2</v>
      </c>
      <c r="H24" s="19">
        <v>8</v>
      </c>
      <c r="I24" s="19">
        <v>12</v>
      </c>
      <c r="J24" s="19">
        <v>8</v>
      </c>
      <c r="K24" s="19">
        <v>14</v>
      </c>
      <c r="L24" s="22">
        <v>0.2857142857142857</v>
      </c>
      <c r="M24" s="22">
        <v>0.5</v>
      </c>
      <c r="N24" s="22">
        <v>0.2142857142857143</v>
      </c>
      <c r="O24" s="19">
        <v>14</v>
      </c>
      <c r="Q24" s="19">
        <v>0</v>
      </c>
      <c r="R24" s="19">
        <v>0</v>
      </c>
      <c r="S24" s="19">
        <v>0</v>
      </c>
      <c r="T24" s="19">
        <v>14</v>
      </c>
      <c r="U24" s="20">
        <v>15630</v>
      </c>
      <c r="V24" s="20">
        <v>0</v>
      </c>
      <c r="W24" s="20">
        <v>4312</v>
      </c>
      <c r="X24" s="20">
        <v>30</v>
      </c>
      <c r="Y24" s="20">
        <v>14</v>
      </c>
    </row>
    <row r="25" spans="1:25">
      <c r="A25" s="16" t="s">
        <v>12125</v>
      </c>
      <c r="B25" s="13">
        <f>SUM(B9:B24)</f>
        <v>0</v>
      </c>
      <c r="C25" s="13">
        <f>SUM(C9:C24)</f>
        <v>672</v>
      </c>
      <c r="D25" s="14">
        <f>IF(K25 &gt; 0, U25 / K25, 0)</f>
        <v>1271.4375</v>
      </c>
      <c r="E25" s="13">
        <f t="shared" ref="E25:K25" si="0">SUM(E9:E24)</f>
        <v>656</v>
      </c>
      <c r="F25" s="13">
        <f t="shared" si="0"/>
        <v>195</v>
      </c>
      <c r="G25" s="13">
        <f t="shared" si="0"/>
        <v>196</v>
      </c>
      <c r="H25" s="13">
        <f t="shared" si="0"/>
        <v>215</v>
      </c>
      <c r="I25" s="13">
        <f t="shared" si="0"/>
        <v>204</v>
      </c>
      <c r="J25" s="13">
        <f t="shared" si="0"/>
        <v>410</v>
      </c>
      <c r="K25" s="13">
        <f t="shared" si="0"/>
        <v>400</v>
      </c>
      <c r="L25" s="15">
        <f>IF(C25 &gt; 0, J25 / C25, 0)</f>
        <v>0.61011904761904767</v>
      </c>
      <c r="M25" s="15">
        <f>IF(C25 &gt; 0, K25 / (C25), 0)</f>
        <v>0.59523809523809523</v>
      </c>
      <c r="N25" s="15">
        <f>M25 - L25</f>
        <v>-1.4880952380952439E-2</v>
      </c>
      <c r="O25" s="13">
        <f>SUM(O9:O24)</f>
        <v>272</v>
      </c>
      <c r="Q25" s="13">
        <f t="shared" ref="Q25:Y25" si="1">SUM(Q9:Q24)</f>
        <v>19</v>
      </c>
      <c r="R25" s="13">
        <f t="shared" si="1"/>
        <v>6</v>
      </c>
      <c r="S25" s="13">
        <f t="shared" si="1"/>
        <v>6</v>
      </c>
      <c r="T25" s="13">
        <f t="shared" si="1"/>
        <v>388</v>
      </c>
      <c r="U25" s="14">
        <f t="shared" si="1"/>
        <v>508575</v>
      </c>
      <c r="V25" s="14">
        <f t="shared" si="1"/>
        <v>0</v>
      </c>
      <c r="W25" s="14">
        <f t="shared" si="1"/>
        <v>119994</v>
      </c>
      <c r="X25" s="14">
        <f t="shared" si="1"/>
        <v>637</v>
      </c>
      <c r="Y25" s="14">
        <f t="shared" si="1"/>
        <v>394</v>
      </c>
    </row>
    <row r="27" spans="1:25" ht="15.75">
      <c r="A27" s="3" t="s">
        <v>12126</v>
      </c>
    </row>
    <row r="28" spans="1:25">
      <c r="A28" s="26"/>
      <c r="B28" s="26"/>
      <c r="C28" s="26"/>
      <c r="D28" s="26"/>
      <c r="E28" s="26"/>
      <c r="F28" s="26"/>
      <c r="G28" s="26"/>
      <c r="H28" s="26"/>
      <c r="I28" s="26"/>
      <c r="J28" s="27" t="s">
        <v>12127</v>
      </c>
      <c r="K28" s="27"/>
      <c r="L28" s="26"/>
      <c r="M28" s="26"/>
      <c r="N28" s="26"/>
      <c r="O28" s="26"/>
    </row>
    <row r="29" spans="1:25" ht="25.5">
      <c r="A29" s="4" t="s">
        <v>12128</v>
      </c>
      <c r="B29" s="4" t="s">
        <v>12129</v>
      </c>
      <c r="C29" s="4" t="s">
        <v>12130</v>
      </c>
      <c r="D29" s="4" t="s">
        <v>12131</v>
      </c>
      <c r="E29" s="4" t="s">
        <v>12132</v>
      </c>
      <c r="F29" s="4" t="s">
        <v>12133</v>
      </c>
      <c r="G29" s="5" t="s">
        <v>12134</v>
      </c>
      <c r="H29" s="9" t="s">
        <v>12135</v>
      </c>
      <c r="I29" s="9" t="s">
        <v>12136</v>
      </c>
      <c r="J29" s="9" t="s">
        <v>12137</v>
      </c>
      <c r="K29" s="9" t="s">
        <v>12138</v>
      </c>
      <c r="L29" s="6" t="s">
        <v>12139</v>
      </c>
      <c r="M29" s="6" t="s">
        <v>12141</v>
      </c>
      <c r="N29" s="6" t="s">
        <v>12142</v>
      </c>
      <c r="O29" s="7" t="s">
        <v>12143</v>
      </c>
      <c r="Q29" s="11" t="s">
        <v>12140</v>
      </c>
      <c r="R29" s="11" t="s">
        <v>12144</v>
      </c>
      <c r="S29" s="11" t="s">
        <v>12145</v>
      </c>
    </row>
    <row r="30" spans="1:25">
      <c r="A30" s="17" t="s">
        <v>12146</v>
      </c>
    </row>
    <row r="31" spans="1:25">
      <c r="A31" s="18" t="s">
        <v>12147</v>
      </c>
      <c r="B31" s="18" t="s">
        <v>12148</v>
      </c>
      <c r="C31" s="18" t="s">
        <v>12149</v>
      </c>
      <c r="D31" s="18" t="s">
        <v>12150</v>
      </c>
      <c r="E31" s="18" t="s">
        <v>12151</v>
      </c>
      <c r="F31" s="18" t="s">
        <v>12152</v>
      </c>
      <c r="G31" s="19">
        <v>12</v>
      </c>
      <c r="H31" s="23">
        <v>45870</v>
      </c>
      <c r="I31" s="23">
        <v>46234</v>
      </c>
      <c r="J31" s="23">
        <v>45580</v>
      </c>
      <c r="K31" s="23">
        <v>45580</v>
      </c>
      <c r="L31" s="20">
        <v>0</v>
      </c>
      <c r="M31" s="20">
        <v>1888.21</v>
      </c>
      <c r="N31" s="20">
        <v>2225</v>
      </c>
      <c r="O31" s="21">
        <v>0</v>
      </c>
      <c r="Q31" s="20">
        <v>1535</v>
      </c>
      <c r="R31" s="20">
        <f t="shared" ref="R31:R44" si="2">N31</f>
        <v>2225</v>
      </c>
      <c r="S31" s="20">
        <v>2225</v>
      </c>
    </row>
    <row r="32" spans="1:25">
      <c r="B32" s="18" t="s">
        <v>12153</v>
      </c>
      <c r="D32" s="18" t="s">
        <v>12154</v>
      </c>
      <c r="E32" s="18" t="s">
        <v>12155</v>
      </c>
      <c r="F32" s="18" t="s">
        <v>12156</v>
      </c>
      <c r="G32" s="19">
        <v>12</v>
      </c>
      <c r="H32" s="23">
        <v>45887</v>
      </c>
      <c r="I32" s="23">
        <v>46234</v>
      </c>
      <c r="J32" s="23">
        <v>45576</v>
      </c>
      <c r="K32" s="23">
        <v>45578</v>
      </c>
      <c r="L32" s="20">
        <v>0</v>
      </c>
      <c r="M32" s="20">
        <v>0</v>
      </c>
      <c r="N32" s="20">
        <v>2115</v>
      </c>
      <c r="O32" s="21">
        <v>0</v>
      </c>
      <c r="Q32" s="20">
        <v>0</v>
      </c>
      <c r="R32" s="20">
        <f t="shared" si="2"/>
        <v>2115</v>
      </c>
      <c r="S32" s="20">
        <v>2115</v>
      </c>
    </row>
    <row r="33" spans="1:19">
      <c r="B33" s="18" t="s">
        <v>12157</v>
      </c>
      <c r="D33" s="18" t="s">
        <v>12158</v>
      </c>
      <c r="E33" s="18" t="s">
        <v>12159</v>
      </c>
      <c r="F33" s="18" t="s">
        <v>12160</v>
      </c>
      <c r="G33" s="19">
        <v>12</v>
      </c>
      <c r="H33" s="23">
        <v>45887</v>
      </c>
      <c r="I33" s="23">
        <v>46234</v>
      </c>
      <c r="J33" s="23">
        <v>45570</v>
      </c>
      <c r="K33" s="23">
        <v>45572</v>
      </c>
      <c r="L33" s="20">
        <v>2100</v>
      </c>
      <c r="M33" s="20">
        <v>0</v>
      </c>
      <c r="N33" s="20">
        <v>2100</v>
      </c>
      <c r="O33" s="21">
        <v>0</v>
      </c>
      <c r="Q33" s="20">
        <v>0</v>
      </c>
      <c r="R33" s="20">
        <f t="shared" si="2"/>
        <v>2100</v>
      </c>
      <c r="S33" s="20">
        <v>2100</v>
      </c>
    </row>
    <row r="34" spans="1:19">
      <c r="B34" s="18" t="s">
        <v>12161</v>
      </c>
      <c r="D34" s="18" t="s">
        <v>12162</v>
      </c>
      <c r="E34" s="18" t="s">
        <v>12163</v>
      </c>
      <c r="F34" s="18" t="s">
        <v>12164</v>
      </c>
      <c r="G34" s="19">
        <v>12</v>
      </c>
      <c r="H34" s="23">
        <v>45870</v>
      </c>
      <c r="I34" s="23">
        <v>46234</v>
      </c>
      <c r="J34" s="23">
        <v>45546</v>
      </c>
      <c r="K34" s="23">
        <v>45546</v>
      </c>
      <c r="L34" s="20">
        <v>0</v>
      </c>
      <c r="M34" s="20">
        <v>0</v>
      </c>
      <c r="N34" s="20">
        <v>2100</v>
      </c>
      <c r="O34" s="21">
        <v>0</v>
      </c>
      <c r="Q34" s="20">
        <v>0</v>
      </c>
      <c r="R34" s="20">
        <f t="shared" si="2"/>
        <v>2100</v>
      </c>
      <c r="S34" s="20">
        <v>2100</v>
      </c>
    </row>
    <row r="35" spans="1:19">
      <c r="B35" s="18" t="s">
        <v>12165</v>
      </c>
      <c r="D35" s="18" t="s">
        <v>12166</v>
      </c>
      <c r="E35" s="18" t="s">
        <v>12167</v>
      </c>
      <c r="F35" s="18" t="s">
        <v>12168</v>
      </c>
      <c r="G35" s="19">
        <v>12</v>
      </c>
      <c r="H35" s="23">
        <v>45887</v>
      </c>
      <c r="I35" s="23">
        <v>46234</v>
      </c>
      <c r="J35" s="23">
        <v>45535</v>
      </c>
      <c r="K35" s="23">
        <v>45535</v>
      </c>
      <c r="L35" s="20">
        <v>2175</v>
      </c>
      <c r="M35" s="20">
        <v>0</v>
      </c>
      <c r="N35" s="20">
        <v>2175</v>
      </c>
      <c r="O35" s="21">
        <v>0</v>
      </c>
      <c r="Q35" s="20">
        <v>0</v>
      </c>
      <c r="R35" s="20">
        <f t="shared" si="2"/>
        <v>2175</v>
      </c>
      <c r="S35" s="20">
        <v>2175</v>
      </c>
    </row>
    <row r="36" spans="1:19">
      <c r="B36" s="18" t="s">
        <v>12169</v>
      </c>
      <c r="D36" s="18" t="s">
        <v>12170</v>
      </c>
      <c r="E36" s="18" t="s">
        <v>12171</v>
      </c>
      <c r="F36" s="18" t="s">
        <v>12172</v>
      </c>
      <c r="G36" s="19">
        <v>12</v>
      </c>
      <c r="H36" s="23">
        <v>45887</v>
      </c>
      <c r="I36" s="23">
        <v>46234</v>
      </c>
      <c r="J36" s="23">
        <v>45553</v>
      </c>
      <c r="K36" s="23">
        <v>45554</v>
      </c>
      <c r="L36" s="20">
        <v>2100</v>
      </c>
      <c r="M36" s="20">
        <v>0</v>
      </c>
      <c r="N36" s="20">
        <v>2100</v>
      </c>
      <c r="O36" s="21">
        <v>0</v>
      </c>
      <c r="Q36" s="20">
        <v>0</v>
      </c>
      <c r="R36" s="20">
        <f t="shared" si="2"/>
        <v>2100</v>
      </c>
      <c r="S36" s="20">
        <v>2100</v>
      </c>
    </row>
    <row r="37" spans="1:19">
      <c r="B37" s="18" t="s">
        <v>12173</v>
      </c>
      <c r="D37" s="18" t="s">
        <v>12174</v>
      </c>
      <c r="E37" s="18" t="s">
        <v>12175</v>
      </c>
      <c r="F37" s="18" t="s">
        <v>12176</v>
      </c>
      <c r="G37" s="19">
        <v>12</v>
      </c>
      <c r="H37" s="23">
        <v>45870</v>
      </c>
      <c r="I37" s="23">
        <v>46234</v>
      </c>
      <c r="J37" s="23">
        <v>45531</v>
      </c>
      <c r="K37" s="23">
        <v>45531</v>
      </c>
      <c r="L37" s="20">
        <v>0</v>
      </c>
      <c r="M37" s="20">
        <v>0</v>
      </c>
      <c r="N37" s="20">
        <v>2075</v>
      </c>
      <c r="O37" s="21">
        <v>0</v>
      </c>
      <c r="Q37" s="20">
        <v>0</v>
      </c>
      <c r="R37" s="20">
        <f t="shared" si="2"/>
        <v>2075</v>
      </c>
      <c r="S37" s="20">
        <v>2075</v>
      </c>
    </row>
    <row r="38" spans="1:19">
      <c r="B38" s="18" t="s">
        <v>12177</v>
      </c>
      <c r="D38" s="18" t="s">
        <v>12178</v>
      </c>
      <c r="E38" s="18" t="s">
        <v>12179</v>
      </c>
      <c r="F38" s="18" t="s">
        <v>12180</v>
      </c>
      <c r="G38" s="19">
        <v>12</v>
      </c>
      <c r="H38" s="23">
        <v>45887</v>
      </c>
      <c r="I38" s="23">
        <v>46234</v>
      </c>
      <c r="J38" s="23">
        <v>45541</v>
      </c>
      <c r="K38" s="23">
        <v>45544</v>
      </c>
      <c r="L38" s="20">
        <v>2100</v>
      </c>
      <c r="M38" s="20">
        <v>0</v>
      </c>
      <c r="N38" s="20">
        <v>2100</v>
      </c>
      <c r="O38" s="21">
        <v>0</v>
      </c>
      <c r="Q38" s="20">
        <v>0</v>
      </c>
      <c r="R38" s="20">
        <f t="shared" si="2"/>
        <v>2100</v>
      </c>
      <c r="S38" s="20">
        <v>2100</v>
      </c>
    </row>
    <row r="39" spans="1:19">
      <c r="B39" s="18" t="s">
        <v>12181</v>
      </c>
      <c r="D39" s="18" t="s">
        <v>12182</v>
      </c>
      <c r="E39" s="18" t="s">
        <v>12183</v>
      </c>
      <c r="F39" s="18" t="s">
        <v>12184</v>
      </c>
      <c r="G39" s="19">
        <v>12</v>
      </c>
      <c r="H39" s="23">
        <v>45887</v>
      </c>
      <c r="I39" s="23">
        <v>46234</v>
      </c>
      <c r="J39" s="23">
        <v>45536</v>
      </c>
      <c r="K39" s="23">
        <v>45539</v>
      </c>
      <c r="L39" s="20">
        <v>2175</v>
      </c>
      <c r="M39" s="20">
        <v>0</v>
      </c>
      <c r="N39" s="20">
        <v>2150</v>
      </c>
      <c r="O39" s="21">
        <v>0</v>
      </c>
      <c r="Q39" s="20">
        <v>0</v>
      </c>
      <c r="R39" s="20">
        <f t="shared" si="2"/>
        <v>2150</v>
      </c>
      <c r="S39" s="20">
        <v>2150</v>
      </c>
    </row>
    <row r="40" spans="1:19">
      <c r="B40" s="18" t="s">
        <v>12185</v>
      </c>
      <c r="D40" s="18" t="s">
        <v>12186</v>
      </c>
      <c r="E40" s="18" t="s">
        <v>12187</v>
      </c>
      <c r="F40" s="18" t="s">
        <v>12188</v>
      </c>
      <c r="G40" s="19">
        <v>12</v>
      </c>
      <c r="H40" s="23">
        <v>45887</v>
      </c>
      <c r="I40" s="23">
        <v>46234</v>
      </c>
      <c r="J40" s="23">
        <v>45579</v>
      </c>
      <c r="K40" s="23">
        <v>45579</v>
      </c>
      <c r="L40" s="20">
        <v>2115</v>
      </c>
      <c r="M40" s="20">
        <v>0</v>
      </c>
      <c r="N40" s="20">
        <v>2115</v>
      </c>
      <c r="O40" s="21">
        <v>0</v>
      </c>
      <c r="Q40" s="20">
        <v>0</v>
      </c>
      <c r="R40" s="20">
        <f t="shared" si="2"/>
        <v>2115</v>
      </c>
      <c r="S40" s="20">
        <v>2115</v>
      </c>
    </row>
    <row r="41" spans="1:19">
      <c r="B41" s="18" t="s">
        <v>12189</v>
      </c>
      <c r="D41" s="18" t="s">
        <v>12190</v>
      </c>
      <c r="E41" s="18" t="s">
        <v>12191</v>
      </c>
      <c r="F41" s="18" t="s">
        <v>12192</v>
      </c>
      <c r="G41" s="19">
        <v>12</v>
      </c>
      <c r="H41" s="23">
        <v>45887</v>
      </c>
      <c r="I41" s="23">
        <v>46234</v>
      </c>
      <c r="J41" s="23">
        <v>45567</v>
      </c>
      <c r="K41" s="23">
        <v>45567</v>
      </c>
      <c r="L41" s="20">
        <v>0</v>
      </c>
      <c r="M41" s="20">
        <v>0</v>
      </c>
      <c r="N41" s="20">
        <v>2225</v>
      </c>
      <c r="O41" s="21">
        <v>0</v>
      </c>
      <c r="Q41" s="20">
        <v>0</v>
      </c>
      <c r="R41" s="20">
        <f t="shared" si="2"/>
        <v>2225</v>
      </c>
      <c r="S41" s="20">
        <v>2225</v>
      </c>
    </row>
    <row r="42" spans="1:19">
      <c r="B42" s="18" t="s">
        <v>12193</v>
      </c>
      <c r="D42" s="18" t="s">
        <v>12194</v>
      </c>
      <c r="E42" s="18" t="s">
        <v>12195</v>
      </c>
      <c r="F42" s="18" t="s">
        <v>12196</v>
      </c>
      <c r="G42" s="19">
        <v>12</v>
      </c>
      <c r="H42" s="23">
        <v>45887</v>
      </c>
      <c r="I42" s="23">
        <v>46234</v>
      </c>
      <c r="J42" s="23">
        <v>45573</v>
      </c>
      <c r="K42" s="23">
        <v>45574</v>
      </c>
      <c r="L42" s="20">
        <v>2115</v>
      </c>
      <c r="M42" s="20">
        <v>0</v>
      </c>
      <c r="N42" s="20">
        <v>2115</v>
      </c>
      <c r="O42" s="21">
        <v>0</v>
      </c>
      <c r="Q42" s="20">
        <v>0</v>
      </c>
      <c r="R42" s="20">
        <f t="shared" si="2"/>
        <v>2115</v>
      </c>
      <c r="S42" s="20">
        <v>2115</v>
      </c>
    </row>
    <row r="43" spans="1:19">
      <c r="B43" s="18" t="s">
        <v>12197</v>
      </c>
      <c r="D43" s="18" t="s">
        <v>12198</v>
      </c>
      <c r="E43" s="18" t="s">
        <v>12199</v>
      </c>
      <c r="F43" s="18" t="s">
        <v>12200</v>
      </c>
      <c r="G43" s="19">
        <v>12</v>
      </c>
      <c r="H43" s="23">
        <v>45887</v>
      </c>
      <c r="I43" s="23">
        <v>46234</v>
      </c>
      <c r="J43" s="23">
        <v>45569</v>
      </c>
      <c r="K43" s="23">
        <v>45570</v>
      </c>
      <c r="L43" s="20">
        <v>2100</v>
      </c>
      <c r="M43" s="20">
        <v>0</v>
      </c>
      <c r="N43" s="20">
        <v>2100</v>
      </c>
      <c r="O43" s="21">
        <v>0</v>
      </c>
      <c r="Q43" s="20">
        <v>0</v>
      </c>
      <c r="R43" s="20">
        <f t="shared" si="2"/>
        <v>2100</v>
      </c>
      <c r="S43" s="20">
        <v>2100</v>
      </c>
    </row>
    <row r="44" spans="1:19">
      <c r="B44" s="18" t="s">
        <v>12201</v>
      </c>
      <c r="D44" s="18" t="s">
        <v>12202</v>
      </c>
      <c r="E44" s="18" t="s">
        <v>12203</v>
      </c>
      <c r="F44" s="18" t="s">
        <v>12204</v>
      </c>
      <c r="G44" s="19">
        <v>12</v>
      </c>
      <c r="H44" s="23">
        <v>45887</v>
      </c>
      <c r="I44" s="23">
        <v>46234</v>
      </c>
      <c r="J44" s="23">
        <v>45570</v>
      </c>
      <c r="K44" s="23">
        <v>45572</v>
      </c>
      <c r="L44" s="20">
        <v>2100</v>
      </c>
      <c r="M44" s="20">
        <v>0</v>
      </c>
      <c r="N44" s="20">
        <v>2100</v>
      </c>
      <c r="O44" s="21">
        <v>0</v>
      </c>
      <c r="Q44" s="20">
        <v>0</v>
      </c>
      <c r="R44" s="20">
        <f t="shared" si="2"/>
        <v>2100</v>
      </c>
      <c r="S44" s="20">
        <v>2100</v>
      </c>
    </row>
    <row r="45" spans="1:19">
      <c r="A45" s="17" t="s">
        <v>12205</v>
      </c>
    </row>
    <row r="46" spans="1:19">
      <c r="A46" s="18" t="s">
        <v>12206</v>
      </c>
      <c r="B46" s="18" t="s">
        <v>12207</v>
      </c>
      <c r="C46" s="18" t="s">
        <v>12208</v>
      </c>
      <c r="D46" s="18" t="s">
        <v>12209</v>
      </c>
      <c r="E46" s="18" t="s">
        <v>12210</v>
      </c>
      <c r="F46" s="18" t="s">
        <v>12211</v>
      </c>
      <c r="G46" s="19">
        <v>12</v>
      </c>
      <c r="H46" s="23">
        <v>45870</v>
      </c>
      <c r="I46" s="23">
        <v>46234</v>
      </c>
      <c r="J46" s="23">
        <v>45595</v>
      </c>
      <c r="K46" s="23">
        <v>45595</v>
      </c>
      <c r="L46" s="20">
        <v>925</v>
      </c>
      <c r="M46" s="20">
        <v>951.79</v>
      </c>
      <c r="N46" s="20">
        <v>1005</v>
      </c>
      <c r="O46" s="21">
        <v>0</v>
      </c>
      <c r="Q46" s="20">
        <v>1900</v>
      </c>
      <c r="R46" s="20">
        <f t="shared" ref="R46:R73" si="3">N46</f>
        <v>1005</v>
      </c>
      <c r="S46" s="20">
        <v>1005</v>
      </c>
    </row>
    <row r="47" spans="1:19">
      <c r="A47" s="18" t="s">
        <v>12212</v>
      </c>
      <c r="B47" s="18" t="s">
        <v>12213</v>
      </c>
      <c r="C47" s="18" t="s">
        <v>12214</v>
      </c>
      <c r="D47" s="18" t="s">
        <v>12215</v>
      </c>
      <c r="E47" s="18" t="s">
        <v>12216</v>
      </c>
      <c r="F47" s="18" t="s">
        <v>12217</v>
      </c>
      <c r="G47" s="19">
        <v>12</v>
      </c>
      <c r="H47" s="23">
        <v>45870</v>
      </c>
      <c r="I47" s="23">
        <v>46234</v>
      </c>
      <c r="J47" s="23">
        <v>45595</v>
      </c>
      <c r="K47" s="23">
        <v>45595</v>
      </c>
      <c r="L47" s="20">
        <v>925</v>
      </c>
      <c r="M47" s="20">
        <v>951.79</v>
      </c>
      <c r="N47" s="20">
        <v>1005</v>
      </c>
      <c r="O47" s="21">
        <v>0</v>
      </c>
      <c r="Q47" s="20">
        <v>1940</v>
      </c>
      <c r="R47" s="20">
        <f t="shared" si="3"/>
        <v>1005</v>
      </c>
      <c r="S47" s="20">
        <v>1005</v>
      </c>
    </row>
    <row r="48" spans="1:19">
      <c r="A48" s="18" t="s">
        <v>12218</v>
      </c>
      <c r="B48" s="18" t="s">
        <v>12219</v>
      </c>
      <c r="C48" s="18" t="s">
        <v>12220</v>
      </c>
      <c r="D48" s="18" t="s">
        <v>12221</v>
      </c>
      <c r="E48" s="18" t="s">
        <v>12222</v>
      </c>
      <c r="F48" s="18" t="s">
        <v>12223</v>
      </c>
      <c r="G48" s="19">
        <v>12</v>
      </c>
      <c r="H48" s="23">
        <v>45870</v>
      </c>
      <c r="I48" s="23">
        <v>46234</v>
      </c>
      <c r="J48" s="23">
        <v>45562</v>
      </c>
      <c r="K48" s="23">
        <v>45565</v>
      </c>
      <c r="L48" s="20">
        <v>950</v>
      </c>
      <c r="M48" s="20">
        <v>951.79</v>
      </c>
      <c r="N48" s="20">
        <v>1005</v>
      </c>
      <c r="O48" s="21">
        <v>0</v>
      </c>
      <c r="Q48" s="20">
        <v>1500</v>
      </c>
      <c r="R48" s="20">
        <f t="shared" si="3"/>
        <v>1005</v>
      </c>
      <c r="S48" s="20">
        <v>1005</v>
      </c>
    </row>
    <row r="49" spans="1:19">
      <c r="A49" s="18" t="s">
        <v>12224</v>
      </c>
      <c r="B49" s="18" t="s">
        <v>12225</v>
      </c>
      <c r="C49" s="18" t="s">
        <v>12226</v>
      </c>
      <c r="D49" s="18" t="s">
        <v>12227</v>
      </c>
      <c r="E49" s="18" t="s">
        <v>12228</v>
      </c>
      <c r="F49" s="18" t="s">
        <v>12229</v>
      </c>
      <c r="G49" s="19">
        <v>12</v>
      </c>
      <c r="H49" s="23">
        <v>45870</v>
      </c>
      <c r="I49" s="23">
        <v>46234</v>
      </c>
      <c r="J49" s="23">
        <v>45562</v>
      </c>
      <c r="K49" s="23">
        <v>45565</v>
      </c>
      <c r="L49" s="20">
        <v>950</v>
      </c>
      <c r="M49" s="20">
        <v>951.79</v>
      </c>
      <c r="N49" s="20">
        <v>1005</v>
      </c>
      <c r="O49" s="21">
        <v>0</v>
      </c>
      <c r="Q49" s="20">
        <v>1500</v>
      </c>
      <c r="R49" s="20">
        <f t="shared" si="3"/>
        <v>1005</v>
      </c>
      <c r="S49" s="20">
        <v>1005</v>
      </c>
    </row>
    <row r="50" spans="1:19">
      <c r="A50" s="18" t="s">
        <v>12230</v>
      </c>
      <c r="B50" s="18" t="s">
        <v>12231</v>
      </c>
      <c r="C50" s="18" t="s">
        <v>12232</v>
      </c>
      <c r="D50" s="18" t="s">
        <v>12233</v>
      </c>
      <c r="E50" s="18" t="s">
        <v>12234</v>
      </c>
      <c r="F50" s="18" t="s">
        <v>12235</v>
      </c>
      <c r="G50" s="19">
        <v>12</v>
      </c>
      <c r="H50" s="23">
        <v>45870</v>
      </c>
      <c r="I50" s="23">
        <v>46234</v>
      </c>
      <c r="J50" s="23">
        <v>45530</v>
      </c>
      <c r="K50" s="23">
        <v>45530</v>
      </c>
      <c r="L50" s="20">
        <v>950</v>
      </c>
      <c r="M50" s="20">
        <v>951.79</v>
      </c>
      <c r="N50" s="20">
        <v>1005</v>
      </c>
      <c r="O50" s="21">
        <v>0</v>
      </c>
      <c r="Q50" s="20">
        <v>1480</v>
      </c>
      <c r="R50" s="20">
        <f t="shared" si="3"/>
        <v>1005</v>
      </c>
      <c r="S50" s="20">
        <v>1005</v>
      </c>
    </row>
    <row r="51" spans="1:19">
      <c r="A51" s="18" t="s">
        <v>12236</v>
      </c>
      <c r="B51" s="18" t="s">
        <v>12237</v>
      </c>
      <c r="C51" s="18" t="s">
        <v>12238</v>
      </c>
      <c r="D51" s="18" t="s">
        <v>12239</v>
      </c>
      <c r="E51" s="18" t="s">
        <v>12240</v>
      </c>
      <c r="F51" s="18" t="s">
        <v>12241</v>
      </c>
      <c r="G51" s="19">
        <v>12</v>
      </c>
      <c r="H51" s="23">
        <v>45870</v>
      </c>
      <c r="I51" s="23">
        <v>46234</v>
      </c>
      <c r="J51" s="23">
        <v>45530</v>
      </c>
      <c r="K51" s="23">
        <v>45530</v>
      </c>
      <c r="L51" s="20">
        <v>950</v>
      </c>
      <c r="M51" s="20">
        <v>951.79</v>
      </c>
      <c r="N51" s="20">
        <v>1005</v>
      </c>
      <c r="O51" s="21">
        <v>0</v>
      </c>
      <c r="Q51" s="20">
        <v>1480</v>
      </c>
      <c r="R51" s="20">
        <f t="shared" si="3"/>
        <v>1005</v>
      </c>
      <c r="S51" s="20">
        <v>1005</v>
      </c>
    </row>
    <row r="52" spans="1:19">
      <c r="B52" s="18" t="s">
        <v>12242</v>
      </c>
      <c r="D52" s="18" t="s">
        <v>12243</v>
      </c>
      <c r="E52" s="18" t="s">
        <v>12244</v>
      </c>
      <c r="F52" s="18" t="s">
        <v>12245</v>
      </c>
      <c r="G52" s="19">
        <v>12</v>
      </c>
      <c r="H52" s="23">
        <v>45870</v>
      </c>
      <c r="I52" s="23">
        <v>46234</v>
      </c>
      <c r="J52" s="23">
        <v>45565</v>
      </c>
      <c r="K52" s="23">
        <v>45566</v>
      </c>
      <c r="L52" s="20">
        <v>0</v>
      </c>
      <c r="M52" s="20">
        <v>0</v>
      </c>
      <c r="N52" s="20">
        <v>1060</v>
      </c>
      <c r="O52" s="21">
        <v>0</v>
      </c>
      <c r="Q52" s="20">
        <v>0</v>
      </c>
      <c r="R52" s="20">
        <f t="shared" si="3"/>
        <v>1060</v>
      </c>
      <c r="S52" s="20">
        <v>1060</v>
      </c>
    </row>
    <row r="53" spans="1:19">
      <c r="B53" s="18" t="s">
        <v>12246</v>
      </c>
      <c r="D53" s="18" t="s">
        <v>12247</v>
      </c>
      <c r="E53" s="18" t="s">
        <v>12248</v>
      </c>
      <c r="F53" s="18" t="s">
        <v>12249</v>
      </c>
      <c r="G53" s="19">
        <v>12</v>
      </c>
      <c r="H53" s="23">
        <v>45870</v>
      </c>
      <c r="I53" s="23">
        <v>46234</v>
      </c>
      <c r="J53" s="23">
        <v>45565</v>
      </c>
      <c r="K53" s="23">
        <v>45566</v>
      </c>
      <c r="L53" s="20">
        <v>0</v>
      </c>
      <c r="M53" s="20">
        <v>0</v>
      </c>
      <c r="N53" s="20">
        <v>1060</v>
      </c>
      <c r="O53" s="21">
        <v>0</v>
      </c>
      <c r="Q53" s="20">
        <v>0</v>
      </c>
      <c r="R53" s="20">
        <f t="shared" si="3"/>
        <v>1060</v>
      </c>
      <c r="S53" s="20">
        <v>1060</v>
      </c>
    </row>
    <row r="54" spans="1:19">
      <c r="B54" s="18" t="s">
        <v>12250</v>
      </c>
      <c r="D54" s="18" t="s">
        <v>12251</v>
      </c>
      <c r="E54" s="18" t="s">
        <v>12252</v>
      </c>
      <c r="F54" s="18" t="s">
        <v>12253</v>
      </c>
      <c r="G54" s="19">
        <v>12</v>
      </c>
      <c r="H54" s="23">
        <v>45887</v>
      </c>
      <c r="I54" s="23">
        <v>46234</v>
      </c>
      <c r="J54" s="23">
        <v>45556</v>
      </c>
      <c r="K54" s="23">
        <v>45556</v>
      </c>
      <c r="L54" s="20">
        <v>1135</v>
      </c>
      <c r="M54" s="20">
        <v>0</v>
      </c>
      <c r="N54" s="20">
        <v>1222.5</v>
      </c>
      <c r="O54" s="21">
        <v>0</v>
      </c>
      <c r="Q54" s="20">
        <v>0</v>
      </c>
      <c r="R54" s="20">
        <f t="shared" si="3"/>
        <v>1222.5</v>
      </c>
      <c r="S54" s="20">
        <v>1222.5</v>
      </c>
    </row>
    <row r="55" spans="1:19">
      <c r="B55" s="18" t="s">
        <v>12254</v>
      </c>
      <c r="D55" s="18" t="s">
        <v>12255</v>
      </c>
      <c r="E55" s="18" t="s">
        <v>12256</v>
      </c>
      <c r="F55" s="18" t="s">
        <v>12257</v>
      </c>
      <c r="G55" s="19">
        <v>12</v>
      </c>
      <c r="H55" s="23">
        <v>45887</v>
      </c>
      <c r="I55" s="23">
        <v>46234</v>
      </c>
      <c r="J55" s="23">
        <v>45556</v>
      </c>
      <c r="K55" s="23">
        <v>45556</v>
      </c>
      <c r="L55" s="20">
        <v>1135</v>
      </c>
      <c r="M55" s="20">
        <v>0</v>
      </c>
      <c r="N55" s="20">
        <v>1222.5</v>
      </c>
      <c r="O55" s="21">
        <v>0</v>
      </c>
      <c r="Q55" s="20">
        <v>0</v>
      </c>
      <c r="R55" s="20">
        <f t="shared" si="3"/>
        <v>1222.5</v>
      </c>
      <c r="S55" s="20">
        <v>1222.5</v>
      </c>
    </row>
    <row r="56" spans="1:19">
      <c r="B56" s="18" t="s">
        <v>12258</v>
      </c>
      <c r="D56" s="18" t="s">
        <v>12259</v>
      </c>
      <c r="E56" s="18" t="s">
        <v>12260</v>
      </c>
      <c r="F56" s="18" t="s">
        <v>12261</v>
      </c>
      <c r="G56" s="19">
        <v>12</v>
      </c>
      <c r="H56" s="23">
        <v>45887</v>
      </c>
      <c r="I56" s="23">
        <v>46234</v>
      </c>
      <c r="J56" s="23">
        <v>45579</v>
      </c>
      <c r="K56" s="23">
        <v>45579</v>
      </c>
      <c r="L56" s="20">
        <v>1085</v>
      </c>
      <c r="M56" s="20">
        <v>0</v>
      </c>
      <c r="N56" s="20">
        <v>1085</v>
      </c>
      <c r="O56" s="21">
        <v>0</v>
      </c>
      <c r="Q56" s="20">
        <v>0</v>
      </c>
      <c r="R56" s="20">
        <f t="shared" si="3"/>
        <v>1085</v>
      </c>
      <c r="S56" s="20">
        <v>1085</v>
      </c>
    </row>
    <row r="57" spans="1:19">
      <c r="B57" s="18" t="s">
        <v>12262</v>
      </c>
      <c r="D57" s="18" t="s">
        <v>12263</v>
      </c>
      <c r="E57" s="18" t="s">
        <v>12264</v>
      </c>
      <c r="F57" s="18" t="s">
        <v>12265</v>
      </c>
      <c r="G57" s="19">
        <v>12</v>
      </c>
      <c r="H57" s="23">
        <v>45887</v>
      </c>
      <c r="I57" s="23">
        <v>46234</v>
      </c>
      <c r="J57" s="23">
        <v>45579</v>
      </c>
      <c r="K57" s="23">
        <v>45579</v>
      </c>
      <c r="L57" s="20">
        <v>1085</v>
      </c>
      <c r="M57" s="20">
        <v>0</v>
      </c>
      <c r="N57" s="20">
        <v>1085</v>
      </c>
      <c r="O57" s="21">
        <v>0</v>
      </c>
      <c r="Q57" s="20">
        <v>0</v>
      </c>
      <c r="R57" s="20">
        <f t="shared" si="3"/>
        <v>1085</v>
      </c>
      <c r="S57" s="20">
        <v>1085</v>
      </c>
    </row>
    <row r="58" spans="1:19">
      <c r="B58" s="18" t="s">
        <v>12266</v>
      </c>
      <c r="D58" s="18" t="s">
        <v>12267</v>
      </c>
      <c r="E58" s="18" t="s">
        <v>12268</v>
      </c>
      <c r="F58" s="18" t="s">
        <v>12269</v>
      </c>
      <c r="G58" s="19">
        <v>12</v>
      </c>
      <c r="H58" s="23">
        <v>45887</v>
      </c>
      <c r="I58" s="23">
        <v>46234</v>
      </c>
      <c r="J58" s="23">
        <v>45559</v>
      </c>
      <c r="K58" s="23">
        <v>45559</v>
      </c>
      <c r="L58" s="20">
        <v>1110</v>
      </c>
      <c r="M58" s="20">
        <v>0</v>
      </c>
      <c r="N58" s="20">
        <v>1110</v>
      </c>
      <c r="O58" s="21">
        <v>0</v>
      </c>
      <c r="Q58" s="20">
        <v>0</v>
      </c>
      <c r="R58" s="20">
        <f t="shared" si="3"/>
        <v>1110</v>
      </c>
      <c r="S58" s="20">
        <v>1110</v>
      </c>
    </row>
    <row r="59" spans="1:19">
      <c r="B59" s="18" t="s">
        <v>12270</v>
      </c>
      <c r="D59" s="18" t="s">
        <v>12271</v>
      </c>
      <c r="E59" s="18" t="s">
        <v>12272</v>
      </c>
      <c r="F59" s="18" t="s">
        <v>12273</v>
      </c>
      <c r="G59" s="19">
        <v>12</v>
      </c>
      <c r="H59" s="23">
        <v>45887</v>
      </c>
      <c r="I59" s="23">
        <v>46234</v>
      </c>
      <c r="J59" s="23">
        <v>45559</v>
      </c>
      <c r="K59" s="23">
        <v>45559</v>
      </c>
      <c r="L59" s="20">
        <v>1110</v>
      </c>
      <c r="M59" s="20">
        <v>0</v>
      </c>
      <c r="N59" s="20">
        <v>1110</v>
      </c>
      <c r="O59" s="21">
        <v>0</v>
      </c>
      <c r="Q59" s="20">
        <v>0</v>
      </c>
      <c r="R59" s="20">
        <f t="shared" si="3"/>
        <v>1110</v>
      </c>
      <c r="S59" s="20">
        <v>1110</v>
      </c>
    </row>
    <row r="60" spans="1:19">
      <c r="B60" s="18" t="s">
        <v>12274</v>
      </c>
      <c r="D60" s="18" t="s">
        <v>12275</v>
      </c>
      <c r="E60" s="18" t="s">
        <v>12276</v>
      </c>
      <c r="F60" s="18" t="s">
        <v>12277</v>
      </c>
      <c r="G60" s="19">
        <v>12</v>
      </c>
      <c r="H60" s="23">
        <v>45870</v>
      </c>
      <c r="I60" s="23">
        <v>46234</v>
      </c>
      <c r="J60" s="23">
        <v>45586</v>
      </c>
      <c r="K60" s="23">
        <v>45587</v>
      </c>
      <c r="L60" s="20">
        <v>0</v>
      </c>
      <c r="M60" s="20">
        <v>0</v>
      </c>
      <c r="N60" s="20">
        <v>1085</v>
      </c>
      <c r="O60" s="21">
        <v>0</v>
      </c>
      <c r="Q60" s="20">
        <v>0</v>
      </c>
      <c r="R60" s="20">
        <f t="shared" si="3"/>
        <v>1085</v>
      </c>
      <c r="S60" s="20">
        <v>1085</v>
      </c>
    </row>
    <row r="61" spans="1:19">
      <c r="B61" s="18" t="s">
        <v>12278</v>
      </c>
      <c r="D61" s="18" t="s">
        <v>12279</v>
      </c>
      <c r="E61" s="18" t="s">
        <v>12280</v>
      </c>
      <c r="F61" s="18" t="s">
        <v>12281</v>
      </c>
      <c r="G61" s="19">
        <v>12</v>
      </c>
      <c r="H61" s="23">
        <v>45870</v>
      </c>
      <c r="I61" s="23">
        <v>46234</v>
      </c>
      <c r="J61" s="23">
        <v>45586</v>
      </c>
      <c r="K61" s="23">
        <v>45587</v>
      </c>
      <c r="L61" s="20">
        <v>0</v>
      </c>
      <c r="M61" s="20">
        <v>0</v>
      </c>
      <c r="N61" s="20">
        <v>1085</v>
      </c>
      <c r="O61" s="21">
        <v>0</v>
      </c>
      <c r="Q61" s="20">
        <v>0</v>
      </c>
      <c r="R61" s="20">
        <f t="shared" si="3"/>
        <v>1085</v>
      </c>
      <c r="S61" s="20">
        <v>1085</v>
      </c>
    </row>
    <row r="62" spans="1:19">
      <c r="B62" s="18" t="s">
        <v>12282</v>
      </c>
      <c r="D62" s="18" t="s">
        <v>12283</v>
      </c>
      <c r="E62" s="18" t="s">
        <v>12284</v>
      </c>
      <c r="F62" s="18" t="s">
        <v>12285</v>
      </c>
      <c r="G62" s="19">
        <v>12</v>
      </c>
      <c r="H62" s="23">
        <v>45887</v>
      </c>
      <c r="I62" s="23">
        <v>46234</v>
      </c>
      <c r="J62" s="23">
        <v>45573</v>
      </c>
      <c r="K62" s="23">
        <v>45574</v>
      </c>
      <c r="L62" s="20">
        <v>1085</v>
      </c>
      <c r="M62" s="20">
        <v>0</v>
      </c>
      <c r="N62" s="20">
        <v>1172.5</v>
      </c>
      <c r="O62" s="21">
        <v>0</v>
      </c>
      <c r="Q62" s="20">
        <v>0</v>
      </c>
      <c r="R62" s="20">
        <f t="shared" si="3"/>
        <v>1172.5</v>
      </c>
      <c r="S62" s="20">
        <v>1172.5</v>
      </c>
    </row>
    <row r="63" spans="1:19">
      <c r="B63" s="18" t="s">
        <v>12286</v>
      </c>
      <c r="D63" s="18" t="s">
        <v>12287</v>
      </c>
      <c r="E63" s="18" t="s">
        <v>12288</v>
      </c>
      <c r="F63" s="18" t="s">
        <v>12289</v>
      </c>
      <c r="G63" s="19">
        <v>12</v>
      </c>
      <c r="H63" s="23">
        <v>45887</v>
      </c>
      <c r="I63" s="23">
        <v>46234</v>
      </c>
      <c r="J63" s="23">
        <v>45573</v>
      </c>
      <c r="K63" s="23">
        <v>45574</v>
      </c>
      <c r="L63" s="20">
        <v>1085</v>
      </c>
      <c r="M63" s="20">
        <v>0</v>
      </c>
      <c r="N63" s="20">
        <v>1172.5</v>
      </c>
      <c r="O63" s="21">
        <v>0</v>
      </c>
      <c r="Q63" s="20">
        <v>0</v>
      </c>
      <c r="R63" s="20">
        <f t="shared" si="3"/>
        <v>1172.5</v>
      </c>
      <c r="S63" s="20">
        <v>1172.5</v>
      </c>
    </row>
    <row r="64" spans="1:19">
      <c r="B64" s="18" t="s">
        <v>12290</v>
      </c>
      <c r="D64" s="18" t="s">
        <v>12291</v>
      </c>
      <c r="E64" s="18" t="s">
        <v>12292</v>
      </c>
      <c r="F64" s="18" t="s">
        <v>12293</v>
      </c>
      <c r="G64" s="19">
        <v>12</v>
      </c>
      <c r="H64" s="23">
        <v>45887</v>
      </c>
      <c r="I64" s="23">
        <v>46234</v>
      </c>
      <c r="J64" s="23">
        <v>45591</v>
      </c>
      <c r="K64" s="23">
        <v>45593</v>
      </c>
      <c r="L64" s="20">
        <v>310</v>
      </c>
      <c r="M64" s="20">
        <v>0</v>
      </c>
      <c r="N64" s="20">
        <v>1085</v>
      </c>
      <c r="O64" s="21">
        <v>0</v>
      </c>
      <c r="Q64" s="20">
        <v>0</v>
      </c>
      <c r="R64" s="20">
        <f t="shared" si="3"/>
        <v>1085</v>
      </c>
      <c r="S64" s="20">
        <v>1085</v>
      </c>
    </row>
    <row r="65" spans="1:19">
      <c r="B65" s="18" t="s">
        <v>12294</v>
      </c>
      <c r="D65" s="18" t="s">
        <v>12295</v>
      </c>
      <c r="E65" s="18" t="s">
        <v>12296</v>
      </c>
      <c r="F65" s="18" t="s">
        <v>12297</v>
      </c>
      <c r="G65" s="19">
        <v>12</v>
      </c>
      <c r="H65" s="23">
        <v>45887</v>
      </c>
      <c r="I65" s="23">
        <v>46234</v>
      </c>
      <c r="J65" s="23">
        <v>45591</v>
      </c>
      <c r="K65" s="23">
        <v>45593</v>
      </c>
      <c r="L65" s="20">
        <v>310</v>
      </c>
      <c r="M65" s="20">
        <v>0</v>
      </c>
      <c r="N65" s="20">
        <v>1085</v>
      </c>
      <c r="O65" s="21">
        <v>0</v>
      </c>
      <c r="Q65" s="20">
        <v>0</v>
      </c>
      <c r="R65" s="20">
        <f t="shared" si="3"/>
        <v>1085</v>
      </c>
      <c r="S65" s="20">
        <v>1085</v>
      </c>
    </row>
    <row r="66" spans="1:19">
      <c r="B66" s="18" t="s">
        <v>12298</v>
      </c>
      <c r="D66" s="18" t="s">
        <v>12299</v>
      </c>
      <c r="E66" s="18" t="s">
        <v>12300</v>
      </c>
      <c r="F66" s="18" t="s">
        <v>12301</v>
      </c>
      <c r="G66" s="19">
        <v>12</v>
      </c>
      <c r="H66" s="23">
        <v>45887</v>
      </c>
      <c r="I66" s="23">
        <v>46234</v>
      </c>
      <c r="J66" s="23">
        <v>45561</v>
      </c>
      <c r="K66" s="23">
        <v>45561</v>
      </c>
      <c r="L66" s="20">
        <v>1060</v>
      </c>
      <c r="M66" s="20">
        <v>0</v>
      </c>
      <c r="N66" s="20">
        <v>1060</v>
      </c>
      <c r="O66" s="21">
        <v>0</v>
      </c>
      <c r="Q66" s="20">
        <v>0</v>
      </c>
      <c r="R66" s="20">
        <f t="shared" si="3"/>
        <v>1060</v>
      </c>
      <c r="S66" s="20">
        <v>1060</v>
      </c>
    </row>
    <row r="67" spans="1:19">
      <c r="B67" s="18" t="s">
        <v>12302</v>
      </c>
      <c r="D67" s="18" t="s">
        <v>12303</v>
      </c>
      <c r="E67" s="18" t="s">
        <v>12304</v>
      </c>
      <c r="F67" s="18" t="s">
        <v>12305</v>
      </c>
      <c r="G67" s="19">
        <v>12</v>
      </c>
      <c r="H67" s="23">
        <v>45887</v>
      </c>
      <c r="I67" s="23">
        <v>46234</v>
      </c>
      <c r="J67" s="23">
        <v>45561</v>
      </c>
      <c r="K67" s="23">
        <v>45561</v>
      </c>
      <c r="L67" s="20">
        <v>1060</v>
      </c>
      <c r="M67" s="20">
        <v>0</v>
      </c>
      <c r="N67" s="20">
        <v>1060</v>
      </c>
      <c r="O67" s="21">
        <v>0</v>
      </c>
      <c r="Q67" s="20">
        <v>0</v>
      </c>
      <c r="R67" s="20">
        <f t="shared" si="3"/>
        <v>1060</v>
      </c>
      <c r="S67" s="20">
        <v>1060</v>
      </c>
    </row>
    <row r="68" spans="1:19">
      <c r="B68" s="18" t="s">
        <v>12306</v>
      </c>
      <c r="D68" s="18" t="s">
        <v>12307</v>
      </c>
      <c r="E68" s="18" t="s">
        <v>12308</v>
      </c>
      <c r="F68" s="18" t="s">
        <v>12309</v>
      </c>
      <c r="G68" s="19">
        <v>12</v>
      </c>
      <c r="H68" s="23">
        <v>45887</v>
      </c>
      <c r="I68" s="23">
        <v>46234</v>
      </c>
      <c r="J68" s="23">
        <v>45580</v>
      </c>
      <c r="K68" s="23">
        <v>45581</v>
      </c>
      <c r="L68" s="20">
        <v>1085</v>
      </c>
      <c r="M68" s="20">
        <v>0</v>
      </c>
      <c r="N68" s="20">
        <v>1085</v>
      </c>
      <c r="O68" s="21">
        <v>0</v>
      </c>
      <c r="Q68" s="20">
        <v>0</v>
      </c>
      <c r="R68" s="20">
        <f t="shared" si="3"/>
        <v>1085</v>
      </c>
      <c r="S68" s="20">
        <v>1085</v>
      </c>
    </row>
    <row r="69" spans="1:19">
      <c r="B69" s="18" t="s">
        <v>12310</v>
      </c>
      <c r="D69" s="18" t="s">
        <v>12311</v>
      </c>
      <c r="E69" s="18" t="s">
        <v>12312</v>
      </c>
      <c r="F69" s="18" t="s">
        <v>12313</v>
      </c>
      <c r="G69" s="19">
        <v>12</v>
      </c>
      <c r="H69" s="23">
        <v>45887</v>
      </c>
      <c r="I69" s="23">
        <v>46234</v>
      </c>
      <c r="J69" s="23">
        <v>45580</v>
      </c>
      <c r="K69" s="23">
        <v>45581</v>
      </c>
      <c r="L69" s="20">
        <v>1085</v>
      </c>
      <c r="M69" s="20">
        <v>0</v>
      </c>
      <c r="N69" s="20">
        <v>1085</v>
      </c>
      <c r="O69" s="21">
        <v>0</v>
      </c>
      <c r="Q69" s="20">
        <v>0</v>
      </c>
      <c r="R69" s="20">
        <f t="shared" si="3"/>
        <v>1085</v>
      </c>
      <c r="S69" s="20">
        <v>1085</v>
      </c>
    </row>
    <row r="70" spans="1:19">
      <c r="B70" s="18" t="s">
        <v>12314</v>
      </c>
      <c r="D70" s="18" t="s">
        <v>12315</v>
      </c>
      <c r="E70" s="18" t="s">
        <v>12316</v>
      </c>
      <c r="F70" s="18" t="s">
        <v>12317</v>
      </c>
      <c r="G70" s="19">
        <v>12</v>
      </c>
      <c r="H70" s="23">
        <v>45887</v>
      </c>
      <c r="I70" s="23">
        <v>46234</v>
      </c>
      <c r="J70" s="23">
        <v>45586</v>
      </c>
      <c r="K70" s="23">
        <v>45587</v>
      </c>
      <c r="L70" s="20">
        <v>725</v>
      </c>
      <c r="M70" s="20">
        <v>0</v>
      </c>
      <c r="N70" s="20">
        <v>1085</v>
      </c>
      <c r="O70" s="21">
        <v>0</v>
      </c>
      <c r="Q70" s="20">
        <v>0</v>
      </c>
      <c r="R70" s="20">
        <f t="shared" si="3"/>
        <v>1085</v>
      </c>
      <c r="S70" s="20">
        <v>1085</v>
      </c>
    </row>
    <row r="71" spans="1:19">
      <c r="B71" s="18" t="s">
        <v>12318</v>
      </c>
      <c r="D71" s="18" t="s">
        <v>12319</v>
      </c>
      <c r="E71" s="18" t="s">
        <v>12320</v>
      </c>
      <c r="F71" s="18" t="s">
        <v>12321</v>
      </c>
      <c r="G71" s="19">
        <v>12</v>
      </c>
      <c r="H71" s="23">
        <v>45887</v>
      </c>
      <c r="I71" s="23">
        <v>46234</v>
      </c>
      <c r="J71" s="23">
        <v>45586</v>
      </c>
      <c r="K71" s="23">
        <v>45587</v>
      </c>
      <c r="L71" s="20">
        <v>725</v>
      </c>
      <c r="M71" s="20">
        <v>0</v>
      </c>
      <c r="N71" s="20">
        <v>1085</v>
      </c>
      <c r="O71" s="21">
        <v>0</v>
      </c>
      <c r="Q71" s="20">
        <v>0</v>
      </c>
      <c r="R71" s="20">
        <f t="shared" si="3"/>
        <v>1085</v>
      </c>
      <c r="S71" s="20">
        <v>1085</v>
      </c>
    </row>
    <row r="72" spans="1:19">
      <c r="B72" s="18" t="s">
        <v>12322</v>
      </c>
      <c r="D72" s="18" t="s">
        <v>12323</v>
      </c>
      <c r="E72" s="18" t="s">
        <v>12324</v>
      </c>
      <c r="F72" s="18" t="s">
        <v>12325</v>
      </c>
      <c r="G72" s="19">
        <v>12</v>
      </c>
      <c r="H72" s="23">
        <v>45870</v>
      </c>
      <c r="I72" s="23">
        <v>46234</v>
      </c>
      <c r="J72" s="23">
        <v>45595</v>
      </c>
      <c r="K72" s="23">
        <v>45595</v>
      </c>
      <c r="L72" s="20">
        <v>512.5</v>
      </c>
      <c r="M72" s="20">
        <v>0</v>
      </c>
      <c r="N72" s="20">
        <v>1085</v>
      </c>
      <c r="O72" s="21">
        <v>0</v>
      </c>
      <c r="Q72" s="20">
        <v>0</v>
      </c>
      <c r="R72" s="20">
        <f t="shared" si="3"/>
        <v>1085</v>
      </c>
      <c r="S72" s="20">
        <v>1085</v>
      </c>
    </row>
    <row r="73" spans="1:19">
      <c r="B73" s="18" t="s">
        <v>12326</v>
      </c>
      <c r="D73" s="18" t="s">
        <v>12327</v>
      </c>
      <c r="E73" s="18" t="s">
        <v>12328</v>
      </c>
      <c r="F73" s="18" t="s">
        <v>12329</v>
      </c>
      <c r="G73" s="19">
        <v>12</v>
      </c>
      <c r="H73" s="23">
        <v>45870</v>
      </c>
      <c r="I73" s="23">
        <v>46234</v>
      </c>
      <c r="J73" s="23">
        <v>45595</v>
      </c>
      <c r="K73" s="23">
        <v>45595</v>
      </c>
      <c r="L73" s="20">
        <v>512.5</v>
      </c>
      <c r="M73" s="20">
        <v>0</v>
      </c>
      <c r="N73" s="20">
        <v>1085</v>
      </c>
      <c r="O73" s="21">
        <v>0</v>
      </c>
      <c r="Q73" s="20">
        <v>0</v>
      </c>
      <c r="R73" s="20">
        <f t="shared" si="3"/>
        <v>1085</v>
      </c>
      <c r="S73" s="20">
        <v>1085</v>
      </c>
    </row>
    <row r="74" spans="1:19">
      <c r="A74" s="17" t="s">
        <v>12330</v>
      </c>
    </row>
    <row r="75" spans="1:19">
      <c r="A75" s="18" t="s">
        <v>12331</v>
      </c>
      <c r="B75" s="18" t="s">
        <v>12332</v>
      </c>
      <c r="C75" s="18" t="s">
        <v>12333</v>
      </c>
      <c r="D75" s="18" t="s">
        <v>12334</v>
      </c>
      <c r="E75" s="18" t="s">
        <v>12335</v>
      </c>
      <c r="F75" s="18" t="s">
        <v>12336</v>
      </c>
      <c r="G75" s="19">
        <v>12</v>
      </c>
      <c r="H75" s="23">
        <v>45870</v>
      </c>
      <c r="I75" s="23">
        <v>46234</v>
      </c>
      <c r="J75" s="23">
        <v>45580</v>
      </c>
      <c r="K75" s="23">
        <v>45580</v>
      </c>
      <c r="L75" s="20">
        <v>0</v>
      </c>
      <c r="M75" s="20">
        <v>1200.3599999999999</v>
      </c>
      <c r="N75" s="20">
        <v>1300</v>
      </c>
      <c r="O75" s="21">
        <v>0</v>
      </c>
      <c r="Q75" s="20">
        <v>995</v>
      </c>
      <c r="R75" s="20">
        <f t="shared" ref="R75:R100" si="4">N75</f>
        <v>1300</v>
      </c>
      <c r="S75" s="20">
        <v>1300</v>
      </c>
    </row>
    <row r="76" spans="1:19">
      <c r="A76" s="18" t="s">
        <v>12337</v>
      </c>
      <c r="B76" s="18" t="s">
        <v>12338</v>
      </c>
      <c r="C76" s="18" t="s">
        <v>12339</v>
      </c>
      <c r="D76" s="18" t="s">
        <v>12340</v>
      </c>
      <c r="E76" s="18" t="s">
        <v>12341</v>
      </c>
      <c r="F76" s="18" t="s">
        <v>12342</v>
      </c>
      <c r="G76" s="19">
        <v>12</v>
      </c>
      <c r="H76" s="23">
        <v>45870</v>
      </c>
      <c r="I76" s="23">
        <v>46234</v>
      </c>
      <c r="J76" s="23">
        <v>45566</v>
      </c>
      <c r="K76" s="23">
        <v>45566</v>
      </c>
      <c r="L76" s="20">
        <v>1245</v>
      </c>
      <c r="M76" s="20">
        <v>1200.3599999999999</v>
      </c>
      <c r="N76" s="20">
        <v>1300</v>
      </c>
      <c r="O76" s="21">
        <v>0</v>
      </c>
      <c r="Q76" s="20">
        <v>995</v>
      </c>
      <c r="R76" s="20">
        <f t="shared" si="4"/>
        <v>1300</v>
      </c>
      <c r="S76" s="20">
        <v>1300</v>
      </c>
    </row>
    <row r="77" spans="1:19">
      <c r="A77" s="18" t="s">
        <v>12343</v>
      </c>
      <c r="B77" s="18" t="s">
        <v>12344</v>
      </c>
      <c r="C77" s="18" t="s">
        <v>12345</v>
      </c>
      <c r="D77" s="18" t="s">
        <v>12346</v>
      </c>
      <c r="E77" s="18" t="s">
        <v>12347</v>
      </c>
      <c r="F77" s="18" t="s">
        <v>12348</v>
      </c>
      <c r="G77" s="19">
        <v>12</v>
      </c>
      <c r="H77" s="23">
        <v>45870</v>
      </c>
      <c r="I77" s="23">
        <v>46234</v>
      </c>
      <c r="J77" s="23">
        <v>45534</v>
      </c>
      <c r="K77" s="23">
        <v>45534</v>
      </c>
      <c r="L77" s="20">
        <v>1270</v>
      </c>
      <c r="M77" s="20">
        <v>1200.3599999999999</v>
      </c>
      <c r="N77" s="20">
        <v>1375</v>
      </c>
      <c r="O77" s="21">
        <v>0</v>
      </c>
      <c r="Q77" s="20">
        <v>995</v>
      </c>
      <c r="R77" s="20">
        <f t="shared" si="4"/>
        <v>1375</v>
      </c>
      <c r="S77" s="20">
        <v>1375</v>
      </c>
    </row>
    <row r="78" spans="1:19">
      <c r="A78" s="18" t="s">
        <v>12349</v>
      </c>
      <c r="B78" s="18" t="s">
        <v>12350</v>
      </c>
      <c r="C78" s="18" t="s">
        <v>12351</v>
      </c>
      <c r="D78" s="18" t="s">
        <v>12352</v>
      </c>
      <c r="E78" s="18" t="s">
        <v>12353</v>
      </c>
      <c r="F78" s="18" t="s">
        <v>12354</v>
      </c>
      <c r="G78" s="19">
        <v>12</v>
      </c>
      <c r="H78" s="23">
        <v>45870</v>
      </c>
      <c r="I78" s="23">
        <v>46234</v>
      </c>
      <c r="J78" s="23">
        <v>45534</v>
      </c>
      <c r="K78" s="23">
        <v>45535</v>
      </c>
      <c r="L78" s="20">
        <v>1270</v>
      </c>
      <c r="M78" s="20">
        <v>1200.3599999999999</v>
      </c>
      <c r="N78" s="20">
        <v>1375</v>
      </c>
      <c r="O78" s="21">
        <v>0</v>
      </c>
      <c r="Q78" s="20">
        <v>995</v>
      </c>
      <c r="R78" s="20">
        <f t="shared" si="4"/>
        <v>1375</v>
      </c>
      <c r="S78" s="20">
        <v>1375</v>
      </c>
    </row>
    <row r="79" spans="1:19">
      <c r="B79" s="18" t="s">
        <v>12355</v>
      </c>
      <c r="D79" s="18" t="s">
        <v>12356</v>
      </c>
      <c r="E79" s="18" t="s">
        <v>12357</v>
      </c>
      <c r="F79" s="18" t="s">
        <v>12358</v>
      </c>
      <c r="G79" s="19">
        <v>12</v>
      </c>
      <c r="H79" s="23">
        <v>45887</v>
      </c>
      <c r="I79" s="23">
        <v>46234</v>
      </c>
      <c r="J79" s="23">
        <v>45547</v>
      </c>
      <c r="K79" s="23">
        <v>45548</v>
      </c>
      <c r="L79" s="20">
        <v>1375</v>
      </c>
      <c r="M79" s="20">
        <v>0</v>
      </c>
      <c r="N79" s="20">
        <v>1300</v>
      </c>
      <c r="O79" s="21">
        <v>0</v>
      </c>
      <c r="Q79" s="20">
        <v>0</v>
      </c>
      <c r="R79" s="20">
        <f t="shared" si="4"/>
        <v>1300</v>
      </c>
      <c r="S79" s="20">
        <v>1300</v>
      </c>
    </row>
    <row r="80" spans="1:19">
      <c r="B80" s="18" t="s">
        <v>12359</v>
      </c>
      <c r="D80" s="18" t="s">
        <v>12360</v>
      </c>
      <c r="E80" s="18" t="s">
        <v>12361</v>
      </c>
      <c r="F80" s="18" t="s">
        <v>12362</v>
      </c>
      <c r="G80" s="19">
        <v>12</v>
      </c>
      <c r="H80" s="23">
        <v>45887</v>
      </c>
      <c r="I80" s="23">
        <v>46234</v>
      </c>
      <c r="J80" s="23">
        <v>45553</v>
      </c>
      <c r="K80" s="23">
        <v>45554</v>
      </c>
      <c r="L80" s="20">
        <v>1325</v>
      </c>
      <c r="M80" s="20">
        <v>0</v>
      </c>
      <c r="N80" s="20">
        <v>1325</v>
      </c>
      <c r="O80" s="21">
        <v>0</v>
      </c>
      <c r="Q80" s="20">
        <v>0</v>
      </c>
      <c r="R80" s="20">
        <f t="shared" si="4"/>
        <v>1325</v>
      </c>
      <c r="S80" s="20">
        <v>1325</v>
      </c>
    </row>
    <row r="81" spans="2:19">
      <c r="B81" s="18" t="s">
        <v>12363</v>
      </c>
      <c r="D81" s="18" t="s">
        <v>12364</v>
      </c>
      <c r="E81" s="18" t="s">
        <v>12365</v>
      </c>
      <c r="F81" s="18" t="s">
        <v>12366</v>
      </c>
      <c r="G81" s="19">
        <v>12</v>
      </c>
      <c r="H81" s="23">
        <v>45887</v>
      </c>
      <c r="I81" s="23">
        <v>46234</v>
      </c>
      <c r="J81" s="23">
        <v>45532</v>
      </c>
      <c r="K81" s="23">
        <v>45533</v>
      </c>
      <c r="L81" s="20">
        <v>1300</v>
      </c>
      <c r="M81" s="20">
        <v>0</v>
      </c>
      <c r="N81" s="20">
        <v>1300</v>
      </c>
      <c r="O81" s="21">
        <v>0</v>
      </c>
      <c r="Q81" s="20">
        <v>0</v>
      </c>
      <c r="R81" s="20">
        <f t="shared" si="4"/>
        <v>1300</v>
      </c>
      <c r="S81" s="20">
        <v>1300</v>
      </c>
    </row>
    <row r="82" spans="2:19">
      <c r="B82" s="18" t="s">
        <v>12367</v>
      </c>
      <c r="D82" s="18" t="s">
        <v>12368</v>
      </c>
      <c r="E82" s="18" t="s">
        <v>12369</v>
      </c>
      <c r="F82" s="18" t="s">
        <v>12370</v>
      </c>
      <c r="G82" s="19">
        <v>12</v>
      </c>
      <c r="H82" s="23">
        <v>45887</v>
      </c>
      <c r="I82" s="23">
        <v>46234</v>
      </c>
      <c r="J82" s="23">
        <v>45553</v>
      </c>
      <c r="K82" s="23">
        <v>45554</v>
      </c>
      <c r="L82" s="20">
        <v>1325</v>
      </c>
      <c r="M82" s="20">
        <v>0</v>
      </c>
      <c r="N82" s="20">
        <v>1325</v>
      </c>
      <c r="O82" s="21">
        <v>0</v>
      </c>
      <c r="Q82" s="20">
        <v>0</v>
      </c>
      <c r="R82" s="20">
        <f t="shared" si="4"/>
        <v>1325</v>
      </c>
      <c r="S82" s="20">
        <v>1325</v>
      </c>
    </row>
    <row r="83" spans="2:19">
      <c r="B83" s="18" t="s">
        <v>12371</v>
      </c>
      <c r="D83" s="18" t="s">
        <v>12372</v>
      </c>
      <c r="E83" s="18" t="s">
        <v>12373</v>
      </c>
      <c r="F83" s="18" t="s">
        <v>12374</v>
      </c>
      <c r="G83" s="19">
        <v>12</v>
      </c>
      <c r="H83" s="23">
        <v>45887</v>
      </c>
      <c r="I83" s="23">
        <v>46234</v>
      </c>
      <c r="J83" s="23">
        <v>45580</v>
      </c>
      <c r="K83" s="23">
        <v>45581</v>
      </c>
      <c r="L83" s="20">
        <v>1450</v>
      </c>
      <c r="M83" s="20">
        <v>0</v>
      </c>
      <c r="N83" s="20">
        <v>1625</v>
      </c>
      <c r="O83" s="21">
        <v>0</v>
      </c>
      <c r="Q83" s="20">
        <v>0</v>
      </c>
      <c r="R83" s="20">
        <f t="shared" si="4"/>
        <v>1625</v>
      </c>
      <c r="S83" s="20">
        <v>1625</v>
      </c>
    </row>
    <row r="84" spans="2:19">
      <c r="B84" s="18" t="s">
        <v>12375</v>
      </c>
      <c r="D84" s="18" t="s">
        <v>12376</v>
      </c>
      <c r="E84" s="18" t="s">
        <v>12377</v>
      </c>
      <c r="F84" s="18" t="s">
        <v>12378</v>
      </c>
      <c r="G84" s="19">
        <v>12</v>
      </c>
      <c r="H84" s="23">
        <v>45887</v>
      </c>
      <c r="I84" s="23">
        <v>46234</v>
      </c>
      <c r="J84" s="23">
        <v>45581</v>
      </c>
      <c r="K84" s="23">
        <v>45582</v>
      </c>
      <c r="L84" s="20">
        <v>1350</v>
      </c>
      <c r="M84" s="20">
        <v>0</v>
      </c>
      <c r="N84" s="20">
        <v>1350</v>
      </c>
      <c r="O84" s="21">
        <v>0</v>
      </c>
      <c r="Q84" s="20">
        <v>0</v>
      </c>
      <c r="R84" s="20">
        <f t="shared" si="4"/>
        <v>1350</v>
      </c>
      <c r="S84" s="20">
        <v>1350</v>
      </c>
    </row>
    <row r="85" spans="2:19">
      <c r="B85" s="18" t="s">
        <v>12379</v>
      </c>
      <c r="D85" s="18" t="s">
        <v>12380</v>
      </c>
      <c r="E85" s="18" t="s">
        <v>12381</v>
      </c>
      <c r="F85" s="18" t="s">
        <v>12382</v>
      </c>
      <c r="G85" s="19">
        <v>12</v>
      </c>
      <c r="H85" s="23">
        <v>45887</v>
      </c>
      <c r="I85" s="23">
        <v>46234</v>
      </c>
      <c r="J85" s="23">
        <v>45532</v>
      </c>
      <c r="K85" s="23">
        <v>45533</v>
      </c>
      <c r="L85" s="20">
        <v>1300</v>
      </c>
      <c r="M85" s="20">
        <v>0</v>
      </c>
      <c r="N85" s="20">
        <v>1300</v>
      </c>
      <c r="O85" s="21">
        <v>0</v>
      </c>
      <c r="Q85" s="20">
        <v>0</v>
      </c>
      <c r="R85" s="20">
        <f t="shared" si="4"/>
        <v>1300</v>
      </c>
      <c r="S85" s="20">
        <v>1300</v>
      </c>
    </row>
    <row r="86" spans="2:19">
      <c r="B86" s="18" t="s">
        <v>12383</v>
      </c>
      <c r="D86" s="18" t="s">
        <v>12384</v>
      </c>
      <c r="E86" s="18" t="s">
        <v>12385</v>
      </c>
      <c r="F86" s="18" t="s">
        <v>12386</v>
      </c>
      <c r="G86" s="19">
        <v>12</v>
      </c>
      <c r="H86" s="23">
        <v>45887</v>
      </c>
      <c r="I86" s="23">
        <v>46234</v>
      </c>
      <c r="J86" s="23">
        <v>45541</v>
      </c>
      <c r="K86" s="23">
        <v>45544</v>
      </c>
      <c r="L86" s="20">
        <v>1300</v>
      </c>
      <c r="M86" s="20">
        <v>0</v>
      </c>
      <c r="N86" s="20">
        <v>1300</v>
      </c>
      <c r="O86" s="21">
        <v>0</v>
      </c>
      <c r="Q86" s="20">
        <v>0</v>
      </c>
      <c r="R86" s="20">
        <f t="shared" si="4"/>
        <v>1300</v>
      </c>
      <c r="S86" s="20">
        <v>1300</v>
      </c>
    </row>
    <row r="87" spans="2:19">
      <c r="B87" s="18" t="s">
        <v>12387</v>
      </c>
      <c r="D87" s="18" t="s">
        <v>12388</v>
      </c>
      <c r="E87" s="18" t="s">
        <v>12389</v>
      </c>
      <c r="F87" s="18" t="s">
        <v>12390</v>
      </c>
      <c r="G87" s="19">
        <v>12</v>
      </c>
      <c r="H87" s="23">
        <v>45887</v>
      </c>
      <c r="I87" s="23">
        <v>46234</v>
      </c>
      <c r="J87" s="23">
        <v>45558</v>
      </c>
      <c r="K87" s="23">
        <v>45559</v>
      </c>
      <c r="L87" s="20">
        <v>1325</v>
      </c>
      <c r="M87" s="20">
        <v>0</v>
      </c>
      <c r="N87" s="20">
        <v>1325</v>
      </c>
      <c r="O87" s="21">
        <v>0</v>
      </c>
      <c r="Q87" s="20">
        <v>0</v>
      </c>
      <c r="R87" s="20">
        <f t="shared" si="4"/>
        <v>1325</v>
      </c>
      <c r="S87" s="20">
        <v>1325</v>
      </c>
    </row>
    <row r="88" spans="2:19">
      <c r="B88" s="18" t="s">
        <v>12391</v>
      </c>
      <c r="D88" s="18" t="s">
        <v>12392</v>
      </c>
      <c r="E88" s="18" t="s">
        <v>12393</v>
      </c>
      <c r="F88" s="18" t="s">
        <v>12394</v>
      </c>
      <c r="G88" s="19">
        <v>12</v>
      </c>
      <c r="H88" s="23">
        <v>45887</v>
      </c>
      <c r="I88" s="23">
        <v>46234</v>
      </c>
      <c r="J88" s="23">
        <v>45574</v>
      </c>
      <c r="K88" s="23">
        <v>45574</v>
      </c>
      <c r="L88" s="20">
        <v>1350</v>
      </c>
      <c r="M88" s="20">
        <v>0</v>
      </c>
      <c r="N88" s="20">
        <v>1350</v>
      </c>
      <c r="O88" s="21">
        <v>0</v>
      </c>
      <c r="Q88" s="20">
        <v>0</v>
      </c>
      <c r="R88" s="20">
        <f t="shared" si="4"/>
        <v>1350</v>
      </c>
      <c r="S88" s="20">
        <v>1350</v>
      </c>
    </row>
    <row r="89" spans="2:19">
      <c r="B89" s="18" t="s">
        <v>12395</v>
      </c>
      <c r="D89" s="18" t="s">
        <v>12396</v>
      </c>
      <c r="E89" s="18" t="s">
        <v>12397</v>
      </c>
      <c r="F89" s="18" t="s">
        <v>12398</v>
      </c>
      <c r="G89" s="19">
        <v>12</v>
      </c>
      <c r="H89" s="23">
        <v>45887</v>
      </c>
      <c r="I89" s="23">
        <v>46234</v>
      </c>
      <c r="J89" s="23">
        <v>45568</v>
      </c>
      <c r="K89" s="23">
        <v>45569</v>
      </c>
      <c r="L89" s="20">
        <v>1350</v>
      </c>
      <c r="M89" s="20">
        <v>0</v>
      </c>
      <c r="N89" s="20">
        <v>1350</v>
      </c>
      <c r="O89" s="21">
        <v>0</v>
      </c>
      <c r="Q89" s="20">
        <v>0</v>
      </c>
      <c r="R89" s="20">
        <f t="shared" si="4"/>
        <v>1350</v>
      </c>
      <c r="S89" s="20">
        <v>1350</v>
      </c>
    </row>
    <row r="90" spans="2:19">
      <c r="B90" s="18" t="s">
        <v>12399</v>
      </c>
      <c r="D90" s="18" t="s">
        <v>12400</v>
      </c>
      <c r="E90" s="18" t="s">
        <v>12401</v>
      </c>
      <c r="F90" s="18" t="s">
        <v>12402</v>
      </c>
      <c r="G90" s="19">
        <v>12</v>
      </c>
      <c r="H90" s="23">
        <v>45887</v>
      </c>
      <c r="I90" s="23">
        <v>46234</v>
      </c>
      <c r="J90" s="23">
        <v>45568</v>
      </c>
      <c r="K90" s="23">
        <v>45569</v>
      </c>
      <c r="L90" s="20">
        <v>1350</v>
      </c>
      <c r="M90" s="20">
        <v>0</v>
      </c>
      <c r="N90" s="20">
        <v>1350</v>
      </c>
      <c r="O90" s="21">
        <v>0</v>
      </c>
      <c r="Q90" s="20">
        <v>0</v>
      </c>
      <c r="R90" s="20">
        <f t="shared" si="4"/>
        <v>1350</v>
      </c>
      <c r="S90" s="20">
        <v>1350</v>
      </c>
    </row>
    <row r="91" spans="2:19">
      <c r="B91" s="18" t="s">
        <v>12403</v>
      </c>
      <c r="D91" s="18" t="s">
        <v>12404</v>
      </c>
      <c r="E91" s="18" t="s">
        <v>12405</v>
      </c>
      <c r="F91" s="18" t="s">
        <v>12406</v>
      </c>
      <c r="G91" s="19">
        <v>12</v>
      </c>
      <c r="H91" s="23">
        <v>45887</v>
      </c>
      <c r="I91" s="23">
        <v>46234</v>
      </c>
      <c r="J91" s="23">
        <v>45541</v>
      </c>
      <c r="K91" s="23">
        <v>45544</v>
      </c>
      <c r="L91" s="20">
        <v>1300</v>
      </c>
      <c r="M91" s="20">
        <v>0</v>
      </c>
      <c r="N91" s="20">
        <v>1300</v>
      </c>
      <c r="O91" s="21">
        <v>0</v>
      </c>
      <c r="Q91" s="20">
        <v>0</v>
      </c>
      <c r="R91" s="20">
        <f t="shared" si="4"/>
        <v>1300</v>
      </c>
      <c r="S91" s="20">
        <v>1300</v>
      </c>
    </row>
    <row r="92" spans="2:19">
      <c r="B92" s="18" t="s">
        <v>12407</v>
      </c>
      <c r="D92" s="18" t="s">
        <v>12408</v>
      </c>
      <c r="E92" s="18" t="s">
        <v>12409</v>
      </c>
      <c r="F92" s="18" t="s">
        <v>12410</v>
      </c>
      <c r="G92" s="19">
        <v>12</v>
      </c>
      <c r="H92" s="23">
        <v>45887</v>
      </c>
      <c r="I92" s="23">
        <v>46234</v>
      </c>
      <c r="J92" s="23">
        <v>45602</v>
      </c>
      <c r="K92" s="23">
        <v>45603</v>
      </c>
      <c r="L92" s="20">
        <v>1450</v>
      </c>
      <c r="M92" s="20">
        <v>0</v>
      </c>
      <c r="N92" s="20">
        <v>1450</v>
      </c>
      <c r="O92" s="21">
        <v>0</v>
      </c>
      <c r="Q92" s="20">
        <v>0</v>
      </c>
      <c r="R92" s="20">
        <f t="shared" si="4"/>
        <v>1450</v>
      </c>
      <c r="S92" s="20">
        <v>1450</v>
      </c>
    </row>
    <row r="93" spans="2:19">
      <c r="B93" s="18" t="s">
        <v>12411</v>
      </c>
      <c r="D93" s="18" t="s">
        <v>12412</v>
      </c>
      <c r="E93" s="18" t="s">
        <v>12413</v>
      </c>
      <c r="F93" s="18" t="s">
        <v>12414</v>
      </c>
      <c r="G93" s="19">
        <v>12</v>
      </c>
      <c r="H93" s="23">
        <v>45887</v>
      </c>
      <c r="I93" s="23">
        <v>46234</v>
      </c>
      <c r="J93" s="23">
        <v>45600</v>
      </c>
      <c r="K93" s="23">
        <v>45600</v>
      </c>
      <c r="L93" s="20">
        <v>0</v>
      </c>
      <c r="M93" s="20">
        <v>0</v>
      </c>
      <c r="N93" s="20">
        <v>1425</v>
      </c>
      <c r="O93" s="21">
        <v>0</v>
      </c>
      <c r="Q93" s="20">
        <v>0</v>
      </c>
      <c r="R93" s="20">
        <f t="shared" si="4"/>
        <v>1425</v>
      </c>
      <c r="S93" s="20">
        <v>1425</v>
      </c>
    </row>
    <row r="94" spans="2:19">
      <c r="B94" s="18" t="s">
        <v>12415</v>
      </c>
      <c r="D94" s="18" t="s">
        <v>12416</v>
      </c>
      <c r="E94" s="18" t="s">
        <v>12417</v>
      </c>
      <c r="F94" s="18" t="s">
        <v>12418</v>
      </c>
      <c r="G94" s="19">
        <v>12</v>
      </c>
      <c r="H94" s="23">
        <v>45870</v>
      </c>
      <c r="I94" s="23">
        <v>46234</v>
      </c>
      <c r="J94" s="23">
        <v>45556</v>
      </c>
      <c r="K94" s="23">
        <v>45558</v>
      </c>
      <c r="L94" s="20">
        <v>0</v>
      </c>
      <c r="M94" s="20">
        <v>0</v>
      </c>
      <c r="N94" s="20">
        <v>1325</v>
      </c>
      <c r="O94" s="21">
        <v>0</v>
      </c>
      <c r="Q94" s="20">
        <v>0</v>
      </c>
      <c r="R94" s="20">
        <f t="shared" si="4"/>
        <v>1325</v>
      </c>
      <c r="S94" s="20">
        <v>1325</v>
      </c>
    </row>
    <row r="95" spans="2:19">
      <c r="B95" s="18" t="s">
        <v>12419</v>
      </c>
      <c r="D95" s="18" t="s">
        <v>12420</v>
      </c>
      <c r="E95" s="18" t="s">
        <v>12421</v>
      </c>
      <c r="F95" s="18" t="s">
        <v>12422</v>
      </c>
      <c r="G95" s="19">
        <v>12</v>
      </c>
      <c r="H95" s="23">
        <v>45887</v>
      </c>
      <c r="I95" s="23">
        <v>46234</v>
      </c>
      <c r="J95" s="23">
        <v>45565</v>
      </c>
      <c r="K95" s="23">
        <v>45565</v>
      </c>
      <c r="L95" s="20">
        <v>1350</v>
      </c>
      <c r="M95" s="20">
        <v>0</v>
      </c>
      <c r="N95" s="20">
        <v>1350</v>
      </c>
      <c r="O95" s="21">
        <v>0</v>
      </c>
      <c r="Q95" s="20">
        <v>0</v>
      </c>
      <c r="R95" s="20">
        <f t="shared" si="4"/>
        <v>1350</v>
      </c>
      <c r="S95" s="20">
        <v>1350</v>
      </c>
    </row>
    <row r="96" spans="2:19">
      <c r="B96" s="18" t="s">
        <v>12423</v>
      </c>
      <c r="D96" s="18" t="s">
        <v>12424</v>
      </c>
      <c r="E96" s="18" t="s">
        <v>12425</v>
      </c>
      <c r="F96" s="18" t="s">
        <v>12426</v>
      </c>
      <c r="G96" s="19">
        <v>12</v>
      </c>
      <c r="H96" s="23">
        <v>45887</v>
      </c>
      <c r="I96" s="23">
        <v>46234</v>
      </c>
      <c r="J96" s="23">
        <v>45558</v>
      </c>
      <c r="K96" s="23">
        <v>45559</v>
      </c>
      <c r="L96" s="20">
        <v>1325</v>
      </c>
      <c r="M96" s="20">
        <v>0</v>
      </c>
      <c r="N96" s="20">
        <v>1325</v>
      </c>
      <c r="O96" s="21">
        <v>0</v>
      </c>
      <c r="Q96" s="20">
        <v>0</v>
      </c>
      <c r="R96" s="20">
        <f t="shared" si="4"/>
        <v>1325</v>
      </c>
      <c r="S96" s="20">
        <v>1325</v>
      </c>
    </row>
    <row r="97" spans="1:19">
      <c r="B97" s="18" t="s">
        <v>12427</v>
      </c>
      <c r="D97" s="18" t="s">
        <v>12428</v>
      </c>
      <c r="E97" s="18" t="s">
        <v>12429</v>
      </c>
      <c r="F97" s="18" t="s">
        <v>12430</v>
      </c>
      <c r="G97" s="19">
        <v>12</v>
      </c>
      <c r="H97" s="23">
        <v>45887</v>
      </c>
      <c r="I97" s="23">
        <v>46234</v>
      </c>
      <c r="J97" s="23">
        <v>45569</v>
      </c>
      <c r="K97" s="23">
        <v>45570</v>
      </c>
      <c r="L97" s="20">
        <v>1350</v>
      </c>
      <c r="M97" s="20">
        <v>0</v>
      </c>
      <c r="N97" s="20">
        <v>1350</v>
      </c>
      <c r="O97" s="21">
        <v>0</v>
      </c>
      <c r="Q97" s="20">
        <v>0</v>
      </c>
      <c r="R97" s="20">
        <f t="shared" si="4"/>
        <v>1350</v>
      </c>
      <c r="S97" s="20">
        <v>1350</v>
      </c>
    </row>
    <row r="98" spans="1:19">
      <c r="B98" s="18" t="s">
        <v>12431</v>
      </c>
      <c r="D98" s="18" t="s">
        <v>12432</v>
      </c>
      <c r="E98" s="18" t="s">
        <v>12433</v>
      </c>
      <c r="F98" s="18" t="s">
        <v>12434</v>
      </c>
      <c r="G98" s="19">
        <v>12</v>
      </c>
      <c r="H98" s="23">
        <v>45887</v>
      </c>
      <c r="I98" s="23">
        <v>46234</v>
      </c>
      <c r="J98" s="23">
        <v>45574</v>
      </c>
      <c r="K98" s="23">
        <v>45574</v>
      </c>
      <c r="L98" s="20">
        <v>1350</v>
      </c>
      <c r="M98" s="20">
        <v>0</v>
      </c>
      <c r="N98" s="20">
        <v>1350</v>
      </c>
      <c r="O98" s="21">
        <v>0</v>
      </c>
      <c r="Q98" s="20">
        <v>0</v>
      </c>
      <c r="R98" s="20">
        <f t="shared" si="4"/>
        <v>1350</v>
      </c>
      <c r="S98" s="20">
        <v>1350</v>
      </c>
    </row>
    <row r="99" spans="1:19">
      <c r="B99" s="18" t="s">
        <v>12435</v>
      </c>
      <c r="D99" s="18" t="s">
        <v>12436</v>
      </c>
      <c r="E99" s="18" t="s">
        <v>12437</v>
      </c>
      <c r="F99" s="18" t="s">
        <v>12438</v>
      </c>
      <c r="G99" s="19">
        <v>12</v>
      </c>
      <c r="H99" s="23">
        <v>45887</v>
      </c>
      <c r="I99" s="23">
        <v>46234</v>
      </c>
      <c r="J99" s="23">
        <v>45571</v>
      </c>
      <c r="K99" s="23">
        <v>45572</v>
      </c>
      <c r="L99" s="20">
        <v>1325</v>
      </c>
      <c r="M99" s="20">
        <v>0</v>
      </c>
      <c r="N99" s="20">
        <v>1325</v>
      </c>
      <c r="O99" s="21">
        <v>0</v>
      </c>
      <c r="Q99" s="20">
        <v>0</v>
      </c>
      <c r="R99" s="20">
        <f t="shared" si="4"/>
        <v>1325</v>
      </c>
      <c r="S99" s="20">
        <v>1325</v>
      </c>
    </row>
    <row r="100" spans="1:19">
      <c r="B100" s="18" t="s">
        <v>12439</v>
      </c>
      <c r="D100" s="18" t="s">
        <v>12440</v>
      </c>
      <c r="E100" s="18" t="s">
        <v>12441</v>
      </c>
      <c r="F100" s="18" t="s">
        <v>12442</v>
      </c>
      <c r="G100" s="19">
        <v>12</v>
      </c>
      <c r="H100" s="23">
        <v>45887</v>
      </c>
      <c r="I100" s="23">
        <v>46234</v>
      </c>
      <c r="J100" s="23">
        <v>45580</v>
      </c>
      <c r="K100" s="23">
        <v>45581</v>
      </c>
      <c r="L100" s="20">
        <v>1450</v>
      </c>
      <c r="M100" s="20">
        <v>0</v>
      </c>
      <c r="N100" s="20">
        <v>1450</v>
      </c>
      <c r="O100" s="21">
        <v>0</v>
      </c>
      <c r="Q100" s="20">
        <v>0</v>
      </c>
      <c r="R100" s="20">
        <f t="shared" si="4"/>
        <v>1450</v>
      </c>
      <c r="S100" s="20">
        <v>1450</v>
      </c>
    </row>
    <row r="101" spans="1:19">
      <c r="A101" s="17" t="s">
        <v>12443</v>
      </c>
    </row>
    <row r="102" spans="1:19">
      <c r="A102" s="18" t="s">
        <v>12444</v>
      </c>
      <c r="B102" s="18" t="s">
        <v>12445</v>
      </c>
      <c r="C102" s="18" t="s">
        <v>12446</v>
      </c>
      <c r="D102" s="18" t="s">
        <v>12447</v>
      </c>
      <c r="E102" s="18" t="s">
        <v>12448</v>
      </c>
      <c r="F102" s="18" t="s">
        <v>12449</v>
      </c>
      <c r="G102" s="19">
        <v>12</v>
      </c>
      <c r="H102" s="23">
        <v>45870</v>
      </c>
      <c r="I102" s="23">
        <v>46234</v>
      </c>
      <c r="J102" s="23">
        <v>45567</v>
      </c>
      <c r="K102" s="23">
        <v>45567</v>
      </c>
      <c r="L102" s="20">
        <v>0</v>
      </c>
      <c r="M102" s="20">
        <v>1300.3599999999999</v>
      </c>
      <c r="N102" s="20">
        <v>1400</v>
      </c>
      <c r="O102" s="21">
        <v>0</v>
      </c>
      <c r="Q102" s="20">
        <v>1019</v>
      </c>
      <c r="R102" s="20">
        <f t="shared" ref="R102:R129" si="5">N102</f>
        <v>1400</v>
      </c>
      <c r="S102" s="20">
        <v>1400</v>
      </c>
    </row>
    <row r="103" spans="1:19">
      <c r="A103" s="18" t="s">
        <v>12450</v>
      </c>
      <c r="B103" s="18" t="s">
        <v>12451</v>
      </c>
      <c r="C103" s="18" t="s">
        <v>12452</v>
      </c>
      <c r="D103" s="18" t="s">
        <v>12453</v>
      </c>
      <c r="E103" s="18" t="s">
        <v>12454</v>
      </c>
      <c r="F103" s="18" t="s">
        <v>12455</v>
      </c>
      <c r="G103" s="19">
        <v>12</v>
      </c>
      <c r="H103" s="23">
        <v>45870</v>
      </c>
      <c r="I103" s="23">
        <v>46234</v>
      </c>
      <c r="J103" s="23">
        <v>45565</v>
      </c>
      <c r="K103" s="23">
        <v>45565</v>
      </c>
      <c r="L103" s="20">
        <v>1345</v>
      </c>
      <c r="M103" s="20">
        <v>1300.3599999999999</v>
      </c>
      <c r="N103" s="20">
        <v>1400</v>
      </c>
      <c r="O103" s="21">
        <v>0</v>
      </c>
      <c r="Q103" s="20">
        <v>1019</v>
      </c>
      <c r="R103" s="20">
        <f t="shared" si="5"/>
        <v>1400</v>
      </c>
      <c r="S103" s="20">
        <v>1400</v>
      </c>
    </row>
    <row r="104" spans="1:19">
      <c r="A104" s="18" t="s">
        <v>12456</v>
      </c>
      <c r="B104" s="18" t="s">
        <v>12457</v>
      </c>
      <c r="C104" s="18" t="s">
        <v>12458</v>
      </c>
      <c r="D104" s="18" t="s">
        <v>12459</v>
      </c>
      <c r="E104" s="18" t="s">
        <v>12460</v>
      </c>
      <c r="F104" s="18" t="s">
        <v>12461</v>
      </c>
      <c r="G104" s="19">
        <v>12</v>
      </c>
      <c r="H104" s="23">
        <v>45870</v>
      </c>
      <c r="I104" s="23">
        <v>46234</v>
      </c>
      <c r="J104" s="23">
        <v>45551</v>
      </c>
      <c r="K104" s="23">
        <v>45551</v>
      </c>
      <c r="L104" s="20">
        <v>1345</v>
      </c>
      <c r="M104" s="20">
        <v>1300.3599999999999</v>
      </c>
      <c r="N104" s="20">
        <v>1400</v>
      </c>
      <c r="O104" s="21">
        <v>0</v>
      </c>
      <c r="Q104" s="20">
        <v>1019</v>
      </c>
      <c r="R104" s="20">
        <f t="shared" si="5"/>
        <v>1400</v>
      </c>
      <c r="S104" s="20">
        <v>1400</v>
      </c>
    </row>
    <row r="105" spans="1:19">
      <c r="A105" s="18" t="s">
        <v>12462</v>
      </c>
      <c r="B105" s="18" t="s">
        <v>12463</v>
      </c>
      <c r="C105" s="18" t="s">
        <v>12464</v>
      </c>
      <c r="D105" s="18" t="s">
        <v>12465</v>
      </c>
      <c r="E105" s="18" t="s">
        <v>12466</v>
      </c>
      <c r="F105" s="18" t="s">
        <v>12467</v>
      </c>
      <c r="G105" s="19">
        <v>12</v>
      </c>
      <c r="H105" s="23">
        <v>45870</v>
      </c>
      <c r="I105" s="23">
        <v>46234</v>
      </c>
      <c r="J105" s="23">
        <v>45528</v>
      </c>
      <c r="K105" s="23">
        <v>45528</v>
      </c>
      <c r="L105" s="20">
        <v>1225</v>
      </c>
      <c r="M105" s="20">
        <v>1300.3599999999999</v>
      </c>
      <c r="N105" s="20">
        <v>1400</v>
      </c>
      <c r="O105" s="21">
        <v>0</v>
      </c>
      <c r="Q105" s="20">
        <v>1019</v>
      </c>
      <c r="R105" s="20">
        <f t="shared" si="5"/>
        <v>1400</v>
      </c>
      <c r="S105" s="20">
        <v>1400</v>
      </c>
    </row>
    <row r="106" spans="1:19">
      <c r="A106" s="18" t="s">
        <v>12468</v>
      </c>
      <c r="B106" s="18" t="s">
        <v>12469</v>
      </c>
      <c r="C106" s="18" t="s">
        <v>12470</v>
      </c>
      <c r="D106" s="18" t="s">
        <v>12471</v>
      </c>
      <c r="E106" s="18" t="s">
        <v>12472</v>
      </c>
      <c r="F106" s="18" t="s">
        <v>12473</v>
      </c>
      <c r="G106" s="19">
        <v>12</v>
      </c>
      <c r="H106" s="23">
        <v>45870</v>
      </c>
      <c r="I106" s="23">
        <v>46234</v>
      </c>
      <c r="J106" s="23">
        <v>45530</v>
      </c>
      <c r="K106" s="23">
        <v>45530</v>
      </c>
      <c r="L106" s="20">
        <v>0</v>
      </c>
      <c r="M106" s="20">
        <v>1300.3599999999999</v>
      </c>
      <c r="N106" s="20">
        <v>1400</v>
      </c>
      <c r="O106" s="21">
        <v>0</v>
      </c>
      <c r="Q106" s="20">
        <v>1019</v>
      </c>
      <c r="R106" s="20">
        <f t="shared" si="5"/>
        <v>1400</v>
      </c>
      <c r="S106" s="20">
        <v>1400</v>
      </c>
    </row>
    <row r="107" spans="1:19">
      <c r="A107" s="18" t="s">
        <v>12474</v>
      </c>
      <c r="B107" s="18" t="s">
        <v>12475</v>
      </c>
      <c r="C107" s="18" t="s">
        <v>12476</v>
      </c>
      <c r="D107" s="18" t="s">
        <v>12477</v>
      </c>
      <c r="E107" s="18" t="s">
        <v>12478</v>
      </c>
      <c r="F107" s="18" t="s">
        <v>12479</v>
      </c>
      <c r="G107" s="19">
        <v>12</v>
      </c>
      <c r="H107" s="23">
        <v>45870</v>
      </c>
      <c r="I107" s="23">
        <v>46234</v>
      </c>
      <c r="J107" s="23">
        <v>45610</v>
      </c>
      <c r="K107" s="23">
        <v>45610</v>
      </c>
      <c r="L107" s="20">
        <v>1165</v>
      </c>
      <c r="M107" s="20">
        <v>1300.3599999999999</v>
      </c>
      <c r="N107" s="20">
        <v>1400</v>
      </c>
      <c r="O107" s="21">
        <v>0</v>
      </c>
      <c r="Q107" s="20">
        <v>1019</v>
      </c>
      <c r="R107" s="20">
        <f t="shared" si="5"/>
        <v>1400</v>
      </c>
      <c r="S107" s="20">
        <v>1400</v>
      </c>
    </row>
    <row r="108" spans="1:19">
      <c r="A108" s="18" t="s">
        <v>12480</v>
      </c>
      <c r="B108" s="18" t="s">
        <v>12481</v>
      </c>
      <c r="C108" s="18" t="s">
        <v>12482</v>
      </c>
      <c r="D108" s="18" t="s">
        <v>12483</v>
      </c>
      <c r="E108" s="18" t="s">
        <v>12484</v>
      </c>
      <c r="F108" s="18" t="s">
        <v>12485</v>
      </c>
      <c r="G108" s="19">
        <v>12</v>
      </c>
      <c r="H108" s="23">
        <v>45870</v>
      </c>
      <c r="I108" s="23">
        <v>46234</v>
      </c>
      <c r="J108" s="23">
        <v>45531</v>
      </c>
      <c r="K108" s="23">
        <v>45531</v>
      </c>
      <c r="L108" s="20">
        <v>1220</v>
      </c>
      <c r="M108" s="20">
        <v>1300.3599999999999</v>
      </c>
      <c r="N108" s="20">
        <v>1475</v>
      </c>
      <c r="O108" s="21">
        <v>0</v>
      </c>
      <c r="Q108" s="20">
        <v>1124</v>
      </c>
      <c r="R108" s="20">
        <f t="shared" si="5"/>
        <v>1475</v>
      </c>
      <c r="S108" s="20">
        <v>1475</v>
      </c>
    </row>
    <row r="109" spans="1:19">
      <c r="A109" s="18" t="s">
        <v>12486</v>
      </c>
      <c r="B109" s="18" t="s">
        <v>12487</v>
      </c>
      <c r="C109" s="18" t="s">
        <v>12488</v>
      </c>
      <c r="D109" s="18" t="s">
        <v>12489</v>
      </c>
      <c r="E109" s="18" t="s">
        <v>12490</v>
      </c>
      <c r="F109" s="18" t="s">
        <v>12491</v>
      </c>
      <c r="G109" s="19">
        <v>12</v>
      </c>
      <c r="H109" s="23">
        <v>45870</v>
      </c>
      <c r="I109" s="23">
        <v>46234</v>
      </c>
      <c r="J109" s="23">
        <v>45531</v>
      </c>
      <c r="K109" s="23">
        <v>45532</v>
      </c>
      <c r="L109" s="20">
        <v>1220</v>
      </c>
      <c r="M109" s="20">
        <v>1300.3599999999999</v>
      </c>
      <c r="N109" s="20">
        <v>1475</v>
      </c>
      <c r="O109" s="21">
        <v>0</v>
      </c>
      <c r="Q109" s="20">
        <v>1019</v>
      </c>
      <c r="R109" s="20">
        <f t="shared" si="5"/>
        <v>1475</v>
      </c>
      <c r="S109" s="20">
        <v>1475</v>
      </c>
    </row>
    <row r="110" spans="1:19">
      <c r="B110" s="18" t="s">
        <v>12492</v>
      </c>
      <c r="D110" s="18" t="s">
        <v>12493</v>
      </c>
      <c r="E110" s="18" t="s">
        <v>12494</v>
      </c>
      <c r="F110" s="18" t="s">
        <v>12495</v>
      </c>
      <c r="G110" s="19">
        <v>12</v>
      </c>
      <c r="H110" s="23">
        <v>45887</v>
      </c>
      <c r="I110" s="23">
        <v>46234</v>
      </c>
      <c r="J110" s="23">
        <v>45578</v>
      </c>
      <c r="K110" s="23">
        <v>45578</v>
      </c>
      <c r="L110" s="20">
        <v>1450</v>
      </c>
      <c r="M110" s="20">
        <v>0</v>
      </c>
      <c r="N110" s="20">
        <v>1450</v>
      </c>
      <c r="O110" s="21">
        <v>0</v>
      </c>
      <c r="Q110" s="20">
        <v>0</v>
      </c>
      <c r="R110" s="20">
        <f t="shared" si="5"/>
        <v>1450</v>
      </c>
      <c r="S110" s="20">
        <v>1450</v>
      </c>
    </row>
    <row r="111" spans="1:19">
      <c r="B111" s="18" t="s">
        <v>12496</v>
      </c>
      <c r="D111" s="18" t="s">
        <v>12497</v>
      </c>
      <c r="E111" s="18" t="s">
        <v>12498</v>
      </c>
      <c r="F111" s="18" t="s">
        <v>12499</v>
      </c>
      <c r="G111" s="19">
        <v>12</v>
      </c>
      <c r="H111" s="23">
        <v>45887</v>
      </c>
      <c r="I111" s="23">
        <v>46234</v>
      </c>
      <c r="J111" s="23">
        <v>45540</v>
      </c>
      <c r="K111" s="23">
        <v>45540</v>
      </c>
      <c r="L111" s="20">
        <v>1425</v>
      </c>
      <c r="M111" s="20">
        <v>0</v>
      </c>
      <c r="N111" s="20">
        <v>1425</v>
      </c>
      <c r="O111" s="21">
        <v>0</v>
      </c>
      <c r="Q111" s="20">
        <v>0</v>
      </c>
      <c r="R111" s="20">
        <f t="shared" si="5"/>
        <v>1425</v>
      </c>
      <c r="S111" s="20">
        <v>1425</v>
      </c>
    </row>
    <row r="112" spans="1:19">
      <c r="B112" s="18" t="s">
        <v>12500</v>
      </c>
      <c r="D112" s="18" t="s">
        <v>12501</v>
      </c>
      <c r="E112" s="18" t="s">
        <v>12502</v>
      </c>
      <c r="F112" s="18" t="s">
        <v>12503</v>
      </c>
      <c r="G112" s="19">
        <v>12</v>
      </c>
      <c r="H112" s="23">
        <v>45887</v>
      </c>
      <c r="I112" s="23">
        <v>46234</v>
      </c>
      <c r="L112" s="20">
        <v>0</v>
      </c>
      <c r="M112" s="20">
        <v>0</v>
      </c>
      <c r="N112" s="20">
        <v>1450</v>
      </c>
      <c r="O112" s="21">
        <v>0</v>
      </c>
      <c r="Q112" s="20">
        <v>0</v>
      </c>
      <c r="R112" s="20">
        <f t="shared" si="5"/>
        <v>1450</v>
      </c>
      <c r="S112" s="20">
        <v>1450</v>
      </c>
    </row>
    <row r="113" spans="2:19">
      <c r="B113" s="18" t="s">
        <v>12504</v>
      </c>
      <c r="D113" s="18" t="s">
        <v>12505</v>
      </c>
      <c r="E113" s="18" t="s">
        <v>12506</v>
      </c>
      <c r="F113" s="18" t="s">
        <v>12507</v>
      </c>
      <c r="G113" s="19">
        <v>12</v>
      </c>
      <c r="H113" s="23">
        <v>45887</v>
      </c>
      <c r="I113" s="23">
        <v>46234</v>
      </c>
      <c r="J113" s="23">
        <v>45534</v>
      </c>
      <c r="K113" s="23">
        <v>45535</v>
      </c>
      <c r="L113" s="20">
        <v>0</v>
      </c>
      <c r="M113" s="20">
        <v>0</v>
      </c>
      <c r="N113" s="20">
        <v>1525</v>
      </c>
      <c r="O113" s="21">
        <v>0</v>
      </c>
      <c r="Q113" s="20">
        <v>0</v>
      </c>
      <c r="R113" s="20">
        <f t="shared" si="5"/>
        <v>1525</v>
      </c>
      <c r="S113" s="20">
        <v>1525</v>
      </c>
    </row>
    <row r="114" spans="2:19">
      <c r="B114" s="18" t="s">
        <v>12508</v>
      </c>
      <c r="D114" s="18" t="s">
        <v>12509</v>
      </c>
      <c r="E114" s="18" t="s">
        <v>12510</v>
      </c>
      <c r="F114" s="18" t="s">
        <v>12511</v>
      </c>
      <c r="G114" s="19">
        <v>12</v>
      </c>
      <c r="H114" s="23">
        <v>45887</v>
      </c>
      <c r="I114" s="23">
        <v>46234</v>
      </c>
      <c r="J114" s="23">
        <v>45548</v>
      </c>
      <c r="K114" s="23">
        <v>45548</v>
      </c>
      <c r="L114" s="20">
        <v>1425</v>
      </c>
      <c r="M114" s="20">
        <v>0</v>
      </c>
      <c r="N114" s="20">
        <v>1425</v>
      </c>
      <c r="O114" s="21">
        <v>0</v>
      </c>
      <c r="Q114" s="20">
        <v>0</v>
      </c>
      <c r="R114" s="20">
        <f t="shared" si="5"/>
        <v>1425</v>
      </c>
      <c r="S114" s="20">
        <v>1425</v>
      </c>
    </row>
    <row r="115" spans="2:19">
      <c r="B115" s="18" t="s">
        <v>12512</v>
      </c>
      <c r="D115" s="18" t="s">
        <v>12513</v>
      </c>
      <c r="E115" s="18" t="s">
        <v>12514</v>
      </c>
      <c r="F115" s="18" t="s">
        <v>12515</v>
      </c>
      <c r="G115" s="19">
        <v>12</v>
      </c>
      <c r="H115" s="23">
        <v>45887</v>
      </c>
      <c r="I115" s="23">
        <v>46234</v>
      </c>
      <c r="J115" s="23">
        <v>45568</v>
      </c>
      <c r="K115" s="23">
        <v>45569</v>
      </c>
      <c r="L115" s="20">
        <v>1450</v>
      </c>
      <c r="M115" s="20">
        <v>0</v>
      </c>
      <c r="N115" s="20">
        <v>1450</v>
      </c>
      <c r="O115" s="21">
        <v>0</v>
      </c>
      <c r="Q115" s="20">
        <v>0</v>
      </c>
      <c r="R115" s="20">
        <f t="shared" si="5"/>
        <v>1450</v>
      </c>
      <c r="S115" s="20">
        <v>1450</v>
      </c>
    </row>
    <row r="116" spans="2:19">
      <c r="B116" s="18" t="s">
        <v>12516</v>
      </c>
      <c r="D116" s="18" t="s">
        <v>12517</v>
      </c>
      <c r="E116" s="18" t="s">
        <v>12518</v>
      </c>
      <c r="F116" s="18" t="s">
        <v>12519</v>
      </c>
      <c r="G116" s="19">
        <v>12</v>
      </c>
      <c r="H116" s="23">
        <v>45887</v>
      </c>
      <c r="I116" s="23">
        <v>46234</v>
      </c>
      <c r="J116" s="23">
        <v>45545</v>
      </c>
      <c r="K116" s="23">
        <v>45546</v>
      </c>
      <c r="L116" s="20">
        <v>0</v>
      </c>
      <c r="M116" s="20">
        <v>0</v>
      </c>
      <c r="N116" s="20">
        <v>1425</v>
      </c>
      <c r="O116" s="21">
        <v>0</v>
      </c>
      <c r="Q116" s="20">
        <v>0</v>
      </c>
      <c r="R116" s="20">
        <f t="shared" si="5"/>
        <v>1425</v>
      </c>
      <c r="S116" s="20">
        <v>1425</v>
      </c>
    </row>
    <row r="117" spans="2:19">
      <c r="B117" s="18" t="s">
        <v>12520</v>
      </c>
      <c r="D117" s="18" t="s">
        <v>12521</v>
      </c>
      <c r="E117" s="18" t="s">
        <v>12522</v>
      </c>
      <c r="F117" s="18" t="s">
        <v>12523</v>
      </c>
      <c r="G117" s="19">
        <v>12</v>
      </c>
      <c r="H117" s="23">
        <v>45887</v>
      </c>
      <c r="I117" s="23">
        <v>46234</v>
      </c>
      <c r="J117" s="23">
        <v>45534</v>
      </c>
      <c r="K117" s="23">
        <v>45535</v>
      </c>
      <c r="L117" s="20">
        <v>0</v>
      </c>
      <c r="M117" s="20">
        <v>0</v>
      </c>
      <c r="N117" s="20">
        <v>1700</v>
      </c>
      <c r="O117" s="21">
        <v>0</v>
      </c>
      <c r="Q117" s="20">
        <v>0</v>
      </c>
      <c r="R117" s="20">
        <f t="shared" si="5"/>
        <v>1700</v>
      </c>
      <c r="S117" s="20">
        <v>1700</v>
      </c>
    </row>
    <row r="118" spans="2:19">
      <c r="B118" s="18" t="s">
        <v>12524</v>
      </c>
      <c r="D118" s="18" t="s">
        <v>12525</v>
      </c>
      <c r="E118" s="18" t="s">
        <v>12526</v>
      </c>
      <c r="F118" s="18" t="s">
        <v>12527</v>
      </c>
      <c r="G118" s="19">
        <v>12</v>
      </c>
      <c r="H118" s="23">
        <v>45887</v>
      </c>
      <c r="I118" s="23">
        <v>46234</v>
      </c>
      <c r="J118" s="23">
        <v>45593</v>
      </c>
      <c r="K118" s="23">
        <v>45594</v>
      </c>
      <c r="L118" s="20">
        <v>0</v>
      </c>
      <c r="M118" s="20">
        <v>0</v>
      </c>
      <c r="N118" s="20">
        <v>1450</v>
      </c>
      <c r="O118" s="21">
        <v>0</v>
      </c>
      <c r="Q118" s="20">
        <v>0</v>
      </c>
      <c r="R118" s="20">
        <f t="shared" si="5"/>
        <v>1450</v>
      </c>
      <c r="S118" s="20">
        <v>1450</v>
      </c>
    </row>
    <row r="119" spans="2:19">
      <c r="B119" s="18" t="s">
        <v>12528</v>
      </c>
      <c r="D119" s="18" t="s">
        <v>12529</v>
      </c>
      <c r="E119" s="18" t="s">
        <v>12530</v>
      </c>
      <c r="F119" s="18" t="s">
        <v>12531</v>
      </c>
      <c r="G119" s="19">
        <v>12</v>
      </c>
      <c r="H119" s="23">
        <v>45887</v>
      </c>
      <c r="I119" s="23">
        <v>46234</v>
      </c>
      <c r="J119" s="23">
        <v>45547</v>
      </c>
      <c r="K119" s="23">
        <v>45547</v>
      </c>
      <c r="L119" s="20">
        <v>1425</v>
      </c>
      <c r="M119" s="20">
        <v>0</v>
      </c>
      <c r="N119" s="20">
        <v>1425</v>
      </c>
      <c r="O119" s="21">
        <v>0</v>
      </c>
      <c r="Q119" s="20">
        <v>0</v>
      </c>
      <c r="R119" s="20">
        <f t="shared" si="5"/>
        <v>1425</v>
      </c>
      <c r="S119" s="20">
        <v>1425</v>
      </c>
    </row>
    <row r="120" spans="2:19">
      <c r="B120" s="18" t="s">
        <v>12532</v>
      </c>
      <c r="D120" s="18" t="s">
        <v>12533</v>
      </c>
      <c r="E120" s="18" t="s">
        <v>12534</v>
      </c>
      <c r="F120" s="18" t="s">
        <v>12535</v>
      </c>
      <c r="G120" s="19">
        <v>12</v>
      </c>
      <c r="H120" s="23">
        <v>45887</v>
      </c>
      <c r="I120" s="23">
        <v>46234</v>
      </c>
      <c r="J120" s="23">
        <v>45568</v>
      </c>
      <c r="K120" s="23">
        <v>45569</v>
      </c>
      <c r="L120" s="20">
        <v>1450</v>
      </c>
      <c r="M120" s="20">
        <v>0</v>
      </c>
      <c r="N120" s="20">
        <v>1450</v>
      </c>
      <c r="O120" s="21">
        <v>0</v>
      </c>
      <c r="Q120" s="20">
        <v>0</v>
      </c>
      <c r="R120" s="20">
        <f t="shared" si="5"/>
        <v>1450</v>
      </c>
      <c r="S120" s="20">
        <v>1450</v>
      </c>
    </row>
    <row r="121" spans="2:19">
      <c r="B121" s="18" t="s">
        <v>12536</v>
      </c>
      <c r="D121" s="18" t="s">
        <v>12537</v>
      </c>
      <c r="E121" s="18" t="s">
        <v>12538</v>
      </c>
      <c r="F121" s="18" t="s">
        <v>12539</v>
      </c>
      <c r="G121" s="19">
        <v>12</v>
      </c>
      <c r="H121" s="23">
        <v>45887</v>
      </c>
      <c r="I121" s="23">
        <v>46234</v>
      </c>
      <c r="J121" s="23">
        <v>45578</v>
      </c>
      <c r="K121" s="23">
        <v>45578</v>
      </c>
      <c r="L121" s="20">
        <v>1450</v>
      </c>
      <c r="M121" s="20">
        <v>0</v>
      </c>
      <c r="N121" s="20">
        <v>1450</v>
      </c>
      <c r="O121" s="21">
        <v>0</v>
      </c>
      <c r="Q121" s="20">
        <v>0</v>
      </c>
      <c r="R121" s="20">
        <f t="shared" si="5"/>
        <v>1450</v>
      </c>
      <c r="S121" s="20">
        <v>1450</v>
      </c>
    </row>
    <row r="122" spans="2:19">
      <c r="B122" s="18" t="s">
        <v>12540</v>
      </c>
      <c r="D122" s="18" t="s">
        <v>12541</v>
      </c>
      <c r="E122" s="18" t="s">
        <v>12542</v>
      </c>
      <c r="F122" s="18" t="s">
        <v>12543</v>
      </c>
      <c r="G122" s="19">
        <v>12</v>
      </c>
      <c r="H122" s="23">
        <v>45887</v>
      </c>
      <c r="I122" s="23">
        <v>46234</v>
      </c>
      <c r="J122" s="23">
        <v>45568</v>
      </c>
      <c r="K122" s="23">
        <v>45569</v>
      </c>
      <c r="L122" s="20">
        <v>1450</v>
      </c>
      <c r="M122" s="20">
        <v>0</v>
      </c>
      <c r="N122" s="20">
        <v>1450</v>
      </c>
      <c r="O122" s="21">
        <v>0</v>
      </c>
      <c r="Q122" s="20">
        <v>0</v>
      </c>
      <c r="R122" s="20">
        <f t="shared" si="5"/>
        <v>1450</v>
      </c>
      <c r="S122" s="20">
        <v>1450</v>
      </c>
    </row>
    <row r="123" spans="2:19">
      <c r="B123" s="18" t="s">
        <v>12544</v>
      </c>
      <c r="D123" s="18" t="s">
        <v>12545</v>
      </c>
      <c r="E123" s="18" t="s">
        <v>12546</v>
      </c>
      <c r="F123" s="18" t="s">
        <v>12547</v>
      </c>
      <c r="G123" s="19">
        <v>12</v>
      </c>
      <c r="H123" s="23">
        <v>45870</v>
      </c>
      <c r="I123" s="23">
        <v>46234</v>
      </c>
      <c r="J123" s="23">
        <v>45554</v>
      </c>
      <c r="K123" s="23">
        <v>45555</v>
      </c>
      <c r="L123" s="20">
        <v>0</v>
      </c>
      <c r="M123" s="20">
        <v>0</v>
      </c>
      <c r="N123" s="20">
        <v>1600</v>
      </c>
      <c r="O123" s="21">
        <v>0</v>
      </c>
      <c r="Q123" s="20">
        <v>0</v>
      </c>
      <c r="R123" s="20">
        <f t="shared" si="5"/>
        <v>1600</v>
      </c>
      <c r="S123" s="20">
        <v>1600</v>
      </c>
    </row>
    <row r="124" spans="2:19">
      <c r="B124" s="18" t="s">
        <v>12548</v>
      </c>
      <c r="D124" s="18" t="s">
        <v>12549</v>
      </c>
      <c r="E124" s="18" t="s">
        <v>12550</v>
      </c>
      <c r="F124" s="18" t="s">
        <v>12551</v>
      </c>
      <c r="G124" s="19">
        <v>12</v>
      </c>
      <c r="H124" s="23">
        <v>45887</v>
      </c>
      <c r="I124" s="23">
        <v>46234</v>
      </c>
      <c r="J124" s="23">
        <v>45556</v>
      </c>
      <c r="K124" s="23">
        <v>45556</v>
      </c>
      <c r="L124" s="20">
        <v>1425</v>
      </c>
      <c r="M124" s="20">
        <v>0</v>
      </c>
      <c r="N124" s="20">
        <v>1425</v>
      </c>
      <c r="O124" s="21">
        <v>0</v>
      </c>
      <c r="Q124" s="20">
        <v>0</v>
      </c>
      <c r="R124" s="20">
        <f t="shared" si="5"/>
        <v>1425</v>
      </c>
      <c r="S124" s="20">
        <v>1425</v>
      </c>
    </row>
    <row r="125" spans="2:19">
      <c r="B125" s="18" t="s">
        <v>12552</v>
      </c>
      <c r="D125" s="18" t="s">
        <v>12553</v>
      </c>
      <c r="E125" s="18" t="s">
        <v>12554</v>
      </c>
      <c r="F125" s="18" t="s">
        <v>12555</v>
      </c>
      <c r="G125" s="19">
        <v>12</v>
      </c>
      <c r="H125" s="23">
        <v>45887</v>
      </c>
      <c r="I125" s="23">
        <v>46234</v>
      </c>
      <c r="J125" s="23">
        <v>45562</v>
      </c>
      <c r="K125" s="23">
        <v>45562</v>
      </c>
      <c r="L125" s="20">
        <v>1450</v>
      </c>
      <c r="M125" s="20">
        <v>0</v>
      </c>
      <c r="N125" s="20">
        <v>1450</v>
      </c>
      <c r="O125" s="21">
        <v>0</v>
      </c>
      <c r="Q125" s="20">
        <v>0</v>
      </c>
      <c r="R125" s="20">
        <f t="shared" si="5"/>
        <v>1450</v>
      </c>
      <c r="S125" s="20">
        <v>1450</v>
      </c>
    </row>
    <row r="126" spans="2:19">
      <c r="B126" s="18" t="s">
        <v>12556</v>
      </c>
      <c r="D126" s="18" t="s">
        <v>12557</v>
      </c>
      <c r="E126" s="18" t="s">
        <v>12558</v>
      </c>
      <c r="F126" s="18" t="s">
        <v>12559</v>
      </c>
      <c r="G126" s="19">
        <v>12</v>
      </c>
      <c r="H126" s="23">
        <v>45887</v>
      </c>
      <c r="I126" s="23">
        <v>46234</v>
      </c>
      <c r="J126" s="23">
        <v>45572</v>
      </c>
      <c r="K126" s="23">
        <v>45573</v>
      </c>
      <c r="L126" s="20">
        <v>1450</v>
      </c>
      <c r="M126" s="20">
        <v>0</v>
      </c>
      <c r="N126" s="20">
        <v>1450</v>
      </c>
      <c r="O126" s="21">
        <v>0</v>
      </c>
      <c r="Q126" s="20">
        <v>0</v>
      </c>
      <c r="R126" s="20">
        <f t="shared" si="5"/>
        <v>1450</v>
      </c>
      <c r="S126" s="20">
        <v>1450</v>
      </c>
    </row>
    <row r="127" spans="2:19">
      <c r="B127" s="18" t="s">
        <v>12560</v>
      </c>
      <c r="D127" s="18" t="s">
        <v>12561</v>
      </c>
      <c r="E127" s="18" t="s">
        <v>12562</v>
      </c>
      <c r="F127" s="18" t="s">
        <v>12563</v>
      </c>
      <c r="G127" s="19">
        <v>12</v>
      </c>
      <c r="H127" s="23">
        <v>45887</v>
      </c>
      <c r="I127" s="23">
        <v>46234</v>
      </c>
      <c r="J127" s="23">
        <v>45540</v>
      </c>
      <c r="K127" s="23">
        <v>45540</v>
      </c>
      <c r="L127" s="20">
        <v>1425</v>
      </c>
      <c r="M127" s="20">
        <v>0</v>
      </c>
      <c r="N127" s="20">
        <v>1425</v>
      </c>
      <c r="O127" s="21">
        <v>0</v>
      </c>
      <c r="Q127" s="20">
        <v>0</v>
      </c>
      <c r="R127" s="20">
        <f t="shared" si="5"/>
        <v>1425</v>
      </c>
      <c r="S127" s="20">
        <v>1425</v>
      </c>
    </row>
    <row r="128" spans="2:19">
      <c r="B128" s="18" t="s">
        <v>12564</v>
      </c>
      <c r="D128" s="18" t="s">
        <v>12565</v>
      </c>
      <c r="E128" s="18" t="s">
        <v>12566</v>
      </c>
      <c r="F128" s="18" t="s">
        <v>12567</v>
      </c>
      <c r="G128" s="19">
        <v>12</v>
      </c>
      <c r="H128" s="23">
        <v>45887</v>
      </c>
      <c r="I128" s="23">
        <v>46234</v>
      </c>
      <c r="J128" s="23">
        <v>45574</v>
      </c>
      <c r="K128" s="23">
        <v>45575</v>
      </c>
      <c r="L128" s="20">
        <v>1450</v>
      </c>
      <c r="M128" s="20">
        <v>0</v>
      </c>
      <c r="N128" s="20">
        <v>1450</v>
      </c>
      <c r="O128" s="21">
        <v>0</v>
      </c>
      <c r="Q128" s="20">
        <v>0</v>
      </c>
      <c r="R128" s="20">
        <f t="shared" si="5"/>
        <v>1450</v>
      </c>
      <c r="S128" s="20">
        <v>1450</v>
      </c>
    </row>
    <row r="129" spans="1:19">
      <c r="B129" s="18" t="s">
        <v>12568</v>
      </c>
      <c r="D129" s="18" t="s">
        <v>12569</v>
      </c>
      <c r="E129" s="18" t="s">
        <v>12570</v>
      </c>
      <c r="F129" s="18" t="s">
        <v>12571</v>
      </c>
      <c r="G129" s="19">
        <v>12</v>
      </c>
      <c r="H129" s="23">
        <v>45887</v>
      </c>
      <c r="I129" s="23">
        <v>46234</v>
      </c>
      <c r="J129" s="23">
        <v>45580</v>
      </c>
      <c r="K129" s="23">
        <v>45580</v>
      </c>
      <c r="L129" s="20">
        <v>1450</v>
      </c>
      <c r="M129" s="20">
        <v>0</v>
      </c>
      <c r="N129" s="20">
        <v>1450</v>
      </c>
      <c r="O129" s="21">
        <v>0</v>
      </c>
      <c r="Q129" s="20">
        <v>0</v>
      </c>
      <c r="R129" s="20">
        <f t="shared" si="5"/>
        <v>1450</v>
      </c>
      <c r="S129" s="20">
        <v>1450</v>
      </c>
    </row>
    <row r="130" spans="1:19">
      <c r="A130" s="17" t="s">
        <v>12572</v>
      </c>
    </row>
    <row r="131" spans="1:19">
      <c r="A131" s="18" t="s">
        <v>12573</v>
      </c>
      <c r="B131" s="18" t="s">
        <v>12574</v>
      </c>
      <c r="C131" s="18" t="s">
        <v>12575</v>
      </c>
      <c r="D131" s="18" t="s">
        <v>12576</v>
      </c>
      <c r="E131" s="18" t="s">
        <v>12577</v>
      </c>
      <c r="F131" s="18" t="s">
        <v>12578</v>
      </c>
      <c r="G131" s="19">
        <v>12</v>
      </c>
      <c r="H131" s="23">
        <v>45870</v>
      </c>
      <c r="I131" s="23">
        <v>46234</v>
      </c>
      <c r="J131" s="23">
        <v>45533</v>
      </c>
      <c r="K131" s="23">
        <v>45534</v>
      </c>
      <c r="L131" s="20">
        <v>750</v>
      </c>
      <c r="M131" s="20">
        <v>742.68</v>
      </c>
      <c r="N131" s="20">
        <v>862.5</v>
      </c>
      <c r="O131" s="21">
        <v>0</v>
      </c>
      <c r="Q131" s="20">
        <v>775</v>
      </c>
      <c r="R131" s="20">
        <f t="shared" ref="R131:R172" si="6">N131</f>
        <v>862.5</v>
      </c>
      <c r="S131" s="20">
        <v>862.5</v>
      </c>
    </row>
    <row r="132" spans="1:19">
      <c r="A132" s="18" t="s">
        <v>12579</v>
      </c>
      <c r="B132" s="18" t="s">
        <v>12580</v>
      </c>
      <c r="C132" s="18" t="s">
        <v>12581</v>
      </c>
      <c r="D132" s="18" t="s">
        <v>12582</v>
      </c>
      <c r="E132" s="18" t="s">
        <v>12583</v>
      </c>
      <c r="F132" s="18" t="s">
        <v>12584</v>
      </c>
      <c r="G132" s="19">
        <v>12</v>
      </c>
      <c r="H132" s="23">
        <v>45870</v>
      </c>
      <c r="I132" s="23">
        <v>46234</v>
      </c>
      <c r="J132" s="23">
        <v>45533</v>
      </c>
      <c r="K132" s="23">
        <v>45534</v>
      </c>
      <c r="L132" s="20">
        <v>750</v>
      </c>
      <c r="M132" s="20">
        <v>742.68</v>
      </c>
      <c r="N132" s="20">
        <v>862.5</v>
      </c>
      <c r="O132" s="21">
        <v>0</v>
      </c>
      <c r="Q132" s="20">
        <v>775</v>
      </c>
      <c r="R132" s="20">
        <f t="shared" si="6"/>
        <v>862.5</v>
      </c>
      <c r="S132" s="20">
        <v>862.5</v>
      </c>
    </row>
    <row r="133" spans="1:19">
      <c r="A133" s="18" t="s">
        <v>12585</v>
      </c>
      <c r="B133" s="18" t="s">
        <v>12586</v>
      </c>
      <c r="C133" s="18" t="s">
        <v>12587</v>
      </c>
      <c r="D133" s="18" t="s">
        <v>12588</v>
      </c>
      <c r="E133" s="18" t="s">
        <v>12589</v>
      </c>
      <c r="F133" s="18" t="s">
        <v>12590</v>
      </c>
      <c r="G133" s="19">
        <v>12</v>
      </c>
      <c r="H133" s="23">
        <v>45870</v>
      </c>
      <c r="I133" s="23">
        <v>46234</v>
      </c>
      <c r="J133" s="23">
        <v>45528</v>
      </c>
      <c r="K133" s="23">
        <v>45529</v>
      </c>
      <c r="L133" s="20">
        <v>725</v>
      </c>
      <c r="M133" s="20">
        <v>742.68</v>
      </c>
      <c r="N133" s="20">
        <v>775</v>
      </c>
      <c r="O133" s="21">
        <v>0</v>
      </c>
      <c r="Q133" s="20">
        <v>775</v>
      </c>
      <c r="R133" s="20">
        <f t="shared" si="6"/>
        <v>775</v>
      </c>
      <c r="S133" s="20">
        <v>775</v>
      </c>
    </row>
    <row r="134" spans="1:19">
      <c r="A134" s="18" t="s">
        <v>12591</v>
      </c>
      <c r="B134" s="18" t="s">
        <v>12592</v>
      </c>
      <c r="C134" s="18" t="s">
        <v>12593</v>
      </c>
      <c r="D134" s="18" t="s">
        <v>12594</v>
      </c>
      <c r="E134" s="18" t="s">
        <v>12595</v>
      </c>
      <c r="F134" s="18" t="s">
        <v>12596</v>
      </c>
      <c r="G134" s="19">
        <v>12</v>
      </c>
      <c r="H134" s="23">
        <v>45870</v>
      </c>
      <c r="I134" s="23">
        <v>46234</v>
      </c>
      <c r="J134" s="23">
        <v>45528</v>
      </c>
      <c r="K134" s="23">
        <v>45529</v>
      </c>
      <c r="L134" s="20">
        <v>725</v>
      </c>
      <c r="M134" s="20">
        <v>742.68</v>
      </c>
      <c r="N134" s="20">
        <v>775</v>
      </c>
      <c r="O134" s="21">
        <v>0</v>
      </c>
      <c r="Q134" s="20">
        <v>775</v>
      </c>
      <c r="R134" s="20">
        <f t="shared" si="6"/>
        <v>775</v>
      </c>
      <c r="S134" s="20">
        <v>775</v>
      </c>
    </row>
    <row r="135" spans="1:19">
      <c r="A135" s="18" t="s">
        <v>12597</v>
      </c>
      <c r="B135" s="18" t="s">
        <v>12598</v>
      </c>
      <c r="C135" s="18" t="s">
        <v>12599</v>
      </c>
      <c r="D135" s="18" t="s">
        <v>12600</v>
      </c>
      <c r="E135" s="18" t="s">
        <v>12601</v>
      </c>
      <c r="F135" s="18" t="s">
        <v>12602</v>
      </c>
      <c r="G135" s="19">
        <v>12</v>
      </c>
      <c r="H135" s="23">
        <v>45870</v>
      </c>
      <c r="I135" s="23">
        <v>46234</v>
      </c>
      <c r="J135" s="23">
        <v>45527</v>
      </c>
      <c r="K135" s="23">
        <v>45527</v>
      </c>
      <c r="L135" s="20">
        <v>662.5</v>
      </c>
      <c r="M135" s="20">
        <v>742.68</v>
      </c>
      <c r="N135" s="20">
        <v>775</v>
      </c>
      <c r="O135" s="21">
        <v>0</v>
      </c>
      <c r="Q135" s="20">
        <v>1130</v>
      </c>
      <c r="R135" s="20">
        <f t="shared" si="6"/>
        <v>775</v>
      </c>
      <c r="S135" s="20">
        <v>775</v>
      </c>
    </row>
    <row r="136" spans="1:19">
      <c r="A136" s="18" t="s">
        <v>12603</v>
      </c>
      <c r="B136" s="18" t="s">
        <v>12604</v>
      </c>
      <c r="C136" s="18" t="s">
        <v>12605</v>
      </c>
      <c r="D136" s="18" t="s">
        <v>12606</v>
      </c>
      <c r="E136" s="18" t="s">
        <v>12607</v>
      </c>
      <c r="F136" s="18" t="s">
        <v>12608</v>
      </c>
      <c r="G136" s="19">
        <v>12</v>
      </c>
      <c r="H136" s="23">
        <v>45870</v>
      </c>
      <c r="I136" s="23">
        <v>46234</v>
      </c>
      <c r="J136" s="23">
        <v>45527</v>
      </c>
      <c r="K136" s="23">
        <v>45527</v>
      </c>
      <c r="L136" s="20">
        <v>662.5</v>
      </c>
      <c r="M136" s="20">
        <v>742.68</v>
      </c>
      <c r="N136" s="20">
        <v>775</v>
      </c>
      <c r="O136" s="21">
        <v>0</v>
      </c>
      <c r="Q136" s="20">
        <v>1130</v>
      </c>
      <c r="R136" s="20">
        <f t="shared" si="6"/>
        <v>775</v>
      </c>
      <c r="S136" s="20">
        <v>775</v>
      </c>
    </row>
    <row r="137" spans="1:19">
      <c r="A137" s="18" t="s">
        <v>12609</v>
      </c>
      <c r="B137" s="18" t="s">
        <v>12610</v>
      </c>
      <c r="C137" s="18" t="s">
        <v>12611</v>
      </c>
      <c r="D137" s="18" t="s">
        <v>12612</v>
      </c>
      <c r="E137" s="18" t="s">
        <v>12613</v>
      </c>
      <c r="F137" s="18" t="s">
        <v>12614</v>
      </c>
      <c r="G137" s="19">
        <v>12</v>
      </c>
      <c r="H137" s="23">
        <v>45870</v>
      </c>
      <c r="I137" s="23">
        <v>46234</v>
      </c>
      <c r="J137" s="23">
        <v>45529</v>
      </c>
      <c r="K137" s="23">
        <v>45529</v>
      </c>
      <c r="L137" s="20">
        <v>775</v>
      </c>
      <c r="M137" s="20">
        <v>742.68</v>
      </c>
      <c r="N137" s="20">
        <v>775</v>
      </c>
      <c r="O137" s="21">
        <v>0</v>
      </c>
      <c r="Q137" s="20">
        <v>1130</v>
      </c>
      <c r="R137" s="20">
        <f t="shared" si="6"/>
        <v>775</v>
      </c>
      <c r="S137" s="20">
        <v>775</v>
      </c>
    </row>
    <row r="138" spans="1:19">
      <c r="A138" s="18" t="s">
        <v>12615</v>
      </c>
      <c r="B138" s="18" t="s">
        <v>12616</v>
      </c>
      <c r="C138" s="18" t="s">
        <v>12617</v>
      </c>
      <c r="D138" s="18" t="s">
        <v>12618</v>
      </c>
      <c r="E138" s="18" t="s">
        <v>12619</v>
      </c>
      <c r="F138" s="18" t="s">
        <v>12620</v>
      </c>
      <c r="G138" s="19">
        <v>12</v>
      </c>
      <c r="H138" s="23">
        <v>45870</v>
      </c>
      <c r="I138" s="23">
        <v>46234</v>
      </c>
      <c r="J138" s="23">
        <v>45529</v>
      </c>
      <c r="K138" s="23">
        <v>45529</v>
      </c>
      <c r="L138" s="20">
        <v>775</v>
      </c>
      <c r="M138" s="20">
        <v>742.68</v>
      </c>
      <c r="N138" s="20">
        <v>775</v>
      </c>
      <c r="O138" s="21">
        <v>0</v>
      </c>
      <c r="Q138" s="20">
        <v>1130</v>
      </c>
      <c r="R138" s="20">
        <f t="shared" si="6"/>
        <v>775</v>
      </c>
      <c r="S138" s="20">
        <v>775</v>
      </c>
    </row>
    <row r="139" spans="1:19">
      <c r="A139" s="18" t="s">
        <v>12621</v>
      </c>
      <c r="B139" s="18" t="s">
        <v>12622</v>
      </c>
      <c r="C139" s="18" t="s">
        <v>12623</v>
      </c>
      <c r="D139" s="18" t="s">
        <v>12624</v>
      </c>
      <c r="E139" s="18" t="s">
        <v>12625</v>
      </c>
      <c r="F139" s="18" t="s">
        <v>12626</v>
      </c>
      <c r="G139" s="19">
        <v>12</v>
      </c>
      <c r="H139" s="23">
        <v>45870</v>
      </c>
      <c r="I139" s="23">
        <v>46234</v>
      </c>
      <c r="J139" s="23">
        <v>45558</v>
      </c>
      <c r="K139" s="23">
        <v>45558</v>
      </c>
      <c r="L139" s="20">
        <v>750</v>
      </c>
      <c r="M139" s="20">
        <v>742.68</v>
      </c>
      <c r="N139" s="20">
        <v>775</v>
      </c>
      <c r="O139" s="21">
        <v>0</v>
      </c>
      <c r="Q139" s="20">
        <v>875</v>
      </c>
      <c r="R139" s="20">
        <f t="shared" si="6"/>
        <v>775</v>
      </c>
      <c r="S139" s="20">
        <v>775</v>
      </c>
    </row>
    <row r="140" spans="1:19">
      <c r="A140" s="18" t="s">
        <v>12627</v>
      </c>
      <c r="B140" s="18" t="s">
        <v>12628</v>
      </c>
      <c r="C140" s="18" t="s">
        <v>12629</v>
      </c>
      <c r="D140" s="18" t="s">
        <v>12630</v>
      </c>
      <c r="E140" s="18" t="s">
        <v>12631</v>
      </c>
      <c r="F140" s="18" t="s">
        <v>12632</v>
      </c>
      <c r="G140" s="19">
        <v>12</v>
      </c>
      <c r="H140" s="23">
        <v>45870</v>
      </c>
      <c r="I140" s="23">
        <v>46234</v>
      </c>
      <c r="J140" s="23">
        <v>45558</v>
      </c>
      <c r="K140" s="23">
        <v>45558</v>
      </c>
      <c r="L140" s="20">
        <v>750</v>
      </c>
      <c r="M140" s="20">
        <v>742.68</v>
      </c>
      <c r="N140" s="20">
        <v>775</v>
      </c>
      <c r="O140" s="21">
        <v>0</v>
      </c>
      <c r="Q140" s="20">
        <v>1275</v>
      </c>
      <c r="R140" s="20">
        <f t="shared" si="6"/>
        <v>775</v>
      </c>
      <c r="S140" s="20">
        <v>775</v>
      </c>
    </row>
    <row r="141" spans="1:19">
      <c r="A141" s="18" t="s">
        <v>12633</v>
      </c>
      <c r="B141" s="18" t="s">
        <v>12634</v>
      </c>
      <c r="C141" s="18" t="s">
        <v>12635</v>
      </c>
      <c r="D141" s="18" t="s">
        <v>12636</v>
      </c>
      <c r="E141" s="18" t="s">
        <v>12637</v>
      </c>
      <c r="F141" s="18" t="s">
        <v>12638</v>
      </c>
      <c r="G141" s="19">
        <v>12</v>
      </c>
      <c r="H141" s="23">
        <v>45870</v>
      </c>
      <c r="I141" s="23">
        <v>46234</v>
      </c>
      <c r="J141" s="23">
        <v>45568</v>
      </c>
      <c r="K141" s="23">
        <v>45569</v>
      </c>
      <c r="L141" s="20">
        <v>562.5</v>
      </c>
      <c r="M141" s="20">
        <v>742.68</v>
      </c>
      <c r="N141" s="20">
        <v>775</v>
      </c>
      <c r="O141" s="21">
        <v>0</v>
      </c>
      <c r="Q141" s="20">
        <v>1200</v>
      </c>
      <c r="R141" s="20">
        <f t="shared" si="6"/>
        <v>775</v>
      </c>
      <c r="S141" s="20">
        <v>775</v>
      </c>
    </row>
    <row r="142" spans="1:19">
      <c r="A142" s="18" t="s">
        <v>12639</v>
      </c>
      <c r="B142" s="18" t="s">
        <v>12640</v>
      </c>
      <c r="C142" s="18" t="s">
        <v>12641</v>
      </c>
      <c r="D142" s="18" t="s">
        <v>12642</v>
      </c>
      <c r="E142" s="18" t="s">
        <v>12643</v>
      </c>
      <c r="F142" s="18" t="s">
        <v>12644</v>
      </c>
      <c r="G142" s="19">
        <v>12</v>
      </c>
      <c r="H142" s="23">
        <v>45870</v>
      </c>
      <c r="I142" s="23">
        <v>46234</v>
      </c>
      <c r="J142" s="23">
        <v>45568</v>
      </c>
      <c r="K142" s="23">
        <v>45569</v>
      </c>
      <c r="L142" s="20">
        <v>562.5</v>
      </c>
      <c r="M142" s="20">
        <v>742.68</v>
      </c>
      <c r="N142" s="20">
        <v>775</v>
      </c>
      <c r="O142" s="21">
        <v>0</v>
      </c>
      <c r="Q142" s="20">
        <v>1275</v>
      </c>
      <c r="R142" s="20">
        <f t="shared" si="6"/>
        <v>775</v>
      </c>
      <c r="S142" s="20">
        <v>775</v>
      </c>
    </row>
    <row r="143" spans="1:19">
      <c r="A143" s="18" t="s">
        <v>12645</v>
      </c>
      <c r="B143" s="18" t="s">
        <v>12646</v>
      </c>
      <c r="C143" s="18" t="s">
        <v>12647</v>
      </c>
      <c r="D143" s="18" t="s">
        <v>12648</v>
      </c>
      <c r="E143" s="18" t="s">
        <v>12649</v>
      </c>
      <c r="F143" s="18" t="s">
        <v>12650</v>
      </c>
      <c r="G143" s="19">
        <v>12</v>
      </c>
      <c r="H143" s="23">
        <v>45870</v>
      </c>
      <c r="I143" s="23">
        <v>46234</v>
      </c>
      <c r="J143" s="23">
        <v>45552</v>
      </c>
      <c r="K143" s="23">
        <v>45552</v>
      </c>
      <c r="L143" s="20">
        <v>800</v>
      </c>
      <c r="M143" s="20">
        <v>742.68</v>
      </c>
      <c r="N143" s="20">
        <v>850</v>
      </c>
      <c r="O143" s="21">
        <v>0</v>
      </c>
      <c r="Q143" s="20">
        <v>1130</v>
      </c>
      <c r="R143" s="20">
        <f t="shared" si="6"/>
        <v>850</v>
      </c>
      <c r="S143" s="20">
        <v>850</v>
      </c>
    </row>
    <row r="144" spans="1:19">
      <c r="A144" s="18" t="s">
        <v>12651</v>
      </c>
      <c r="B144" s="18" t="s">
        <v>12652</v>
      </c>
      <c r="C144" s="18" t="s">
        <v>12653</v>
      </c>
      <c r="D144" s="18" t="s">
        <v>12654</v>
      </c>
      <c r="E144" s="18" t="s">
        <v>12655</v>
      </c>
      <c r="F144" s="18" t="s">
        <v>12656</v>
      </c>
      <c r="G144" s="19">
        <v>12</v>
      </c>
      <c r="H144" s="23">
        <v>45870</v>
      </c>
      <c r="I144" s="23">
        <v>46234</v>
      </c>
      <c r="J144" s="23">
        <v>45552</v>
      </c>
      <c r="K144" s="23">
        <v>45552</v>
      </c>
      <c r="L144" s="20">
        <v>800</v>
      </c>
      <c r="M144" s="20">
        <v>742.68</v>
      </c>
      <c r="N144" s="20">
        <v>850</v>
      </c>
      <c r="O144" s="21">
        <v>0</v>
      </c>
      <c r="Q144" s="20">
        <v>1130</v>
      </c>
      <c r="R144" s="20">
        <f t="shared" si="6"/>
        <v>850</v>
      </c>
      <c r="S144" s="20">
        <v>850</v>
      </c>
    </row>
    <row r="145" spans="2:19">
      <c r="B145" s="18" t="s">
        <v>12657</v>
      </c>
      <c r="D145" s="18" t="s">
        <v>12658</v>
      </c>
      <c r="E145" s="18" t="s">
        <v>12659</v>
      </c>
      <c r="F145" s="18" t="s">
        <v>12660</v>
      </c>
      <c r="G145" s="19">
        <v>12</v>
      </c>
      <c r="H145" s="23">
        <v>45870</v>
      </c>
      <c r="I145" s="23">
        <v>46234</v>
      </c>
      <c r="J145" s="23">
        <v>45589</v>
      </c>
      <c r="K145" s="23">
        <v>45589</v>
      </c>
      <c r="L145" s="20">
        <v>147.5</v>
      </c>
      <c r="M145" s="20">
        <v>0</v>
      </c>
      <c r="N145" s="20">
        <v>820</v>
      </c>
      <c r="O145" s="21">
        <v>0</v>
      </c>
      <c r="Q145" s="20">
        <v>0</v>
      </c>
      <c r="R145" s="20">
        <f t="shared" si="6"/>
        <v>820</v>
      </c>
      <c r="S145" s="20">
        <v>820</v>
      </c>
    </row>
    <row r="146" spans="2:19">
      <c r="B146" s="18" t="s">
        <v>12661</v>
      </c>
      <c r="D146" s="18" t="s">
        <v>12662</v>
      </c>
      <c r="E146" s="18" t="s">
        <v>12663</v>
      </c>
      <c r="F146" s="18" t="s">
        <v>12664</v>
      </c>
      <c r="G146" s="19">
        <v>12</v>
      </c>
      <c r="H146" s="23">
        <v>45870</v>
      </c>
      <c r="I146" s="23">
        <v>46234</v>
      </c>
      <c r="J146" s="23">
        <v>45589</v>
      </c>
      <c r="K146" s="23">
        <v>45589</v>
      </c>
      <c r="L146" s="20">
        <v>147.5</v>
      </c>
      <c r="M146" s="20">
        <v>0</v>
      </c>
      <c r="N146" s="20">
        <v>820</v>
      </c>
      <c r="O146" s="21">
        <v>0</v>
      </c>
      <c r="Q146" s="20">
        <v>0</v>
      </c>
      <c r="R146" s="20">
        <f t="shared" si="6"/>
        <v>820</v>
      </c>
      <c r="S146" s="20">
        <v>820</v>
      </c>
    </row>
    <row r="147" spans="2:19">
      <c r="B147" s="18" t="s">
        <v>12665</v>
      </c>
      <c r="D147" s="18" t="s">
        <v>12666</v>
      </c>
      <c r="E147" s="18" t="s">
        <v>12667</v>
      </c>
      <c r="F147" s="18" t="s">
        <v>12668</v>
      </c>
      <c r="G147" s="19">
        <v>12</v>
      </c>
      <c r="H147" s="23">
        <v>45887</v>
      </c>
      <c r="I147" s="23">
        <v>46234</v>
      </c>
      <c r="J147" s="23">
        <v>45615</v>
      </c>
      <c r="K147" s="23">
        <v>45615</v>
      </c>
      <c r="L147" s="20">
        <v>855</v>
      </c>
      <c r="M147" s="20">
        <v>0</v>
      </c>
      <c r="N147" s="20">
        <v>855</v>
      </c>
      <c r="O147" s="21">
        <v>0</v>
      </c>
      <c r="Q147" s="20">
        <v>0</v>
      </c>
      <c r="R147" s="20">
        <f t="shared" si="6"/>
        <v>855</v>
      </c>
      <c r="S147" s="20">
        <v>855</v>
      </c>
    </row>
    <row r="148" spans="2:19">
      <c r="B148" s="18" t="s">
        <v>12669</v>
      </c>
      <c r="D148" s="18" t="s">
        <v>12670</v>
      </c>
      <c r="E148" s="18" t="s">
        <v>12671</v>
      </c>
      <c r="F148" s="18" t="s">
        <v>12672</v>
      </c>
      <c r="G148" s="19">
        <v>12</v>
      </c>
      <c r="H148" s="23">
        <v>45887</v>
      </c>
      <c r="I148" s="23">
        <v>46234</v>
      </c>
      <c r="J148" s="23">
        <v>45615</v>
      </c>
      <c r="K148" s="23">
        <v>45615</v>
      </c>
      <c r="L148" s="20">
        <v>855</v>
      </c>
      <c r="M148" s="20">
        <v>0</v>
      </c>
      <c r="N148" s="20">
        <v>855</v>
      </c>
      <c r="O148" s="21">
        <v>0</v>
      </c>
      <c r="Q148" s="20">
        <v>0</v>
      </c>
      <c r="R148" s="20">
        <f t="shared" si="6"/>
        <v>855</v>
      </c>
      <c r="S148" s="20">
        <v>855</v>
      </c>
    </row>
    <row r="149" spans="2:19">
      <c r="B149" s="18" t="s">
        <v>12673</v>
      </c>
      <c r="D149" s="18" t="s">
        <v>12674</v>
      </c>
      <c r="E149" s="18" t="s">
        <v>12675</v>
      </c>
      <c r="F149" s="18" t="s">
        <v>12676</v>
      </c>
      <c r="G149" s="19">
        <v>12</v>
      </c>
      <c r="H149" s="23">
        <v>45887</v>
      </c>
      <c r="I149" s="23">
        <v>46234</v>
      </c>
      <c r="J149" s="23">
        <v>45586</v>
      </c>
      <c r="K149" s="23">
        <v>45587</v>
      </c>
      <c r="L149" s="20">
        <v>820</v>
      </c>
      <c r="M149" s="20">
        <v>0</v>
      </c>
      <c r="N149" s="20">
        <v>820</v>
      </c>
      <c r="O149" s="21">
        <v>0</v>
      </c>
      <c r="Q149" s="20">
        <v>0</v>
      </c>
      <c r="R149" s="20">
        <f t="shared" si="6"/>
        <v>820</v>
      </c>
      <c r="S149" s="20">
        <v>820</v>
      </c>
    </row>
    <row r="150" spans="2:19">
      <c r="B150" s="18" t="s">
        <v>12677</v>
      </c>
      <c r="D150" s="18" t="s">
        <v>12678</v>
      </c>
      <c r="E150" s="18" t="s">
        <v>12679</v>
      </c>
      <c r="F150" s="18" t="s">
        <v>12680</v>
      </c>
      <c r="G150" s="19">
        <v>12</v>
      </c>
      <c r="H150" s="23">
        <v>45887</v>
      </c>
      <c r="I150" s="23">
        <v>46234</v>
      </c>
      <c r="J150" s="23">
        <v>45586</v>
      </c>
      <c r="K150" s="23">
        <v>45587</v>
      </c>
      <c r="L150" s="20">
        <v>820</v>
      </c>
      <c r="M150" s="20">
        <v>0</v>
      </c>
      <c r="N150" s="20">
        <v>820</v>
      </c>
      <c r="O150" s="21">
        <v>0</v>
      </c>
      <c r="Q150" s="20">
        <v>0</v>
      </c>
      <c r="R150" s="20">
        <f t="shared" si="6"/>
        <v>820</v>
      </c>
      <c r="S150" s="20">
        <v>820</v>
      </c>
    </row>
    <row r="151" spans="2:19">
      <c r="B151" s="18" t="s">
        <v>12681</v>
      </c>
      <c r="D151" s="18" t="s">
        <v>12682</v>
      </c>
      <c r="E151" s="18" t="s">
        <v>12683</v>
      </c>
      <c r="F151" s="18" t="s">
        <v>12684</v>
      </c>
      <c r="G151" s="19">
        <v>12</v>
      </c>
      <c r="H151" s="23">
        <v>45870</v>
      </c>
      <c r="I151" s="23">
        <v>46234</v>
      </c>
      <c r="J151" s="23">
        <v>45589</v>
      </c>
      <c r="K151" s="23">
        <v>45589</v>
      </c>
      <c r="L151" s="20">
        <v>0</v>
      </c>
      <c r="M151" s="20">
        <v>0</v>
      </c>
      <c r="N151" s="20">
        <v>820</v>
      </c>
      <c r="O151" s="21">
        <v>0</v>
      </c>
      <c r="Q151" s="20">
        <v>0</v>
      </c>
      <c r="R151" s="20">
        <f t="shared" si="6"/>
        <v>820</v>
      </c>
      <c r="S151" s="20">
        <v>820</v>
      </c>
    </row>
    <row r="152" spans="2:19">
      <c r="B152" s="18" t="s">
        <v>12685</v>
      </c>
      <c r="D152" s="18" t="s">
        <v>12686</v>
      </c>
      <c r="E152" s="18" t="s">
        <v>12687</v>
      </c>
      <c r="F152" s="18" t="s">
        <v>12688</v>
      </c>
      <c r="G152" s="19">
        <v>12</v>
      </c>
      <c r="H152" s="23">
        <v>45870</v>
      </c>
      <c r="I152" s="23">
        <v>46234</v>
      </c>
      <c r="J152" s="23">
        <v>45589</v>
      </c>
      <c r="K152" s="23">
        <v>45589</v>
      </c>
      <c r="L152" s="20">
        <v>0</v>
      </c>
      <c r="M152" s="20">
        <v>0</v>
      </c>
      <c r="N152" s="20">
        <v>820</v>
      </c>
      <c r="O152" s="21">
        <v>0</v>
      </c>
      <c r="Q152" s="20">
        <v>0</v>
      </c>
      <c r="R152" s="20">
        <f t="shared" si="6"/>
        <v>820</v>
      </c>
      <c r="S152" s="20">
        <v>820</v>
      </c>
    </row>
    <row r="153" spans="2:19">
      <c r="B153" s="18" t="s">
        <v>12689</v>
      </c>
      <c r="D153" s="18" t="s">
        <v>12690</v>
      </c>
      <c r="E153" s="18" t="s">
        <v>12691</v>
      </c>
      <c r="F153" s="18" t="s">
        <v>12692</v>
      </c>
      <c r="G153" s="19">
        <v>12</v>
      </c>
      <c r="H153" s="23">
        <v>45887</v>
      </c>
      <c r="I153" s="23">
        <v>46234</v>
      </c>
      <c r="J153" s="23">
        <v>45575</v>
      </c>
      <c r="K153" s="23">
        <v>45575</v>
      </c>
      <c r="L153" s="20">
        <v>820</v>
      </c>
      <c r="M153" s="20">
        <v>0</v>
      </c>
      <c r="N153" s="20">
        <v>820</v>
      </c>
      <c r="O153" s="21">
        <v>0</v>
      </c>
      <c r="Q153" s="20">
        <v>0</v>
      </c>
      <c r="R153" s="20">
        <f t="shared" si="6"/>
        <v>820</v>
      </c>
      <c r="S153" s="20">
        <v>820</v>
      </c>
    </row>
    <row r="154" spans="2:19">
      <c r="B154" s="18" t="s">
        <v>12693</v>
      </c>
      <c r="D154" s="18" t="s">
        <v>12694</v>
      </c>
      <c r="E154" s="18" t="s">
        <v>12695</v>
      </c>
      <c r="F154" s="18" t="s">
        <v>12696</v>
      </c>
      <c r="G154" s="19">
        <v>12</v>
      </c>
      <c r="H154" s="23">
        <v>45887</v>
      </c>
      <c r="I154" s="23">
        <v>46234</v>
      </c>
      <c r="J154" s="23">
        <v>45575</v>
      </c>
      <c r="K154" s="23">
        <v>45575</v>
      </c>
      <c r="L154" s="20">
        <v>820</v>
      </c>
      <c r="M154" s="20">
        <v>0</v>
      </c>
      <c r="N154" s="20">
        <v>820</v>
      </c>
      <c r="O154" s="21">
        <v>0</v>
      </c>
      <c r="Q154" s="20">
        <v>0</v>
      </c>
      <c r="R154" s="20">
        <f t="shared" si="6"/>
        <v>820</v>
      </c>
      <c r="S154" s="20">
        <v>820</v>
      </c>
    </row>
    <row r="155" spans="2:19">
      <c r="B155" s="18" t="s">
        <v>12697</v>
      </c>
      <c r="D155" s="18" t="s">
        <v>12698</v>
      </c>
      <c r="E155" s="18" t="s">
        <v>12699</v>
      </c>
      <c r="F155" s="18" t="s">
        <v>12700</v>
      </c>
      <c r="G155" s="19">
        <v>12</v>
      </c>
      <c r="H155" s="23">
        <v>45887</v>
      </c>
      <c r="I155" s="23">
        <v>46234</v>
      </c>
      <c r="J155" s="23">
        <v>45556</v>
      </c>
      <c r="K155" s="23">
        <v>45558</v>
      </c>
      <c r="L155" s="20">
        <v>800</v>
      </c>
      <c r="M155" s="20">
        <v>0</v>
      </c>
      <c r="N155" s="20">
        <v>800</v>
      </c>
      <c r="O155" s="21">
        <v>0</v>
      </c>
      <c r="Q155" s="20">
        <v>0</v>
      </c>
      <c r="R155" s="20">
        <f t="shared" si="6"/>
        <v>800</v>
      </c>
      <c r="S155" s="20">
        <v>800</v>
      </c>
    </row>
    <row r="156" spans="2:19">
      <c r="B156" s="18" t="s">
        <v>12701</v>
      </c>
      <c r="D156" s="18" t="s">
        <v>12702</v>
      </c>
      <c r="E156" s="18" t="s">
        <v>12703</v>
      </c>
      <c r="F156" s="18" t="s">
        <v>12704</v>
      </c>
      <c r="G156" s="19">
        <v>12</v>
      </c>
      <c r="H156" s="23">
        <v>45887</v>
      </c>
      <c r="I156" s="23">
        <v>46234</v>
      </c>
      <c r="J156" s="23">
        <v>45556</v>
      </c>
      <c r="K156" s="23">
        <v>45558</v>
      </c>
      <c r="L156" s="20">
        <v>800</v>
      </c>
      <c r="M156" s="20">
        <v>0</v>
      </c>
      <c r="N156" s="20">
        <v>800</v>
      </c>
      <c r="O156" s="21">
        <v>0</v>
      </c>
      <c r="Q156" s="20">
        <v>0</v>
      </c>
      <c r="R156" s="20">
        <f t="shared" si="6"/>
        <v>800</v>
      </c>
      <c r="S156" s="20">
        <v>800</v>
      </c>
    </row>
    <row r="157" spans="2:19">
      <c r="B157" s="18" t="s">
        <v>12705</v>
      </c>
      <c r="D157" s="18" t="s">
        <v>12706</v>
      </c>
      <c r="E157" s="18" t="s">
        <v>12707</v>
      </c>
      <c r="F157" s="18" t="s">
        <v>12708</v>
      </c>
      <c r="G157" s="19">
        <v>12</v>
      </c>
      <c r="H157" s="23">
        <v>45887</v>
      </c>
      <c r="I157" s="23">
        <v>46234</v>
      </c>
      <c r="J157" s="23">
        <v>45584</v>
      </c>
      <c r="K157" s="23">
        <v>45587</v>
      </c>
      <c r="L157" s="20">
        <v>820</v>
      </c>
      <c r="M157" s="20">
        <v>0</v>
      </c>
      <c r="N157" s="20">
        <v>907.5</v>
      </c>
      <c r="O157" s="21">
        <v>0</v>
      </c>
      <c r="Q157" s="20">
        <v>0</v>
      </c>
      <c r="R157" s="20">
        <f t="shared" si="6"/>
        <v>907.5</v>
      </c>
      <c r="S157" s="20">
        <v>907.5</v>
      </c>
    </row>
    <row r="158" spans="2:19">
      <c r="B158" s="18" t="s">
        <v>12709</v>
      </c>
      <c r="D158" s="18" t="s">
        <v>12710</v>
      </c>
      <c r="E158" s="18" t="s">
        <v>12711</v>
      </c>
      <c r="F158" s="18" t="s">
        <v>12712</v>
      </c>
      <c r="G158" s="19">
        <v>12</v>
      </c>
      <c r="H158" s="23">
        <v>45887</v>
      </c>
      <c r="I158" s="23">
        <v>46234</v>
      </c>
      <c r="J158" s="23">
        <v>45584</v>
      </c>
      <c r="K158" s="23">
        <v>45587</v>
      </c>
      <c r="L158" s="20">
        <v>820</v>
      </c>
      <c r="M158" s="20">
        <v>0</v>
      </c>
      <c r="N158" s="20">
        <v>907.5</v>
      </c>
      <c r="O158" s="21">
        <v>0</v>
      </c>
      <c r="Q158" s="20">
        <v>0</v>
      </c>
      <c r="R158" s="20">
        <f t="shared" si="6"/>
        <v>907.5</v>
      </c>
      <c r="S158" s="20">
        <v>907.5</v>
      </c>
    </row>
    <row r="159" spans="2:19">
      <c r="B159" s="18" t="s">
        <v>12713</v>
      </c>
      <c r="D159" s="18" t="s">
        <v>12714</v>
      </c>
      <c r="E159" s="18" t="s">
        <v>12715</v>
      </c>
      <c r="F159" s="18" t="s">
        <v>12716</v>
      </c>
      <c r="G159" s="19">
        <v>12</v>
      </c>
      <c r="H159" s="23">
        <v>45887</v>
      </c>
      <c r="I159" s="23">
        <v>46234</v>
      </c>
      <c r="J159" s="23">
        <v>45572</v>
      </c>
      <c r="K159" s="23">
        <v>45573</v>
      </c>
      <c r="L159" s="20">
        <v>0</v>
      </c>
      <c r="M159" s="20">
        <v>0</v>
      </c>
      <c r="N159" s="20">
        <v>887.5</v>
      </c>
      <c r="O159" s="21">
        <v>0</v>
      </c>
      <c r="Q159" s="20">
        <v>0</v>
      </c>
      <c r="R159" s="20">
        <f t="shared" si="6"/>
        <v>887.5</v>
      </c>
      <c r="S159" s="20">
        <v>887.5</v>
      </c>
    </row>
    <row r="160" spans="2:19">
      <c r="B160" s="18" t="s">
        <v>12717</v>
      </c>
      <c r="D160" s="18" t="s">
        <v>12718</v>
      </c>
      <c r="E160" s="18" t="s">
        <v>12719</v>
      </c>
      <c r="F160" s="18" t="s">
        <v>12720</v>
      </c>
      <c r="G160" s="19">
        <v>12</v>
      </c>
      <c r="H160" s="23">
        <v>45887</v>
      </c>
      <c r="I160" s="23">
        <v>46234</v>
      </c>
      <c r="J160" s="23">
        <v>45572</v>
      </c>
      <c r="K160" s="23">
        <v>45573</v>
      </c>
      <c r="L160" s="20">
        <v>0</v>
      </c>
      <c r="M160" s="20">
        <v>0</v>
      </c>
      <c r="N160" s="20">
        <v>887.5</v>
      </c>
      <c r="O160" s="21">
        <v>0</v>
      </c>
      <c r="Q160" s="20">
        <v>0</v>
      </c>
      <c r="R160" s="20">
        <f t="shared" si="6"/>
        <v>887.5</v>
      </c>
      <c r="S160" s="20">
        <v>887.5</v>
      </c>
    </row>
    <row r="161" spans="1:19">
      <c r="B161" s="18" t="s">
        <v>12721</v>
      </c>
      <c r="D161" s="18" t="s">
        <v>12722</v>
      </c>
      <c r="E161" s="18" t="s">
        <v>12723</v>
      </c>
      <c r="F161" s="18" t="s">
        <v>12724</v>
      </c>
      <c r="G161" s="19">
        <v>12</v>
      </c>
      <c r="H161" s="23">
        <v>45887</v>
      </c>
      <c r="I161" s="23">
        <v>46234</v>
      </c>
      <c r="J161" s="23">
        <v>45607</v>
      </c>
      <c r="K161" s="23">
        <v>45607</v>
      </c>
      <c r="L161" s="20">
        <v>930</v>
      </c>
      <c r="M161" s="20">
        <v>0</v>
      </c>
      <c r="N161" s="20">
        <v>855</v>
      </c>
      <c r="O161" s="21">
        <v>0</v>
      </c>
      <c r="Q161" s="20">
        <v>0</v>
      </c>
      <c r="R161" s="20">
        <f t="shared" si="6"/>
        <v>855</v>
      </c>
      <c r="S161" s="20">
        <v>855</v>
      </c>
    </row>
    <row r="162" spans="1:19">
      <c r="B162" s="18" t="s">
        <v>12725</v>
      </c>
      <c r="D162" s="18" t="s">
        <v>12726</v>
      </c>
      <c r="E162" s="18" t="s">
        <v>12727</v>
      </c>
      <c r="F162" s="18" t="s">
        <v>12728</v>
      </c>
      <c r="G162" s="19">
        <v>12</v>
      </c>
      <c r="H162" s="23">
        <v>45887</v>
      </c>
      <c r="I162" s="23">
        <v>46234</v>
      </c>
      <c r="J162" s="23">
        <v>45607</v>
      </c>
      <c r="K162" s="23">
        <v>45607</v>
      </c>
      <c r="L162" s="20">
        <v>930</v>
      </c>
      <c r="M162" s="20">
        <v>0</v>
      </c>
      <c r="N162" s="20">
        <v>855</v>
      </c>
      <c r="O162" s="21">
        <v>0</v>
      </c>
      <c r="Q162" s="20">
        <v>0</v>
      </c>
      <c r="R162" s="20">
        <f t="shared" si="6"/>
        <v>855</v>
      </c>
      <c r="S162" s="20">
        <v>855</v>
      </c>
    </row>
    <row r="163" spans="1:19">
      <c r="B163" s="18" t="s">
        <v>12729</v>
      </c>
      <c r="D163" s="18" t="s">
        <v>12730</v>
      </c>
      <c r="E163" s="18" t="s">
        <v>12731</v>
      </c>
      <c r="F163" s="18" t="s">
        <v>12732</v>
      </c>
      <c r="G163" s="19">
        <v>12</v>
      </c>
      <c r="H163" s="23">
        <v>45887</v>
      </c>
      <c r="I163" s="23">
        <v>46234</v>
      </c>
      <c r="J163" s="23">
        <v>45572</v>
      </c>
      <c r="K163" s="23">
        <v>45573</v>
      </c>
      <c r="L163" s="20">
        <v>0</v>
      </c>
      <c r="M163" s="20">
        <v>0</v>
      </c>
      <c r="N163" s="20">
        <v>800</v>
      </c>
      <c r="O163" s="21">
        <v>0</v>
      </c>
      <c r="Q163" s="20">
        <v>0</v>
      </c>
      <c r="R163" s="20">
        <f t="shared" si="6"/>
        <v>800</v>
      </c>
      <c r="S163" s="20">
        <v>800</v>
      </c>
    </row>
    <row r="164" spans="1:19">
      <c r="B164" s="18" t="s">
        <v>12733</v>
      </c>
      <c r="D164" s="18" t="s">
        <v>12734</v>
      </c>
      <c r="E164" s="18" t="s">
        <v>12735</v>
      </c>
      <c r="F164" s="18" t="s">
        <v>12736</v>
      </c>
      <c r="G164" s="19">
        <v>12</v>
      </c>
      <c r="H164" s="23">
        <v>45887</v>
      </c>
      <c r="I164" s="23">
        <v>46234</v>
      </c>
      <c r="J164" s="23">
        <v>45572</v>
      </c>
      <c r="K164" s="23">
        <v>45573</v>
      </c>
      <c r="L164" s="20">
        <v>0</v>
      </c>
      <c r="M164" s="20">
        <v>0</v>
      </c>
      <c r="N164" s="20">
        <v>800</v>
      </c>
      <c r="O164" s="21">
        <v>0</v>
      </c>
      <c r="Q164" s="20">
        <v>0</v>
      </c>
      <c r="R164" s="20">
        <f t="shared" si="6"/>
        <v>800</v>
      </c>
      <c r="S164" s="20">
        <v>800</v>
      </c>
    </row>
    <row r="165" spans="1:19">
      <c r="B165" s="18" t="s">
        <v>12737</v>
      </c>
      <c r="D165" s="18" t="s">
        <v>12738</v>
      </c>
      <c r="E165" s="18" t="s">
        <v>12739</v>
      </c>
      <c r="F165" s="18" t="s">
        <v>12740</v>
      </c>
      <c r="G165" s="19">
        <v>12</v>
      </c>
      <c r="H165" s="23">
        <v>45887</v>
      </c>
      <c r="I165" s="23">
        <v>46234</v>
      </c>
      <c r="J165" s="23">
        <v>45609</v>
      </c>
      <c r="K165" s="23">
        <v>45610</v>
      </c>
      <c r="L165" s="20">
        <v>855</v>
      </c>
      <c r="M165" s="20">
        <v>0</v>
      </c>
      <c r="N165" s="20">
        <v>905</v>
      </c>
      <c r="O165" s="21">
        <v>0</v>
      </c>
      <c r="Q165" s="20">
        <v>0</v>
      </c>
      <c r="R165" s="20">
        <f t="shared" si="6"/>
        <v>905</v>
      </c>
      <c r="S165" s="20">
        <v>905</v>
      </c>
    </row>
    <row r="166" spans="1:19">
      <c r="B166" s="18" t="s">
        <v>12741</v>
      </c>
      <c r="D166" s="18" t="s">
        <v>12742</v>
      </c>
      <c r="E166" s="18" t="s">
        <v>12743</v>
      </c>
      <c r="F166" s="18" t="s">
        <v>12744</v>
      </c>
      <c r="G166" s="19">
        <v>12</v>
      </c>
      <c r="H166" s="23">
        <v>45887</v>
      </c>
      <c r="I166" s="23">
        <v>46234</v>
      </c>
      <c r="J166" s="23">
        <v>45609</v>
      </c>
      <c r="K166" s="23">
        <v>45610</v>
      </c>
      <c r="L166" s="20">
        <v>855</v>
      </c>
      <c r="M166" s="20">
        <v>0</v>
      </c>
      <c r="N166" s="20">
        <v>905</v>
      </c>
      <c r="O166" s="21">
        <v>0</v>
      </c>
      <c r="Q166" s="20">
        <v>0</v>
      </c>
      <c r="R166" s="20">
        <f t="shared" si="6"/>
        <v>905</v>
      </c>
      <c r="S166" s="20">
        <v>905</v>
      </c>
    </row>
    <row r="167" spans="1:19">
      <c r="B167" s="18" t="s">
        <v>12745</v>
      </c>
      <c r="D167" s="18" t="s">
        <v>12746</v>
      </c>
      <c r="E167" s="18" t="s">
        <v>12747</v>
      </c>
      <c r="F167" s="18" t="s">
        <v>12748</v>
      </c>
      <c r="G167" s="19">
        <v>12</v>
      </c>
      <c r="H167" s="23">
        <v>45887</v>
      </c>
      <c r="I167" s="23">
        <v>46234</v>
      </c>
      <c r="J167" s="23">
        <v>45575</v>
      </c>
      <c r="K167" s="23">
        <v>45575</v>
      </c>
      <c r="L167" s="20">
        <v>820</v>
      </c>
      <c r="M167" s="20">
        <v>0</v>
      </c>
      <c r="N167" s="20">
        <v>820</v>
      </c>
      <c r="O167" s="21">
        <v>0</v>
      </c>
      <c r="Q167" s="20">
        <v>0</v>
      </c>
      <c r="R167" s="20">
        <f t="shared" si="6"/>
        <v>820</v>
      </c>
      <c r="S167" s="20">
        <v>820</v>
      </c>
    </row>
    <row r="168" spans="1:19">
      <c r="B168" s="18" t="s">
        <v>12749</v>
      </c>
      <c r="D168" s="18" t="s">
        <v>12750</v>
      </c>
      <c r="E168" s="18" t="s">
        <v>12751</v>
      </c>
      <c r="F168" s="18" t="s">
        <v>12752</v>
      </c>
      <c r="G168" s="19">
        <v>12</v>
      </c>
      <c r="H168" s="23">
        <v>45887</v>
      </c>
      <c r="I168" s="23">
        <v>46234</v>
      </c>
      <c r="J168" s="23">
        <v>45575</v>
      </c>
      <c r="K168" s="23">
        <v>45575</v>
      </c>
      <c r="L168" s="20">
        <v>820</v>
      </c>
      <c r="M168" s="20">
        <v>0</v>
      </c>
      <c r="N168" s="20">
        <v>820</v>
      </c>
      <c r="O168" s="21">
        <v>0</v>
      </c>
      <c r="Q168" s="20">
        <v>0</v>
      </c>
      <c r="R168" s="20">
        <f t="shared" si="6"/>
        <v>820</v>
      </c>
      <c r="S168" s="20">
        <v>820</v>
      </c>
    </row>
    <row r="169" spans="1:19">
      <c r="B169" s="18" t="s">
        <v>12753</v>
      </c>
      <c r="D169" s="18" t="s">
        <v>12754</v>
      </c>
      <c r="E169" s="18" t="s">
        <v>12755</v>
      </c>
      <c r="F169" s="18" t="s">
        <v>12756</v>
      </c>
      <c r="G169" s="19">
        <v>12</v>
      </c>
      <c r="H169" s="23">
        <v>45887</v>
      </c>
      <c r="I169" s="23">
        <v>46234</v>
      </c>
      <c r="J169" s="23">
        <v>45573</v>
      </c>
      <c r="K169" s="23">
        <v>45574</v>
      </c>
      <c r="L169" s="20">
        <v>800</v>
      </c>
      <c r="M169" s="20">
        <v>0</v>
      </c>
      <c r="N169" s="20">
        <v>800</v>
      </c>
      <c r="O169" s="21">
        <v>0</v>
      </c>
      <c r="Q169" s="20">
        <v>0</v>
      </c>
      <c r="R169" s="20">
        <f t="shared" si="6"/>
        <v>800</v>
      </c>
      <c r="S169" s="20">
        <v>800</v>
      </c>
    </row>
    <row r="170" spans="1:19">
      <c r="B170" s="18" t="s">
        <v>12757</v>
      </c>
      <c r="D170" s="18" t="s">
        <v>12758</v>
      </c>
      <c r="E170" s="18" t="s">
        <v>12759</v>
      </c>
      <c r="F170" s="18" t="s">
        <v>12760</v>
      </c>
      <c r="G170" s="19">
        <v>12</v>
      </c>
      <c r="H170" s="23">
        <v>45887</v>
      </c>
      <c r="I170" s="23">
        <v>46234</v>
      </c>
      <c r="J170" s="23">
        <v>45573</v>
      </c>
      <c r="K170" s="23">
        <v>45574</v>
      </c>
      <c r="L170" s="20">
        <v>800</v>
      </c>
      <c r="M170" s="20">
        <v>0</v>
      </c>
      <c r="N170" s="20">
        <v>800</v>
      </c>
      <c r="O170" s="21">
        <v>0</v>
      </c>
      <c r="Q170" s="20">
        <v>0</v>
      </c>
      <c r="R170" s="20">
        <f t="shared" si="6"/>
        <v>800</v>
      </c>
      <c r="S170" s="20">
        <v>800</v>
      </c>
    </row>
    <row r="171" spans="1:19">
      <c r="B171" s="18" t="s">
        <v>12761</v>
      </c>
      <c r="D171" s="18" t="s">
        <v>12762</v>
      </c>
      <c r="E171" s="18" t="s">
        <v>12763</v>
      </c>
      <c r="F171" s="18" t="s">
        <v>12764</v>
      </c>
      <c r="G171" s="19">
        <v>12</v>
      </c>
      <c r="H171" s="23">
        <v>45887</v>
      </c>
      <c r="I171" s="23">
        <v>46234</v>
      </c>
      <c r="J171" s="23">
        <v>45572</v>
      </c>
      <c r="K171" s="23">
        <v>45573</v>
      </c>
      <c r="L171" s="20">
        <v>800</v>
      </c>
      <c r="M171" s="20">
        <v>0</v>
      </c>
      <c r="N171" s="20">
        <v>800</v>
      </c>
      <c r="O171" s="21">
        <v>0</v>
      </c>
      <c r="Q171" s="20">
        <v>0</v>
      </c>
      <c r="R171" s="20">
        <f t="shared" si="6"/>
        <v>800</v>
      </c>
      <c r="S171" s="20">
        <v>800</v>
      </c>
    </row>
    <row r="172" spans="1:19">
      <c r="B172" s="18" t="s">
        <v>12765</v>
      </c>
      <c r="D172" s="18" t="s">
        <v>12766</v>
      </c>
      <c r="E172" s="18" t="s">
        <v>12767</v>
      </c>
      <c r="F172" s="18" t="s">
        <v>12768</v>
      </c>
      <c r="G172" s="19">
        <v>12</v>
      </c>
      <c r="H172" s="23">
        <v>45887</v>
      </c>
      <c r="I172" s="23">
        <v>46234</v>
      </c>
      <c r="J172" s="23">
        <v>45572</v>
      </c>
      <c r="K172" s="23">
        <v>45573</v>
      </c>
      <c r="L172" s="20">
        <v>800</v>
      </c>
      <c r="M172" s="20">
        <v>0</v>
      </c>
      <c r="N172" s="20">
        <v>800</v>
      </c>
      <c r="O172" s="21">
        <v>0</v>
      </c>
      <c r="Q172" s="20">
        <v>0</v>
      </c>
      <c r="R172" s="20">
        <f t="shared" si="6"/>
        <v>800</v>
      </c>
      <c r="S172" s="20">
        <v>800</v>
      </c>
    </row>
    <row r="173" spans="1:19">
      <c r="A173" s="17" t="s">
        <v>12769</v>
      </c>
    </row>
    <row r="174" spans="1:19">
      <c r="A174" s="18" t="s">
        <v>12770</v>
      </c>
      <c r="B174" s="18" t="s">
        <v>12771</v>
      </c>
      <c r="C174" s="18" t="s">
        <v>12772</v>
      </c>
      <c r="D174" s="18" t="s">
        <v>12773</v>
      </c>
      <c r="E174" s="18" t="s">
        <v>12774</v>
      </c>
      <c r="F174" s="18" t="s">
        <v>12775</v>
      </c>
      <c r="G174" s="19">
        <v>12</v>
      </c>
      <c r="H174" s="23">
        <v>45870</v>
      </c>
      <c r="I174" s="23">
        <v>46234</v>
      </c>
      <c r="J174" s="23">
        <v>45530</v>
      </c>
      <c r="K174" s="23">
        <v>45530</v>
      </c>
      <c r="L174" s="20">
        <v>0</v>
      </c>
      <c r="M174" s="20">
        <v>770</v>
      </c>
      <c r="N174" s="20">
        <v>815</v>
      </c>
      <c r="O174" s="21">
        <v>0</v>
      </c>
      <c r="Q174" s="20">
        <v>875</v>
      </c>
      <c r="R174" s="20">
        <f t="shared" ref="R174:R215" si="7">N174</f>
        <v>815</v>
      </c>
      <c r="S174" s="20">
        <v>815</v>
      </c>
    </row>
    <row r="175" spans="1:19">
      <c r="A175" s="18" t="s">
        <v>12776</v>
      </c>
      <c r="B175" s="18" t="s">
        <v>12777</v>
      </c>
      <c r="C175" s="18" t="s">
        <v>12778</v>
      </c>
      <c r="D175" s="18" t="s">
        <v>12779</v>
      </c>
      <c r="E175" s="18" t="s">
        <v>12780</v>
      </c>
      <c r="F175" s="18" t="s">
        <v>12781</v>
      </c>
      <c r="G175" s="19">
        <v>12</v>
      </c>
      <c r="H175" s="23">
        <v>45870</v>
      </c>
      <c r="I175" s="23">
        <v>46234</v>
      </c>
      <c r="J175" s="23">
        <v>45530</v>
      </c>
      <c r="K175" s="23">
        <v>45530</v>
      </c>
      <c r="L175" s="20">
        <v>0</v>
      </c>
      <c r="M175" s="20">
        <v>770</v>
      </c>
      <c r="N175" s="20">
        <v>815</v>
      </c>
      <c r="O175" s="21">
        <v>0</v>
      </c>
      <c r="Q175" s="20">
        <v>850</v>
      </c>
      <c r="R175" s="20">
        <f t="shared" si="7"/>
        <v>815</v>
      </c>
      <c r="S175" s="20">
        <v>815</v>
      </c>
    </row>
    <row r="176" spans="1:19">
      <c r="A176" s="18" t="s">
        <v>12782</v>
      </c>
      <c r="B176" s="18" t="s">
        <v>12783</v>
      </c>
      <c r="C176" s="18" t="s">
        <v>12784</v>
      </c>
      <c r="D176" s="18" t="s">
        <v>12785</v>
      </c>
      <c r="E176" s="18" t="s">
        <v>12786</v>
      </c>
      <c r="F176" s="18" t="s">
        <v>12787</v>
      </c>
      <c r="G176" s="19">
        <v>12</v>
      </c>
      <c r="H176" s="23">
        <v>45870</v>
      </c>
      <c r="I176" s="23">
        <v>46234</v>
      </c>
      <c r="J176" s="23">
        <v>45530</v>
      </c>
      <c r="K176" s="23">
        <v>45530</v>
      </c>
      <c r="L176" s="20">
        <v>0</v>
      </c>
      <c r="M176" s="20">
        <v>770</v>
      </c>
      <c r="N176" s="20">
        <v>815</v>
      </c>
      <c r="O176" s="21">
        <v>0</v>
      </c>
      <c r="Q176" s="20">
        <v>775</v>
      </c>
      <c r="R176" s="20">
        <f t="shared" si="7"/>
        <v>815</v>
      </c>
      <c r="S176" s="20">
        <v>815</v>
      </c>
    </row>
    <row r="177" spans="1:19">
      <c r="A177" s="18" t="s">
        <v>12788</v>
      </c>
      <c r="B177" s="18" t="s">
        <v>12789</v>
      </c>
      <c r="C177" s="18" t="s">
        <v>12790</v>
      </c>
      <c r="D177" s="18" t="s">
        <v>12791</v>
      </c>
      <c r="E177" s="18" t="s">
        <v>12792</v>
      </c>
      <c r="F177" s="18" t="s">
        <v>12793</v>
      </c>
      <c r="G177" s="19">
        <v>12</v>
      </c>
      <c r="H177" s="23">
        <v>45870</v>
      </c>
      <c r="I177" s="23">
        <v>46234</v>
      </c>
      <c r="J177" s="23">
        <v>45530</v>
      </c>
      <c r="K177" s="23">
        <v>45530</v>
      </c>
      <c r="L177" s="20">
        <v>0</v>
      </c>
      <c r="M177" s="20">
        <v>770</v>
      </c>
      <c r="N177" s="20">
        <v>815</v>
      </c>
      <c r="O177" s="21">
        <v>0</v>
      </c>
      <c r="Q177" s="20">
        <v>775</v>
      </c>
      <c r="R177" s="20">
        <f t="shared" si="7"/>
        <v>815</v>
      </c>
      <c r="S177" s="20">
        <v>815</v>
      </c>
    </row>
    <row r="178" spans="1:19">
      <c r="A178" s="18" t="s">
        <v>12794</v>
      </c>
      <c r="B178" s="18" t="s">
        <v>12795</v>
      </c>
      <c r="C178" s="18" t="s">
        <v>12796</v>
      </c>
      <c r="D178" s="18" t="s">
        <v>12797</v>
      </c>
      <c r="E178" s="18" t="s">
        <v>12798</v>
      </c>
      <c r="F178" s="18" t="s">
        <v>12799</v>
      </c>
      <c r="G178" s="19">
        <v>12</v>
      </c>
      <c r="H178" s="23">
        <v>45870</v>
      </c>
      <c r="I178" s="23">
        <v>46234</v>
      </c>
      <c r="L178" s="20">
        <v>775</v>
      </c>
      <c r="M178" s="20">
        <v>770</v>
      </c>
      <c r="N178" s="20">
        <v>860</v>
      </c>
      <c r="O178" s="21">
        <v>0</v>
      </c>
      <c r="Q178" s="20">
        <v>775</v>
      </c>
      <c r="R178" s="20">
        <f t="shared" si="7"/>
        <v>860</v>
      </c>
      <c r="S178" s="20">
        <v>860</v>
      </c>
    </row>
    <row r="179" spans="1:19">
      <c r="A179" s="18" t="s">
        <v>12800</v>
      </c>
      <c r="B179" s="18" t="s">
        <v>12801</v>
      </c>
      <c r="C179" s="18" t="s">
        <v>12802</v>
      </c>
      <c r="D179" s="18" t="s">
        <v>12803</v>
      </c>
      <c r="E179" s="18" t="s">
        <v>12804</v>
      </c>
      <c r="F179" s="18" t="s">
        <v>12805</v>
      </c>
      <c r="G179" s="19">
        <v>12</v>
      </c>
      <c r="H179" s="23">
        <v>45870</v>
      </c>
      <c r="I179" s="23">
        <v>46234</v>
      </c>
      <c r="L179" s="20">
        <v>775</v>
      </c>
      <c r="M179" s="20">
        <v>770</v>
      </c>
      <c r="N179" s="20">
        <v>860</v>
      </c>
      <c r="O179" s="21">
        <v>0</v>
      </c>
      <c r="Q179" s="20">
        <v>775</v>
      </c>
      <c r="R179" s="20">
        <f t="shared" si="7"/>
        <v>860</v>
      </c>
      <c r="S179" s="20">
        <v>860</v>
      </c>
    </row>
    <row r="180" spans="1:19">
      <c r="A180" s="18" t="s">
        <v>12806</v>
      </c>
      <c r="B180" s="18" t="s">
        <v>12807</v>
      </c>
      <c r="C180" s="18" t="s">
        <v>12808</v>
      </c>
      <c r="D180" s="18" t="s">
        <v>12809</v>
      </c>
      <c r="E180" s="18" t="s">
        <v>12810</v>
      </c>
      <c r="F180" s="18" t="s">
        <v>12811</v>
      </c>
      <c r="G180" s="19">
        <v>12</v>
      </c>
      <c r="H180" s="23">
        <v>45870</v>
      </c>
      <c r="I180" s="23">
        <v>46234</v>
      </c>
      <c r="J180" s="23">
        <v>45528</v>
      </c>
      <c r="K180" s="23">
        <v>45528</v>
      </c>
      <c r="L180" s="20">
        <v>775</v>
      </c>
      <c r="M180" s="20">
        <v>770</v>
      </c>
      <c r="N180" s="20">
        <v>815</v>
      </c>
      <c r="O180" s="21">
        <v>0</v>
      </c>
      <c r="Q180" s="20">
        <v>775</v>
      </c>
      <c r="R180" s="20">
        <f t="shared" si="7"/>
        <v>815</v>
      </c>
      <c r="S180" s="20">
        <v>815</v>
      </c>
    </row>
    <row r="181" spans="1:19">
      <c r="A181" s="18" t="s">
        <v>12812</v>
      </c>
      <c r="B181" s="18" t="s">
        <v>12813</v>
      </c>
      <c r="C181" s="18" t="s">
        <v>12814</v>
      </c>
      <c r="D181" s="18" t="s">
        <v>12815</v>
      </c>
      <c r="E181" s="18" t="s">
        <v>12816</v>
      </c>
      <c r="F181" s="18" t="s">
        <v>12817</v>
      </c>
      <c r="G181" s="19">
        <v>12</v>
      </c>
      <c r="H181" s="23">
        <v>45870</v>
      </c>
      <c r="I181" s="23">
        <v>46234</v>
      </c>
      <c r="J181" s="23">
        <v>45528</v>
      </c>
      <c r="K181" s="23">
        <v>45528</v>
      </c>
      <c r="L181" s="20">
        <v>775</v>
      </c>
      <c r="M181" s="20">
        <v>770</v>
      </c>
      <c r="N181" s="20">
        <v>815</v>
      </c>
      <c r="O181" s="21">
        <v>0</v>
      </c>
      <c r="Q181" s="20">
        <v>775</v>
      </c>
      <c r="R181" s="20">
        <f t="shared" si="7"/>
        <v>815</v>
      </c>
      <c r="S181" s="20">
        <v>815</v>
      </c>
    </row>
    <row r="182" spans="1:19">
      <c r="A182" s="18" t="s">
        <v>12818</v>
      </c>
      <c r="B182" s="18" t="s">
        <v>12819</v>
      </c>
      <c r="C182" s="18" t="s">
        <v>12820</v>
      </c>
      <c r="D182" s="18" t="s">
        <v>12821</v>
      </c>
      <c r="E182" s="18" t="s">
        <v>12822</v>
      </c>
      <c r="F182" s="18" t="s">
        <v>12823</v>
      </c>
      <c r="G182" s="19">
        <v>12</v>
      </c>
      <c r="H182" s="23">
        <v>45870</v>
      </c>
      <c r="I182" s="23">
        <v>46234</v>
      </c>
      <c r="J182" s="23">
        <v>45614</v>
      </c>
      <c r="K182" s="23">
        <v>45614</v>
      </c>
      <c r="L182" s="20">
        <v>775</v>
      </c>
      <c r="M182" s="20">
        <v>770</v>
      </c>
      <c r="N182" s="20">
        <v>880</v>
      </c>
      <c r="O182" s="21">
        <v>0</v>
      </c>
      <c r="Q182" s="20">
        <v>775</v>
      </c>
      <c r="R182" s="20">
        <f t="shared" si="7"/>
        <v>880</v>
      </c>
      <c r="S182" s="20">
        <v>880</v>
      </c>
    </row>
    <row r="183" spans="1:19">
      <c r="A183" s="18" t="s">
        <v>12824</v>
      </c>
      <c r="B183" s="18" t="s">
        <v>12825</v>
      </c>
      <c r="C183" s="18" t="s">
        <v>12826</v>
      </c>
      <c r="D183" s="18" t="s">
        <v>12827</v>
      </c>
      <c r="E183" s="18" t="s">
        <v>12828</v>
      </c>
      <c r="F183" s="18" t="s">
        <v>12829</v>
      </c>
      <c r="G183" s="19">
        <v>12</v>
      </c>
      <c r="H183" s="23">
        <v>45870</v>
      </c>
      <c r="I183" s="23">
        <v>46234</v>
      </c>
      <c r="J183" s="23">
        <v>45614</v>
      </c>
      <c r="K183" s="23">
        <v>45614</v>
      </c>
      <c r="L183" s="20">
        <v>775</v>
      </c>
      <c r="M183" s="20">
        <v>770</v>
      </c>
      <c r="N183" s="20">
        <v>880</v>
      </c>
      <c r="O183" s="21">
        <v>0</v>
      </c>
      <c r="Q183" s="20">
        <v>775</v>
      </c>
      <c r="R183" s="20">
        <f t="shared" si="7"/>
        <v>880</v>
      </c>
      <c r="S183" s="20">
        <v>880</v>
      </c>
    </row>
    <row r="184" spans="1:19">
      <c r="A184" s="18" t="s">
        <v>12830</v>
      </c>
      <c r="B184" s="18" t="s">
        <v>12831</v>
      </c>
      <c r="C184" s="18" t="s">
        <v>12832</v>
      </c>
      <c r="D184" s="18" t="s">
        <v>12833</v>
      </c>
      <c r="E184" s="18" t="s">
        <v>12834</v>
      </c>
      <c r="F184" s="18" t="s">
        <v>12835</v>
      </c>
      <c r="G184" s="19">
        <v>12</v>
      </c>
      <c r="H184" s="23">
        <v>45870</v>
      </c>
      <c r="I184" s="23">
        <v>46234</v>
      </c>
      <c r="J184" s="23">
        <v>45534</v>
      </c>
      <c r="K184" s="23">
        <v>45534</v>
      </c>
      <c r="L184" s="20">
        <v>675</v>
      </c>
      <c r="M184" s="20">
        <v>770</v>
      </c>
      <c r="N184" s="20">
        <v>815</v>
      </c>
      <c r="O184" s="21">
        <v>0</v>
      </c>
      <c r="Q184" s="20">
        <v>850</v>
      </c>
      <c r="R184" s="20">
        <f t="shared" si="7"/>
        <v>815</v>
      </c>
      <c r="S184" s="20">
        <v>815</v>
      </c>
    </row>
    <row r="185" spans="1:19">
      <c r="A185" s="18" t="s">
        <v>12836</v>
      </c>
      <c r="B185" s="18" t="s">
        <v>12837</v>
      </c>
      <c r="C185" s="18" t="s">
        <v>12838</v>
      </c>
      <c r="D185" s="18" t="s">
        <v>12839</v>
      </c>
      <c r="E185" s="18" t="s">
        <v>12840</v>
      </c>
      <c r="F185" s="18" t="s">
        <v>12841</v>
      </c>
      <c r="G185" s="19">
        <v>12</v>
      </c>
      <c r="H185" s="23">
        <v>45870</v>
      </c>
      <c r="I185" s="23">
        <v>46234</v>
      </c>
      <c r="J185" s="23">
        <v>45534</v>
      </c>
      <c r="K185" s="23">
        <v>45534</v>
      </c>
      <c r="L185" s="20">
        <v>675</v>
      </c>
      <c r="M185" s="20">
        <v>770</v>
      </c>
      <c r="N185" s="20">
        <v>815</v>
      </c>
      <c r="O185" s="21">
        <v>0</v>
      </c>
      <c r="Q185" s="20">
        <v>775</v>
      </c>
      <c r="R185" s="20">
        <f t="shared" si="7"/>
        <v>815</v>
      </c>
      <c r="S185" s="20">
        <v>815</v>
      </c>
    </row>
    <row r="186" spans="1:19">
      <c r="A186" s="18" t="s">
        <v>12842</v>
      </c>
      <c r="B186" s="18" t="s">
        <v>12843</v>
      </c>
      <c r="C186" s="18" t="s">
        <v>12844</v>
      </c>
      <c r="D186" s="18" t="s">
        <v>12845</v>
      </c>
      <c r="E186" s="18" t="s">
        <v>12846</v>
      </c>
      <c r="F186" s="18" t="s">
        <v>12847</v>
      </c>
      <c r="G186" s="19">
        <v>12</v>
      </c>
      <c r="H186" s="23">
        <v>45870</v>
      </c>
      <c r="I186" s="23">
        <v>46234</v>
      </c>
      <c r="J186" s="23">
        <v>45544</v>
      </c>
      <c r="K186" s="23">
        <v>45545</v>
      </c>
      <c r="L186" s="20">
        <v>675</v>
      </c>
      <c r="M186" s="20">
        <v>770</v>
      </c>
      <c r="N186" s="20">
        <v>840</v>
      </c>
      <c r="O186" s="21">
        <v>0</v>
      </c>
      <c r="Q186" s="20">
        <v>775</v>
      </c>
      <c r="R186" s="20">
        <f t="shared" si="7"/>
        <v>840</v>
      </c>
      <c r="S186" s="20">
        <v>840</v>
      </c>
    </row>
    <row r="187" spans="1:19">
      <c r="A187" s="18" t="s">
        <v>12848</v>
      </c>
      <c r="B187" s="18" t="s">
        <v>12849</v>
      </c>
      <c r="C187" s="18" t="s">
        <v>12850</v>
      </c>
      <c r="D187" s="18" t="s">
        <v>12851</v>
      </c>
      <c r="E187" s="18" t="s">
        <v>12852</v>
      </c>
      <c r="F187" s="18" t="s">
        <v>12853</v>
      </c>
      <c r="G187" s="19">
        <v>12</v>
      </c>
      <c r="H187" s="23">
        <v>45870</v>
      </c>
      <c r="I187" s="23">
        <v>46234</v>
      </c>
      <c r="J187" s="23">
        <v>45544</v>
      </c>
      <c r="K187" s="23">
        <v>45545</v>
      </c>
      <c r="L187" s="20">
        <v>675</v>
      </c>
      <c r="M187" s="20">
        <v>770</v>
      </c>
      <c r="N187" s="20">
        <v>840</v>
      </c>
      <c r="O187" s="21">
        <v>0</v>
      </c>
      <c r="Q187" s="20">
        <v>775</v>
      </c>
      <c r="R187" s="20">
        <f t="shared" si="7"/>
        <v>840</v>
      </c>
      <c r="S187" s="20">
        <v>840</v>
      </c>
    </row>
    <row r="188" spans="1:19">
      <c r="A188" s="18" t="s">
        <v>12854</v>
      </c>
      <c r="B188" s="18" t="s">
        <v>12855</v>
      </c>
      <c r="C188" s="18" t="s">
        <v>12856</v>
      </c>
      <c r="D188" s="18" t="s">
        <v>12857</v>
      </c>
      <c r="E188" s="18" t="s">
        <v>12858</v>
      </c>
      <c r="F188" s="18" t="s">
        <v>12859</v>
      </c>
      <c r="G188" s="19">
        <v>12</v>
      </c>
      <c r="H188" s="23">
        <v>45870</v>
      </c>
      <c r="I188" s="23">
        <v>46234</v>
      </c>
      <c r="J188" s="23">
        <v>45534</v>
      </c>
      <c r="K188" s="23">
        <v>45534</v>
      </c>
      <c r="L188" s="20">
        <v>0</v>
      </c>
      <c r="M188" s="20">
        <v>770</v>
      </c>
      <c r="N188" s="20">
        <v>815</v>
      </c>
      <c r="O188" s="21">
        <v>0</v>
      </c>
      <c r="Q188" s="20">
        <v>775</v>
      </c>
      <c r="R188" s="20">
        <f t="shared" si="7"/>
        <v>815</v>
      </c>
      <c r="S188" s="20">
        <v>815</v>
      </c>
    </row>
    <row r="189" spans="1:19">
      <c r="A189" s="18" t="s">
        <v>12860</v>
      </c>
      <c r="B189" s="18" t="s">
        <v>12861</v>
      </c>
      <c r="C189" s="18" t="s">
        <v>12862</v>
      </c>
      <c r="D189" s="18" t="s">
        <v>12863</v>
      </c>
      <c r="E189" s="18" t="s">
        <v>12864</v>
      </c>
      <c r="F189" s="18" t="s">
        <v>12865</v>
      </c>
      <c r="G189" s="19">
        <v>12</v>
      </c>
      <c r="H189" s="23">
        <v>45870</v>
      </c>
      <c r="I189" s="23">
        <v>46234</v>
      </c>
      <c r="J189" s="23">
        <v>45534</v>
      </c>
      <c r="K189" s="23">
        <v>45534</v>
      </c>
      <c r="L189" s="20">
        <v>0</v>
      </c>
      <c r="M189" s="20">
        <v>770</v>
      </c>
      <c r="N189" s="20">
        <v>815</v>
      </c>
      <c r="O189" s="21">
        <v>0</v>
      </c>
      <c r="Q189" s="20">
        <v>1350</v>
      </c>
      <c r="R189" s="20">
        <f t="shared" si="7"/>
        <v>815</v>
      </c>
      <c r="S189" s="20">
        <v>815</v>
      </c>
    </row>
    <row r="190" spans="1:19">
      <c r="A190" s="18" t="s">
        <v>12866</v>
      </c>
      <c r="B190" s="18" t="s">
        <v>12867</v>
      </c>
      <c r="C190" s="18" t="s">
        <v>12868</v>
      </c>
      <c r="D190" s="18" t="s">
        <v>12869</v>
      </c>
      <c r="E190" s="18" t="s">
        <v>12870</v>
      </c>
      <c r="F190" s="18" t="s">
        <v>12871</v>
      </c>
      <c r="G190" s="19">
        <v>12</v>
      </c>
      <c r="H190" s="23">
        <v>45870</v>
      </c>
      <c r="I190" s="23">
        <v>46234</v>
      </c>
      <c r="J190" s="23">
        <v>45533</v>
      </c>
      <c r="K190" s="23">
        <v>45534</v>
      </c>
      <c r="L190" s="20">
        <v>887.5</v>
      </c>
      <c r="M190" s="20">
        <v>770</v>
      </c>
      <c r="N190" s="20">
        <v>815</v>
      </c>
      <c r="O190" s="21">
        <v>0</v>
      </c>
      <c r="Q190" s="20">
        <v>1350</v>
      </c>
      <c r="R190" s="20">
        <f t="shared" si="7"/>
        <v>815</v>
      </c>
      <c r="S190" s="20">
        <v>815</v>
      </c>
    </row>
    <row r="191" spans="1:19">
      <c r="A191" s="18" t="s">
        <v>12872</v>
      </c>
      <c r="B191" s="18" t="s">
        <v>12873</v>
      </c>
      <c r="C191" s="18" t="s">
        <v>12874</v>
      </c>
      <c r="D191" s="18" t="s">
        <v>12875</v>
      </c>
      <c r="E191" s="18" t="s">
        <v>12876</v>
      </c>
      <c r="F191" s="18" t="s">
        <v>12877</v>
      </c>
      <c r="G191" s="19">
        <v>12</v>
      </c>
      <c r="H191" s="23">
        <v>45870</v>
      </c>
      <c r="I191" s="23">
        <v>46234</v>
      </c>
      <c r="J191" s="23">
        <v>45533</v>
      </c>
      <c r="K191" s="23">
        <v>45534</v>
      </c>
      <c r="L191" s="20">
        <v>887.5</v>
      </c>
      <c r="M191" s="20">
        <v>770</v>
      </c>
      <c r="N191" s="20">
        <v>815</v>
      </c>
      <c r="O191" s="21">
        <v>0</v>
      </c>
      <c r="Q191" s="20">
        <v>1230</v>
      </c>
      <c r="R191" s="20">
        <f t="shared" si="7"/>
        <v>815</v>
      </c>
      <c r="S191" s="20">
        <v>815</v>
      </c>
    </row>
    <row r="192" spans="1:19">
      <c r="A192" s="18" t="s">
        <v>12878</v>
      </c>
      <c r="B192" s="18" t="s">
        <v>12879</v>
      </c>
      <c r="C192" s="18" t="s">
        <v>12880</v>
      </c>
      <c r="D192" s="18" t="s">
        <v>12881</v>
      </c>
      <c r="E192" s="18" t="s">
        <v>12882</v>
      </c>
      <c r="F192" s="18" t="s">
        <v>12883</v>
      </c>
      <c r="G192" s="19">
        <v>12</v>
      </c>
      <c r="H192" s="23">
        <v>45870</v>
      </c>
      <c r="I192" s="23">
        <v>46234</v>
      </c>
      <c r="J192" s="23">
        <v>45535</v>
      </c>
      <c r="K192" s="23">
        <v>45535</v>
      </c>
      <c r="L192" s="20">
        <v>675</v>
      </c>
      <c r="M192" s="20">
        <v>770</v>
      </c>
      <c r="N192" s="20">
        <v>815</v>
      </c>
      <c r="O192" s="21">
        <v>0</v>
      </c>
      <c r="Q192" s="20">
        <v>775</v>
      </c>
      <c r="R192" s="20">
        <f t="shared" si="7"/>
        <v>815</v>
      </c>
      <c r="S192" s="20">
        <v>815</v>
      </c>
    </row>
    <row r="193" spans="1:19">
      <c r="A193" s="18" t="s">
        <v>12884</v>
      </c>
      <c r="B193" s="18" t="s">
        <v>12885</v>
      </c>
      <c r="C193" s="18" t="s">
        <v>12886</v>
      </c>
      <c r="D193" s="18" t="s">
        <v>12887</v>
      </c>
      <c r="E193" s="18" t="s">
        <v>12888</v>
      </c>
      <c r="F193" s="18" t="s">
        <v>12889</v>
      </c>
      <c r="G193" s="19">
        <v>12</v>
      </c>
      <c r="H193" s="23">
        <v>45870</v>
      </c>
      <c r="I193" s="23">
        <v>46234</v>
      </c>
      <c r="J193" s="23">
        <v>45535</v>
      </c>
      <c r="K193" s="23">
        <v>45535</v>
      </c>
      <c r="L193" s="20">
        <v>675</v>
      </c>
      <c r="M193" s="20">
        <v>770</v>
      </c>
      <c r="N193" s="20">
        <v>815</v>
      </c>
      <c r="O193" s="21">
        <v>0</v>
      </c>
      <c r="Q193" s="20">
        <v>1325</v>
      </c>
      <c r="R193" s="20">
        <f t="shared" si="7"/>
        <v>815</v>
      </c>
      <c r="S193" s="20">
        <v>815</v>
      </c>
    </row>
    <row r="194" spans="1:19">
      <c r="A194" s="18" t="s">
        <v>12890</v>
      </c>
      <c r="B194" s="18" t="s">
        <v>12891</v>
      </c>
      <c r="C194" s="18" t="s">
        <v>12892</v>
      </c>
      <c r="D194" s="18" t="s">
        <v>12893</v>
      </c>
      <c r="E194" s="18" t="s">
        <v>12894</v>
      </c>
      <c r="F194" s="18" t="s">
        <v>12895</v>
      </c>
      <c r="G194" s="19">
        <v>12</v>
      </c>
      <c r="H194" s="23">
        <v>45870</v>
      </c>
      <c r="I194" s="23">
        <v>46234</v>
      </c>
      <c r="J194" s="23">
        <v>45561</v>
      </c>
      <c r="K194" s="23">
        <v>45568</v>
      </c>
      <c r="L194" s="20">
        <v>864.5</v>
      </c>
      <c r="M194" s="20">
        <v>770</v>
      </c>
      <c r="N194" s="20">
        <v>960</v>
      </c>
      <c r="O194" s="21">
        <v>0</v>
      </c>
      <c r="Q194" s="20">
        <v>875</v>
      </c>
      <c r="R194" s="20">
        <f t="shared" si="7"/>
        <v>960</v>
      </c>
      <c r="S194" s="20">
        <v>960</v>
      </c>
    </row>
    <row r="195" spans="1:19">
      <c r="A195" s="18" t="s">
        <v>12896</v>
      </c>
      <c r="B195" s="18" t="s">
        <v>12897</v>
      </c>
      <c r="C195" s="18" t="s">
        <v>12898</v>
      </c>
      <c r="D195" s="18" t="s">
        <v>12899</v>
      </c>
      <c r="E195" s="18" t="s">
        <v>12900</v>
      </c>
      <c r="F195" s="18" t="s">
        <v>12901</v>
      </c>
      <c r="G195" s="19">
        <v>12</v>
      </c>
      <c r="H195" s="23">
        <v>45870</v>
      </c>
      <c r="I195" s="23">
        <v>46234</v>
      </c>
      <c r="J195" s="23">
        <v>45561</v>
      </c>
      <c r="K195" s="23">
        <v>45568</v>
      </c>
      <c r="L195" s="20">
        <v>864.5</v>
      </c>
      <c r="M195" s="20">
        <v>770</v>
      </c>
      <c r="N195" s="20">
        <v>960</v>
      </c>
      <c r="O195" s="21">
        <v>0</v>
      </c>
      <c r="Q195" s="20">
        <v>875</v>
      </c>
      <c r="R195" s="20">
        <f t="shared" si="7"/>
        <v>960</v>
      </c>
      <c r="S195" s="20">
        <v>960</v>
      </c>
    </row>
    <row r="196" spans="1:19">
      <c r="A196" s="18" t="s">
        <v>12902</v>
      </c>
      <c r="B196" s="18" t="s">
        <v>12903</v>
      </c>
      <c r="C196" s="18" t="s">
        <v>12904</v>
      </c>
      <c r="D196" s="18" t="s">
        <v>12905</v>
      </c>
      <c r="E196" s="18" t="s">
        <v>12906</v>
      </c>
      <c r="F196" s="18" t="s">
        <v>12907</v>
      </c>
      <c r="G196" s="19">
        <v>12</v>
      </c>
      <c r="H196" s="23">
        <v>45870</v>
      </c>
      <c r="I196" s="23">
        <v>46234</v>
      </c>
      <c r="J196" s="23">
        <v>45561</v>
      </c>
      <c r="K196" s="23">
        <v>45566</v>
      </c>
      <c r="L196" s="20">
        <v>844.5</v>
      </c>
      <c r="M196" s="20">
        <v>770</v>
      </c>
      <c r="N196" s="20">
        <v>940</v>
      </c>
      <c r="O196" s="21">
        <v>0</v>
      </c>
      <c r="Q196" s="20">
        <v>875</v>
      </c>
      <c r="R196" s="20">
        <f t="shared" si="7"/>
        <v>940</v>
      </c>
      <c r="S196" s="20">
        <v>940</v>
      </c>
    </row>
    <row r="197" spans="1:19">
      <c r="A197" s="18" t="s">
        <v>12908</v>
      </c>
      <c r="B197" s="18" t="s">
        <v>12909</v>
      </c>
      <c r="C197" s="18" t="s">
        <v>12910</v>
      </c>
      <c r="D197" s="18" t="s">
        <v>12911</v>
      </c>
      <c r="E197" s="18" t="s">
        <v>12912</v>
      </c>
      <c r="F197" s="18" t="s">
        <v>12913</v>
      </c>
      <c r="G197" s="19">
        <v>12</v>
      </c>
      <c r="H197" s="23">
        <v>45870</v>
      </c>
      <c r="I197" s="23">
        <v>46234</v>
      </c>
      <c r="J197" s="23">
        <v>45561</v>
      </c>
      <c r="K197" s="23">
        <v>45566</v>
      </c>
      <c r="L197" s="20">
        <v>844.5</v>
      </c>
      <c r="M197" s="20">
        <v>770</v>
      </c>
      <c r="N197" s="20">
        <v>940</v>
      </c>
      <c r="O197" s="21">
        <v>0</v>
      </c>
      <c r="Q197" s="20">
        <v>875</v>
      </c>
      <c r="R197" s="20">
        <f t="shared" si="7"/>
        <v>940</v>
      </c>
      <c r="S197" s="20">
        <v>940</v>
      </c>
    </row>
    <row r="198" spans="1:19">
      <c r="B198" s="18" t="s">
        <v>12914</v>
      </c>
      <c r="D198" s="18" t="s">
        <v>12915</v>
      </c>
      <c r="E198" s="18" t="s">
        <v>12916</v>
      </c>
      <c r="F198" s="18" t="s">
        <v>12917</v>
      </c>
      <c r="G198" s="19">
        <v>12</v>
      </c>
      <c r="H198" s="23">
        <v>45887</v>
      </c>
      <c r="I198" s="23">
        <v>46234</v>
      </c>
      <c r="J198" s="23">
        <v>45559</v>
      </c>
      <c r="K198" s="23">
        <v>45559</v>
      </c>
      <c r="L198" s="20">
        <v>0</v>
      </c>
      <c r="M198" s="20">
        <v>0</v>
      </c>
      <c r="N198" s="20">
        <v>947.5</v>
      </c>
      <c r="O198" s="21">
        <v>0</v>
      </c>
      <c r="Q198" s="20">
        <v>0</v>
      </c>
      <c r="R198" s="20">
        <f t="shared" si="7"/>
        <v>947.5</v>
      </c>
      <c r="S198" s="20">
        <v>947.5</v>
      </c>
    </row>
    <row r="199" spans="1:19">
      <c r="B199" s="18" t="s">
        <v>12918</v>
      </c>
      <c r="D199" s="18" t="s">
        <v>12919</v>
      </c>
      <c r="E199" s="18" t="s">
        <v>12920</v>
      </c>
      <c r="F199" s="18" t="s">
        <v>12921</v>
      </c>
      <c r="G199" s="19">
        <v>12</v>
      </c>
      <c r="H199" s="23">
        <v>45887</v>
      </c>
      <c r="I199" s="23">
        <v>46234</v>
      </c>
      <c r="J199" s="23">
        <v>45559</v>
      </c>
      <c r="K199" s="23">
        <v>45559</v>
      </c>
      <c r="L199" s="20">
        <v>0</v>
      </c>
      <c r="M199" s="20">
        <v>0</v>
      </c>
      <c r="N199" s="20">
        <v>947.5</v>
      </c>
      <c r="O199" s="21">
        <v>0</v>
      </c>
      <c r="Q199" s="20">
        <v>0</v>
      </c>
      <c r="R199" s="20">
        <f t="shared" si="7"/>
        <v>947.5</v>
      </c>
      <c r="S199" s="20">
        <v>947.5</v>
      </c>
    </row>
    <row r="200" spans="1:19">
      <c r="B200" s="18" t="s">
        <v>12922</v>
      </c>
      <c r="D200" s="18" t="s">
        <v>12923</v>
      </c>
      <c r="E200" s="18" t="s">
        <v>12924</v>
      </c>
      <c r="F200" s="18" t="s">
        <v>12925</v>
      </c>
      <c r="G200" s="19">
        <v>12</v>
      </c>
      <c r="H200" s="23">
        <v>45887</v>
      </c>
      <c r="I200" s="23">
        <v>46234</v>
      </c>
      <c r="J200" s="23">
        <v>45593</v>
      </c>
      <c r="K200" s="23">
        <v>45594</v>
      </c>
      <c r="L200" s="20">
        <v>0</v>
      </c>
      <c r="M200" s="20">
        <v>0</v>
      </c>
      <c r="N200" s="20">
        <v>880</v>
      </c>
      <c r="O200" s="21">
        <v>0</v>
      </c>
      <c r="Q200" s="20">
        <v>0</v>
      </c>
      <c r="R200" s="20">
        <f t="shared" si="7"/>
        <v>880</v>
      </c>
      <c r="S200" s="20">
        <v>880</v>
      </c>
    </row>
    <row r="201" spans="1:19">
      <c r="B201" s="18" t="s">
        <v>12926</v>
      </c>
      <c r="D201" s="18" t="s">
        <v>12927</v>
      </c>
      <c r="E201" s="18" t="s">
        <v>12928</v>
      </c>
      <c r="F201" s="18" t="s">
        <v>12929</v>
      </c>
      <c r="G201" s="19">
        <v>12</v>
      </c>
      <c r="H201" s="23">
        <v>45887</v>
      </c>
      <c r="I201" s="23">
        <v>46234</v>
      </c>
      <c r="J201" s="23">
        <v>45593</v>
      </c>
      <c r="K201" s="23">
        <v>45594</v>
      </c>
      <c r="L201" s="20">
        <v>0</v>
      </c>
      <c r="M201" s="20">
        <v>0</v>
      </c>
      <c r="N201" s="20">
        <v>880</v>
      </c>
      <c r="O201" s="21">
        <v>0</v>
      </c>
      <c r="Q201" s="20">
        <v>0</v>
      </c>
      <c r="R201" s="20">
        <f t="shared" si="7"/>
        <v>880</v>
      </c>
      <c r="S201" s="20">
        <v>880</v>
      </c>
    </row>
    <row r="202" spans="1:19">
      <c r="B202" s="18" t="s">
        <v>12930</v>
      </c>
      <c r="D202" s="18" t="s">
        <v>12931</v>
      </c>
      <c r="E202" s="18" t="s">
        <v>12932</v>
      </c>
      <c r="F202" s="18" t="s">
        <v>12933</v>
      </c>
      <c r="G202" s="19">
        <v>12</v>
      </c>
      <c r="H202" s="23">
        <v>45887</v>
      </c>
      <c r="I202" s="23">
        <v>46234</v>
      </c>
      <c r="J202" s="23">
        <v>45587</v>
      </c>
      <c r="K202" s="23">
        <v>45588</v>
      </c>
      <c r="L202" s="20">
        <v>0</v>
      </c>
      <c r="M202" s="20">
        <v>0</v>
      </c>
      <c r="N202" s="20">
        <v>967.5</v>
      </c>
      <c r="O202" s="21">
        <v>0</v>
      </c>
      <c r="Q202" s="20">
        <v>0</v>
      </c>
      <c r="R202" s="20">
        <f t="shared" si="7"/>
        <v>967.5</v>
      </c>
      <c r="S202" s="20">
        <v>967.5</v>
      </c>
    </row>
    <row r="203" spans="1:19">
      <c r="B203" s="18" t="s">
        <v>12934</v>
      </c>
      <c r="D203" s="18" t="s">
        <v>12935</v>
      </c>
      <c r="E203" s="18" t="s">
        <v>12936</v>
      </c>
      <c r="F203" s="18" t="s">
        <v>12937</v>
      </c>
      <c r="G203" s="19">
        <v>12</v>
      </c>
      <c r="H203" s="23">
        <v>45887</v>
      </c>
      <c r="I203" s="23">
        <v>46234</v>
      </c>
      <c r="J203" s="23">
        <v>45587</v>
      </c>
      <c r="K203" s="23">
        <v>45588</v>
      </c>
      <c r="L203" s="20">
        <v>0</v>
      </c>
      <c r="M203" s="20">
        <v>0</v>
      </c>
      <c r="N203" s="20">
        <v>967.5</v>
      </c>
      <c r="O203" s="21">
        <v>0</v>
      </c>
      <c r="Q203" s="20">
        <v>0</v>
      </c>
      <c r="R203" s="20">
        <f t="shared" si="7"/>
        <v>967.5</v>
      </c>
      <c r="S203" s="20">
        <v>967.5</v>
      </c>
    </row>
    <row r="204" spans="1:19">
      <c r="B204" s="18" t="s">
        <v>12938</v>
      </c>
      <c r="D204" s="18" t="s">
        <v>12939</v>
      </c>
      <c r="E204" s="18" t="s">
        <v>12940</v>
      </c>
      <c r="F204" s="18" t="s">
        <v>12941</v>
      </c>
      <c r="G204" s="19">
        <v>12</v>
      </c>
      <c r="H204" s="23">
        <v>45887</v>
      </c>
      <c r="I204" s="23">
        <v>46234</v>
      </c>
      <c r="J204" s="23">
        <v>45559</v>
      </c>
      <c r="K204" s="23">
        <v>45566</v>
      </c>
      <c r="L204" s="20">
        <v>0</v>
      </c>
      <c r="M204" s="20">
        <v>0</v>
      </c>
      <c r="N204" s="20">
        <v>860</v>
      </c>
      <c r="O204" s="21">
        <v>0</v>
      </c>
      <c r="Q204" s="20">
        <v>0</v>
      </c>
      <c r="R204" s="20">
        <f t="shared" si="7"/>
        <v>860</v>
      </c>
      <c r="S204" s="20">
        <v>860</v>
      </c>
    </row>
    <row r="205" spans="1:19">
      <c r="B205" s="18" t="s">
        <v>12942</v>
      </c>
      <c r="D205" s="18" t="s">
        <v>12943</v>
      </c>
      <c r="E205" s="18" t="s">
        <v>12944</v>
      </c>
      <c r="F205" s="18" t="s">
        <v>12945</v>
      </c>
      <c r="G205" s="19">
        <v>12</v>
      </c>
      <c r="H205" s="23">
        <v>45887</v>
      </c>
      <c r="I205" s="23">
        <v>46234</v>
      </c>
      <c r="J205" s="23">
        <v>45559</v>
      </c>
      <c r="K205" s="23">
        <v>45566</v>
      </c>
      <c r="L205" s="20">
        <v>0</v>
      </c>
      <c r="M205" s="20">
        <v>0</v>
      </c>
      <c r="N205" s="20">
        <v>860</v>
      </c>
      <c r="O205" s="21">
        <v>0</v>
      </c>
      <c r="Q205" s="20">
        <v>0</v>
      </c>
      <c r="R205" s="20">
        <f t="shared" si="7"/>
        <v>860</v>
      </c>
      <c r="S205" s="20">
        <v>860</v>
      </c>
    </row>
    <row r="206" spans="1:19">
      <c r="B206" s="18" t="s">
        <v>12946</v>
      </c>
      <c r="D206" s="18" t="s">
        <v>12947</v>
      </c>
      <c r="E206" s="18" t="s">
        <v>12948</v>
      </c>
      <c r="F206" s="18" t="s">
        <v>12949</v>
      </c>
      <c r="G206" s="19">
        <v>12</v>
      </c>
      <c r="H206" s="23">
        <v>45887</v>
      </c>
      <c r="I206" s="23">
        <v>46234</v>
      </c>
      <c r="J206" s="23">
        <v>45541</v>
      </c>
      <c r="K206" s="23">
        <v>45541</v>
      </c>
      <c r="L206" s="20">
        <v>915</v>
      </c>
      <c r="M206" s="20">
        <v>0</v>
      </c>
      <c r="N206" s="20">
        <v>915</v>
      </c>
      <c r="O206" s="21">
        <v>0</v>
      </c>
      <c r="Q206" s="20">
        <v>0</v>
      </c>
      <c r="R206" s="20">
        <f t="shared" si="7"/>
        <v>915</v>
      </c>
      <c r="S206" s="20">
        <v>915</v>
      </c>
    </row>
    <row r="207" spans="1:19">
      <c r="B207" s="18" t="s">
        <v>12950</v>
      </c>
      <c r="D207" s="18" t="s">
        <v>12951</v>
      </c>
      <c r="E207" s="18" t="s">
        <v>12952</v>
      </c>
      <c r="F207" s="18" t="s">
        <v>12953</v>
      </c>
      <c r="G207" s="19">
        <v>12</v>
      </c>
      <c r="H207" s="23">
        <v>45887</v>
      </c>
      <c r="I207" s="23">
        <v>46234</v>
      </c>
      <c r="J207" s="23">
        <v>45541</v>
      </c>
      <c r="K207" s="23">
        <v>45541</v>
      </c>
      <c r="L207" s="20">
        <v>915</v>
      </c>
      <c r="M207" s="20">
        <v>0</v>
      </c>
      <c r="N207" s="20">
        <v>915</v>
      </c>
      <c r="O207" s="21">
        <v>0</v>
      </c>
      <c r="Q207" s="20">
        <v>0</v>
      </c>
      <c r="R207" s="20">
        <f t="shared" si="7"/>
        <v>915</v>
      </c>
      <c r="S207" s="20">
        <v>915</v>
      </c>
    </row>
    <row r="208" spans="1:19">
      <c r="B208" s="18" t="s">
        <v>12954</v>
      </c>
      <c r="D208" s="18" t="s">
        <v>12955</v>
      </c>
      <c r="E208" s="18" t="s">
        <v>12956</v>
      </c>
      <c r="F208" s="18" t="s">
        <v>12957</v>
      </c>
      <c r="G208" s="19">
        <v>12</v>
      </c>
      <c r="H208" s="23">
        <v>45887</v>
      </c>
      <c r="I208" s="23">
        <v>46234</v>
      </c>
      <c r="J208" s="23">
        <v>45541</v>
      </c>
      <c r="K208" s="23">
        <v>45541</v>
      </c>
      <c r="L208" s="20">
        <v>915</v>
      </c>
      <c r="M208" s="20">
        <v>0</v>
      </c>
      <c r="N208" s="20">
        <v>915</v>
      </c>
      <c r="O208" s="21">
        <v>0</v>
      </c>
      <c r="Q208" s="20">
        <v>0</v>
      </c>
      <c r="R208" s="20">
        <f t="shared" si="7"/>
        <v>915</v>
      </c>
      <c r="S208" s="20">
        <v>915</v>
      </c>
    </row>
    <row r="209" spans="1:19">
      <c r="B209" s="18" t="s">
        <v>12958</v>
      </c>
      <c r="D209" s="18" t="s">
        <v>12959</v>
      </c>
      <c r="E209" s="18" t="s">
        <v>12960</v>
      </c>
      <c r="F209" s="18" t="s">
        <v>12961</v>
      </c>
      <c r="G209" s="19">
        <v>12</v>
      </c>
      <c r="H209" s="23">
        <v>45887</v>
      </c>
      <c r="I209" s="23">
        <v>46234</v>
      </c>
      <c r="J209" s="23">
        <v>45541</v>
      </c>
      <c r="K209" s="23">
        <v>45541</v>
      </c>
      <c r="L209" s="20">
        <v>915</v>
      </c>
      <c r="M209" s="20">
        <v>0</v>
      </c>
      <c r="N209" s="20">
        <v>915</v>
      </c>
      <c r="O209" s="21">
        <v>0</v>
      </c>
      <c r="Q209" s="20">
        <v>0</v>
      </c>
      <c r="R209" s="20">
        <f t="shared" si="7"/>
        <v>915</v>
      </c>
      <c r="S209" s="20">
        <v>915</v>
      </c>
    </row>
    <row r="210" spans="1:19">
      <c r="B210" s="18" t="s">
        <v>12962</v>
      </c>
      <c r="D210" s="18" t="s">
        <v>12963</v>
      </c>
      <c r="E210" s="18" t="s">
        <v>12964</v>
      </c>
      <c r="F210" s="18" t="s">
        <v>12965</v>
      </c>
      <c r="G210" s="19">
        <v>12</v>
      </c>
      <c r="H210" s="23">
        <v>45870</v>
      </c>
      <c r="I210" s="23">
        <v>46234</v>
      </c>
      <c r="J210" s="23">
        <v>45555</v>
      </c>
      <c r="K210" s="23">
        <v>45558</v>
      </c>
      <c r="L210" s="20">
        <v>0</v>
      </c>
      <c r="M210" s="20">
        <v>0</v>
      </c>
      <c r="N210" s="20">
        <v>840</v>
      </c>
      <c r="O210" s="21">
        <v>0</v>
      </c>
      <c r="Q210" s="20">
        <v>0</v>
      </c>
      <c r="R210" s="20">
        <f t="shared" si="7"/>
        <v>840</v>
      </c>
      <c r="S210" s="20">
        <v>840</v>
      </c>
    </row>
    <row r="211" spans="1:19">
      <c r="B211" s="18" t="s">
        <v>12966</v>
      </c>
      <c r="D211" s="18" t="s">
        <v>12967</v>
      </c>
      <c r="E211" s="18" t="s">
        <v>12968</v>
      </c>
      <c r="F211" s="18" t="s">
        <v>12969</v>
      </c>
      <c r="G211" s="19">
        <v>12</v>
      </c>
      <c r="H211" s="23">
        <v>45870</v>
      </c>
      <c r="I211" s="23">
        <v>46234</v>
      </c>
      <c r="J211" s="23">
        <v>45555</v>
      </c>
      <c r="K211" s="23">
        <v>45558</v>
      </c>
      <c r="L211" s="20">
        <v>0</v>
      </c>
      <c r="M211" s="20">
        <v>0</v>
      </c>
      <c r="N211" s="20">
        <v>840</v>
      </c>
      <c r="O211" s="21">
        <v>0</v>
      </c>
      <c r="Q211" s="20">
        <v>0</v>
      </c>
      <c r="R211" s="20">
        <f t="shared" si="7"/>
        <v>840</v>
      </c>
      <c r="S211" s="20">
        <v>840</v>
      </c>
    </row>
    <row r="212" spans="1:19">
      <c r="B212" s="18" t="s">
        <v>12970</v>
      </c>
      <c r="D212" s="18" t="s">
        <v>12971</v>
      </c>
      <c r="E212" s="18" t="s">
        <v>12972</v>
      </c>
      <c r="F212" s="18" t="s">
        <v>12973</v>
      </c>
      <c r="G212" s="19">
        <v>12</v>
      </c>
      <c r="H212" s="23">
        <v>45887</v>
      </c>
      <c r="I212" s="23">
        <v>46234</v>
      </c>
      <c r="J212" s="23">
        <v>45610</v>
      </c>
      <c r="K212" s="23">
        <v>45611</v>
      </c>
      <c r="L212" s="20">
        <v>847.5</v>
      </c>
      <c r="M212" s="20">
        <v>0</v>
      </c>
      <c r="N212" s="20">
        <v>880</v>
      </c>
      <c r="O212" s="21">
        <v>0</v>
      </c>
      <c r="Q212" s="20">
        <v>0</v>
      </c>
      <c r="R212" s="20">
        <f t="shared" si="7"/>
        <v>880</v>
      </c>
      <c r="S212" s="20">
        <v>880</v>
      </c>
    </row>
    <row r="213" spans="1:19">
      <c r="B213" s="18" t="s">
        <v>12974</v>
      </c>
      <c r="D213" s="18" t="s">
        <v>12975</v>
      </c>
      <c r="E213" s="18" t="s">
        <v>12976</v>
      </c>
      <c r="F213" s="18" t="s">
        <v>12977</v>
      </c>
      <c r="G213" s="19">
        <v>12</v>
      </c>
      <c r="H213" s="23">
        <v>45887</v>
      </c>
      <c r="I213" s="23">
        <v>46234</v>
      </c>
      <c r="J213" s="23">
        <v>45610</v>
      </c>
      <c r="K213" s="23">
        <v>45611</v>
      </c>
      <c r="L213" s="20">
        <v>847.5</v>
      </c>
      <c r="M213" s="20">
        <v>0</v>
      </c>
      <c r="N213" s="20">
        <v>880</v>
      </c>
      <c r="O213" s="21">
        <v>0</v>
      </c>
      <c r="Q213" s="20">
        <v>0</v>
      </c>
      <c r="R213" s="20">
        <f t="shared" si="7"/>
        <v>880</v>
      </c>
      <c r="S213" s="20">
        <v>880</v>
      </c>
    </row>
    <row r="214" spans="1:19">
      <c r="B214" s="18" t="s">
        <v>12978</v>
      </c>
      <c r="D214" s="18" t="s">
        <v>12979</v>
      </c>
      <c r="E214" s="18" t="s">
        <v>12980</v>
      </c>
      <c r="F214" s="18" t="s">
        <v>12981</v>
      </c>
      <c r="G214" s="19">
        <v>12</v>
      </c>
      <c r="H214" s="23">
        <v>45887</v>
      </c>
      <c r="I214" s="23">
        <v>46234</v>
      </c>
      <c r="J214" s="23">
        <v>45540</v>
      </c>
      <c r="K214" s="23">
        <v>45540</v>
      </c>
      <c r="L214" s="20">
        <v>0</v>
      </c>
      <c r="M214" s="20">
        <v>0</v>
      </c>
      <c r="N214" s="20">
        <v>927.5</v>
      </c>
      <c r="O214" s="21">
        <v>0</v>
      </c>
      <c r="Q214" s="20">
        <v>0</v>
      </c>
      <c r="R214" s="20">
        <f t="shared" si="7"/>
        <v>927.5</v>
      </c>
      <c r="S214" s="20">
        <v>927.5</v>
      </c>
    </row>
    <row r="215" spans="1:19">
      <c r="B215" s="18" t="s">
        <v>12982</v>
      </c>
      <c r="D215" s="18" t="s">
        <v>12983</v>
      </c>
      <c r="E215" s="18" t="s">
        <v>12984</v>
      </c>
      <c r="F215" s="18" t="s">
        <v>12985</v>
      </c>
      <c r="G215" s="19">
        <v>12</v>
      </c>
      <c r="H215" s="23">
        <v>45887</v>
      </c>
      <c r="I215" s="23">
        <v>46234</v>
      </c>
      <c r="J215" s="23">
        <v>45540</v>
      </c>
      <c r="K215" s="23">
        <v>45540</v>
      </c>
      <c r="L215" s="20">
        <v>0</v>
      </c>
      <c r="M215" s="20">
        <v>0</v>
      </c>
      <c r="N215" s="20">
        <v>927.5</v>
      </c>
      <c r="O215" s="21">
        <v>0</v>
      </c>
      <c r="Q215" s="20">
        <v>0</v>
      </c>
      <c r="R215" s="20">
        <f t="shared" si="7"/>
        <v>927.5</v>
      </c>
      <c r="S215" s="20">
        <v>927.5</v>
      </c>
    </row>
    <row r="216" spans="1:19">
      <c r="A216" s="17" t="s">
        <v>12986</v>
      </c>
    </row>
    <row r="217" spans="1:19">
      <c r="A217" s="18" t="s">
        <v>12987</v>
      </c>
      <c r="B217" s="18" t="s">
        <v>12988</v>
      </c>
      <c r="C217" s="18" t="s">
        <v>12989</v>
      </c>
      <c r="D217" s="18" t="s">
        <v>12990</v>
      </c>
      <c r="E217" s="18" t="s">
        <v>12991</v>
      </c>
      <c r="F217" s="18" t="s">
        <v>12992</v>
      </c>
      <c r="G217" s="19">
        <v>12</v>
      </c>
      <c r="H217" s="23">
        <v>45870</v>
      </c>
      <c r="I217" s="23">
        <v>46234</v>
      </c>
      <c r="J217" s="23">
        <v>45559</v>
      </c>
      <c r="K217" s="23">
        <v>45559</v>
      </c>
      <c r="L217" s="20">
        <v>0</v>
      </c>
      <c r="M217" s="20">
        <v>1027.8599999999999</v>
      </c>
      <c r="N217" s="20">
        <v>1025</v>
      </c>
      <c r="O217" s="21">
        <v>0</v>
      </c>
      <c r="Q217" s="20">
        <v>875</v>
      </c>
      <c r="R217" s="20">
        <f t="shared" ref="R217:R256" si="8">N217</f>
        <v>1025</v>
      </c>
      <c r="S217" s="20">
        <v>1025</v>
      </c>
    </row>
    <row r="218" spans="1:19">
      <c r="A218" s="18" t="s">
        <v>12993</v>
      </c>
      <c r="B218" s="18" t="s">
        <v>12994</v>
      </c>
      <c r="C218" s="18" t="s">
        <v>12995</v>
      </c>
      <c r="D218" s="18" t="s">
        <v>12996</v>
      </c>
      <c r="E218" s="18" t="s">
        <v>12997</v>
      </c>
      <c r="F218" s="18" t="s">
        <v>12998</v>
      </c>
      <c r="G218" s="19">
        <v>12</v>
      </c>
      <c r="H218" s="23">
        <v>45870</v>
      </c>
      <c r="I218" s="23">
        <v>46234</v>
      </c>
      <c r="J218" s="23">
        <v>45559</v>
      </c>
      <c r="K218" s="23">
        <v>45559</v>
      </c>
      <c r="L218" s="20">
        <v>0</v>
      </c>
      <c r="M218" s="20">
        <v>1027.8599999999999</v>
      </c>
      <c r="N218" s="20">
        <v>1025</v>
      </c>
      <c r="O218" s="21">
        <v>0</v>
      </c>
      <c r="Q218" s="20">
        <v>875</v>
      </c>
      <c r="R218" s="20">
        <f t="shared" si="8"/>
        <v>1025</v>
      </c>
      <c r="S218" s="20">
        <v>1025</v>
      </c>
    </row>
    <row r="219" spans="1:19">
      <c r="A219" s="18" t="s">
        <v>12999</v>
      </c>
      <c r="B219" s="18" t="s">
        <v>13000</v>
      </c>
      <c r="C219" s="18" t="s">
        <v>13001</v>
      </c>
      <c r="D219" s="18" t="s">
        <v>13002</v>
      </c>
      <c r="E219" s="18" t="s">
        <v>13003</v>
      </c>
      <c r="F219" s="18" t="s">
        <v>13004</v>
      </c>
      <c r="G219" s="19">
        <v>12</v>
      </c>
      <c r="H219" s="23">
        <v>45870</v>
      </c>
      <c r="I219" s="23">
        <v>46234</v>
      </c>
      <c r="J219" s="23">
        <v>45559</v>
      </c>
      <c r="K219" s="23">
        <v>45559</v>
      </c>
      <c r="L219" s="20">
        <v>0</v>
      </c>
      <c r="M219" s="20">
        <v>1027.8599999999999</v>
      </c>
      <c r="N219" s="20">
        <v>1025</v>
      </c>
      <c r="O219" s="21">
        <v>0</v>
      </c>
      <c r="Q219" s="20">
        <v>875</v>
      </c>
      <c r="R219" s="20">
        <f t="shared" si="8"/>
        <v>1025</v>
      </c>
      <c r="S219" s="20">
        <v>1025</v>
      </c>
    </row>
    <row r="220" spans="1:19">
      <c r="A220" s="18" t="s">
        <v>13005</v>
      </c>
      <c r="B220" s="18" t="s">
        <v>13006</v>
      </c>
      <c r="C220" s="18" t="s">
        <v>13007</v>
      </c>
      <c r="D220" s="18" t="s">
        <v>13008</v>
      </c>
      <c r="E220" s="18" t="s">
        <v>13009</v>
      </c>
      <c r="F220" s="18" t="s">
        <v>13010</v>
      </c>
      <c r="G220" s="19">
        <v>12</v>
      </c>
      <c r="H220" s="23">
        <v>45870</v>
      </c>
      <c r="I220" s="23">
        <v>46234</v>
      </c>
      <c r="J220" s="23">
        <v>45551</v>
      </c>
      <c r="K220" s="23">
        <v>45551</v>
      </c>
      <c r="L220" s="20">
        <v>0</v>
      </c>
      <c r="M220" s="20">
        <v>1027.8599999999999</v>
      </c>
      <c r="N220" s="20">
        <v>1025</v>
      </c>
      <c r="O220" s="21">
        <v>0</v>
      </c>
      <c r="Q220" s="20">
        <v>795</v>
      </c>
      <c r="R220" s="20">
        <f t="shared" si="8"/>
        <v>1025</v>
      </c>
      <c r="S220" s="20">
        <v>1025</v>
      </c>
    </row>
    <row r="221" spans="1:19">
      <c r="A221" s="18" t="s">
        <v>13011</v>
      </c>
      <c r="B221" s="18" t="s">
        <v>13012</v>
      </c>
      <c r="C221" s="18" t="s">
        <v>13013</v>
      </c>
      <c r="D221" s="18" t="s">
        <v>13014</v>
      </c>
      <c r="E221" s="18" t="s">
        <v>13015</v>
      </c>
      <c r="F221" s="18" t="s">
        <v>13016</v>
      </c>
      <c r="G221" s="19">
        <v>12</v>
      </c>
      <c r="H221" s="23">
        <v>45870</v>
      </c>
      <c r="I221" s="23">
        <v>46234</v>
      </c>
      <c r="J221" s="23">
        <v>45538</v>
      </c>
      <c r="K221" s="23">
        <v>45538</v>
      </c>
      <c r="L221" s="20">
        <v>0</v>
      </c>
      <c r="M221" s="20">
        <v>1027.8599999999999</v>
      </c>
      <c r="N221" s="20">
        <v>1025</v>
      </c>
      <c r="O221" s="21">
        <v>0</v>
      </c>
      <c r="Q221" s="20">
        <v>795</v>
      </c>
      <c r="R221" s="20">
        <f t="shared" si="8"/>
        <v>1025</v>
      </c>
      <c r="S221" s="20">
        <v>1025</v>
      </c>
    </row>
    <row r="222" spans="1:19">
      <c r="A222" s="18" t="s">
        <v>13017</v>
      </c>
      <c r="B222" s="18" t="s">
        <v>13018</v>
      </c>
      <c r="C222" s="18" t="s">
        <v>13019</v>
      </c>
      <c r="D222" s="18" t="s">
        <v>13020</v>
      </c>
      <c r="E222" s="18" t="s">
        <v>13021</v>
      </c>
      <c r="F222" s="18" t="s">
        <v>13022</v>
      </c>
      <c r="G222" s="19">
        <v>12</v>
      </c>
      <c r="H222" s="23">
        <v>45870</v>
      </c>
      <c r="I222" s="23">
        <v>46234</v>
      </c>
      <c r="J222" s="23">
        <v>45532</v>
      </c>
      <c r="K222" s="23">
        <v>45532</v>
      </c>
      <c r="L222" s="20">
        <v>1025</v>
      </c>
      <c r="M222" s="20">
        <v>1027.8599999999999</v>
      </c>
      <c r="N222" s="20">
        <v>1025</v>
      </c>
      <c r="O222" s="21">
        <v>0</v>
      </c>
      <c r="Q222" s="20">
        <v>960</v>
      </c>
      <c r="R222" s="20">
        <f t="shared" si="8"/>
        <v>1025</v>
      </c>
      <c r="S222" s="20">
        <v>1025</v>
      </c>
    </row>
    <row r="223" spans="1:19">
      <c r="A223" s="18" t="s">
        <v>13023</v>
      </c>
      <c r="B223" s="18" t="s">
        <v>13024</v>
      </c>
      <c r="C223" s="18" t="s">
        <v>13025</v>
      </c>
      <c r="D223" s="18" t="s">
        <v>13026</v>
      </c>
      <c r="E223" s="18" t="s">
        <v>13027</v>
      </c>
      <c r="F223" s="18" t="s">
        <v>13028</v>
      </c>
      <c r="G223" s="19">
        <v>12</v>
      </c>
      <c r="H223" s="23">
        <v>45870</v>
      </c>
      <c r="I223" s="23">
        <v>46234</v>
      </c>
      <c r="J223" s="23">
        <v>45530</v>
      </c>
      <c r="K223" s="23">
        <v>45531</v>
      </c>
      <c r="L223" s="20">
        <v>1025</v>
      </c>
      <c r="M223" s="20">
        <v>1027.8599999999999</v>
      </c>
      <c r="N223" s="20">
        <v>1025</v>
      </c>
      <c r="O223" s="21">
        <v>0</v>
      </c>
      <c r="Q223" s="20">
        <v>960</v>
      </c>
      <c r="R223" s="20">
        <f t="shared" si="8"/>
        <v>1025</v>
      </c>
      <c r="S223" s="20">
        <v>1025</v>
      </c>
    </row>
    <row r="224" spans="1:19">
      <c r="A224" s="18" t="s">
        <v>13029</v>
      </c>
      <c r="B224" s="18" t="s">
        <v>13030</v>
      </c>
      <c r="C224" s="18" t="s">
        <v>13031</v>
      </c>
      <c r="D224" s="18" t="s">
        <v>13032</v>
      </c>
      <c r="E224" s="18" t="s">
        <v>13033</v>
      </c>
      <c r="F224" s="18" t="s">
        <v>13034</v>
      </c>
      <c r="G224" s="19">
        <v>12</v>
      </c>
      <c r="H224" s="23">
        <v>45870</v>
      </c>
      <c r="I224" s="23">
        <v>46234</v>
      </c>
      <c r="J224" s="23">
        <v>45545</v>
      </c>
      <c r="K224" s="23">
        <v>45545</v>
      </c>
      <c r="L224" s="20">
        <v>1025</v>
      </c>
      <c r="M224" s="20">
        <v>1027.8599999999999</v>
      </c>
      <c r="N224" s="20">
        <v>1025</v>
      </c>
      <c r="O224" s="21">
        <v>0</v>
      </c>
      <c r="Q224" s="20">
        <v>885</v>
      </c>
      <c r="R224" s="20">
        <f t="shared" si="8"/>
        <v>1025</v>
      </c>
      <c r="S224" s="20">
        <v>1025</v>
      </c>
    </row>
    <row r="225" spans="1:19">
      <c r="A225" s="18" t="s">
        <v>13035</v>
      </c>
      <c r="B225" s="18" t="s">
        <v>13036</v>
      </c>
      <c r="C225" s="18" t="s">
        <v>13037</v>
      </c>
      <c r="D225" s="18" t="s">
        <v>13038</v>
      </c>
      <c r="E225" s="18" t="s">
        <v>13039</v>
      </c>
      <c r="F225" s="18" t="s">
        <v>13040</v>
      </c>
      <c r="G225" s="19">
        <v>12</v>
      </c>
      <c r="H225" s="23">
        <v>45870</v>
      </c>
      <c r="I225" s="23">
        <v>46234</v>
      </c>
      <c r="J225" s="23">
        <v>45551</v>
      </c>
      <c r="K225" s="23">
        <v>45551</v>
      </c>
      <c r="L225" s="20">
        <v>0</v>
      </c>
      <c r="M225" s="20">
        <v>1027.8599999999999</v>
      </c>
      <c r="N225" s="20">
        <v>1025</v>
      </c>
      <c r="O225" s="21">
        <v>0</v>
      </c>
      <c r="Q225" s="20">
        <v>875</v>
      </c>
      <c r="R225" s="20">
        <f t="shared" si="8"/>
        <v>1025</v>
      </c>
      <c r="S225" s="20">
        <v>1025</v>
      </c>
    </row>
    <row r="226" spans="1:19">
      <c r="A226" s="18" t="s">
        <v>13041</v>
      </c>
      <c r="B226" s="18" t="s">
        <v>13042</v>
      </c>
      <c r="C226" s="18" t="s">
        <v>13043</v>
      </c>
      <c r="D226" s="18" t="s">
        <v>13044</v>
      </c>
      <c r="E226" s="18" t="s">
        <v>13045</v>
      </c>
      <c r="F226" s="18" t="s">
        <v>13046</v>
      </c>
      <c r="G226" s="19">
        <v>12</v>
      </c>
      <c r="H226" s="23">
        <v>45870</v>
      </c>
      <c r="I226" s="23">
        <v>46234</v>
      </c>
      <c r="J226" s="23">
        <v>45551</v>
      </c>
      <c r="K226" s="23">
        <v>45551</v>
      </c>
      <c r="L226" s="20">
        <v>0</v>
      </c>
      <c r="M226" s="20">
        <v>1027.8599999999999</v>
      </c>
      <c r="N226" s="20">
        <v>1025</v>
      </c>
      <c r="O226" s="21">
        <v>0</v>
      </c>
      <c r="Q226" s="20">
        <v>875</v>
      </c>
      <c r="R226" s="20">
        <f t="shared" si="8"/>
        <v>1025</v>
      </c>
      <c r="S226" s="20">
        <v>1025</v>
      </c>
    </row>
    <row r="227" spans="1:19">
      <c r="A227" s="18" t="s">
        <v>13047</v>
      </c>
      <c r="B227" s="18" t="s">
        <v>13048</v>
      </c>
      <c r="C227" s="18" t="s">
        <v>13049</v>
      </c>
      <c r="D227" s="18" t="s">
        <v>13050</v>
      </c>
      <c r="E227" s="18" t="s">
        <v>13051</v>
      </c>
      <c r="F227" s="18" t="s">
        <v>13052</v>
      </c>
      <c r="G227" s="19">
        <v>12</v>
      </c>
      <c r="H227" s="23">
        <v>45870</v>
      </c>
      <c r="I227" s="23">
        <v>46234</v>
      </c>
      <c r="J227" s="23">
        <v>45615</v>
      </c>
      <c r="L227" s="20">
        <v>860</v>
      </c>
      <c r="M227" s="20">
        <v>1027.8599999999999</v>
      </c>
      <c r="N227" s="20">
        <v>1075</v>
      </c>
      <c r="O227" s="21">
        <v>0</v>
      </c>
      <c r="Q227" s="20">
        <v>985</v>
      </c>
      <c r="R227" s="20">
        <f t="shared" si="8"/>
        <v>1075</v>
      </c>
      <c r="S227" s="20">
        <v>1075</v>
      </c>
    </row>
    <row r="228" spans="1:19">
      <c r="A228" s="18" t="s">
        <v>13053</v>
      </c>
      <c r="B228" s="18" t="s">
        <v>13054</v>
      </c>
      <c r="C228" s="18" t="s">
        <v>13055</v>
      </c>
      <c r="D228" s="18" t="s">
        <v>13056</v>
      </c>
      <c r="E228" s="18" t="s">
        <v>13057</v>
      </c>
      <c r="F228" s="18" t="s">
        <v>13058</v>
      </c>
      <c r="G228" s="19">
        <v>12</v>
      </c>
      <c r="H228" s="23">
        <v>45870</v>
      </c>
      <c r="I228" s="23">
        <v>46234</v>
      </c>
      <c r="J228" s="23">
        <v>45560</v>
      </c>
      <c r="K228" s="23">
        <v>45561</v>
      </c>
      <c r="L228" s="20">
        <v>860</v>
      </c>
      <c r="M228" s="20">
        <v>1027.8599999999999</v>
      </c>
      <c r="N228" s="20">
        <v>1050</v>
      </c>
      <c r="O228" s="21">
        <v>0</v>
      </c>
      <c r="Q228" s="20">
        <v>885</v>
      </c>
      <c r="R228" s="20">
        <f t="shared" si="8"/>
        <v>1050</v>
      </c>
      <c r="S228" s="20">
        <v>1050</v>
      </c>
    </row>
    <row r="229" spans="1:19">
      <c r="A229" s="18" t="s">
        <v>13059</v>
      </c>
      <c r="B229" s="18" t="s">
        <v>13060</v>
      </c>
      <c r="C229" s="18" t="s">
        <v>13061</v>
      </c>
      <c r="D229" s="18" t="s">
        <v>13062</v>
      </c>
      <c r="E229" s="18" t="s">
        <v>13063</v>
      </c>
      <c r="F229" s="18" t="s">
        <v>13064</v>
      </c>
      <c r="G229" s="19">
        <v>12</v>
      </c>
      <c r="H229" s="23">
        <v>45870</v>
      </c>
      <c r="I229" s="23">
        <v>46234</v>
      </c>
      <c r="J229" s="23">
        <v>45575</v>
      </c>
      <c r="K229" s="23">
        <v>45575</v>
      </c>
      <c r="L229" s="20">
        <v>995</v>
      </c>
      <c r="M229" s="20">
        <v>1027.8599999999999</v>
      </c>
      <c r="N229" s="20">
        <v>1050</v>
      </c>
      <c r="O229" s="21">
        <v>0</v>
      </c>
      <c r="Q229" s="20">
        <v>960</v>
      </c>
      <c r="R229" s="20">
        <f t="shared" si="8"/>
        <v>1050</v>
      </c>
      <c r="S229" s="20">
        <v>1050</v>
      </c>
    </row>
    <row r="230" spans="1:19">
      <c r="A230" s="18" t="s">
        <v>13065</v>
      </c>
      <c r="B230" s="18" t="s">
        <v>13066</v>
      </c>
      <c r="C230" s="18" t="s">
        <v>13067</v>
      </c>
      <c r="D230" s="18" t="s">
        <v>13068</v>
      </c>
      <c r="E230" s="18" t="s">
        <v>13069</v>
      </c>
      <c r="F230" s="18" t="s">
        <v>13070</v>
      </c>
      <c r="G230" s="19">
        <v>12</v>
      </c>
      <c r="H230" s="23">
        <v>45870</v>
      </c>
      <c r="I230" s="23">
        <v>46234</v>
      </c>
      <c r="J230" s="23">
        <v>45559</v>
      </c>
      <c r="K230" s="23">
        <v>45559</v>
      </c>
      <c r="L230" s="20">
        <v>995</v>
      </c>
      <c r="M230" s="20">
        <v>1027.8599999999999</v>
      </c>
      <c r="N230" s="20">
        <v>1025</v>
      </c>
      <c r="O230" s="21">
        <v>0</v>
      </c>
      <c r="Q230" s="20">
        <v>885</v>
      </c>
      <c r="R230" s="20">
        <f t="shared" si="8"/>
        <v>1025</v>
      </c>
      <c r="S230" s="20">
        <v>1025</v>
      </c>
    </row>
    <row r="231" spans="1:19">
      <c r="A231" s="18" t="s">
        <v>13071</v>
      </c>
      <c r="B231" s="18" t="s">
        <v>13072</v>
      </c>
      <c r="C231" s="18" t="s">
        <v>13073</v>
      </c>
      <c r="D231" s="18" t="s">
        <v>13074</v>
      </c>
      <c r="E231" s="18" t="s">
        <v>13075</v>
      </c>
      <c r="F231" s="18" t="s">
        <v>13076</v>
      </c>
      <c r="G231" s="19">
        <v>12</v>
      </c>
      <c r="H231" s="23">
        <v>45870</v>
      </c>
      <c r="I231" s="23">
        <v>46234</v>
      </c>
      <c r="J231" s="23">
        <v>45530</v>
      </c>
      <c r="K231" s="23">
        <v>45531</v>
      </c>
      <c r="L231" s="20">
        <v>1025</v>
      </c>
      <c r="M231" s="20">
        <v>1027.8599999999999</v>
      </c>
      <c r="N231" s="20">
        <v>1025</v>
      </c>
      <c r="O231" s="21">
        <v>0</v>
      </c>
      <c r="Q231" s="20">
        <v>875</v>
      </c>
      <c r="R231" s="20">
        <f t="shared" si="8"/>
        <v>1025</v>
      </c>
      <c r="S231" s="20">
        <v>1025</v>
      </c>
    </row>
    <row r="232" spans="1:19">
      <c r="A232" s="18" t="s">
        <v>13077</v>
      </c>
      <c r="B232" s="18" t="s">
        <v>13078</v>
      </c>
      <c r="C232" s="18" t="s">
        <v>13079</v>
      </c>
      <c r="D232" s="18" t="s">
        <v>13080</v>
      </c>
      <c r="E232" s="18" t="s">
        <v>13081</v>
      </c>
      <c r="F232" s="18" t="s">
        <v>13082</v>
      </c>
      <c r="G232" s="19">
        <v>12</v>
      </c>
      <c r="H232" s="23">
        <v>45870</v>
      </c>
      <c r="I232" s="23">
        <v>46234</v>
      </c>
      <c r="J232" s="23">
        <v>45530</v>
      </c>
      <c r="K232" s="23">
        <v>45531</v>
      </c>
      <c r="L232" s="20">
        <v>1025</v>
      </c>
      <c r="M232" s="20">
        <v>1027.8599999999999</v>
      </c>
      <c r="N232" s="20">
        <v>1025</v>
      </c>
      <c r="O232" s="21">
        <v>0</v>
      </c>
      <c r="Q232" s="20">
        <v>795</v>
      </c>
      <c r="R232" s="20">
        <f t="shared" si="8"/>
        <v>1025</v>
      </c>
      <c r="S232" s="20">
        <v>1025</v>
      </c>
    </row>
    <row r="233" spans="1:19">
      <c r="A233" s="18" t="s">
        <v>13083</v>
      </c>
      <c r="B233" s="18" t="s">
        <v>13084</v>
      </c>
      <c r="C233" s="18" t="s">
        <v>13085</v>
      </c>
      <c r="D233" s="18" t="s">
        <v>13086</v>
      </c>
      <c r="E233" s="18" t="s">
        <v>13087</v>
      </c>
      <c r="F233" s="18" t="s">
        <v>13088</v>
      </c>
      <c r="G233" s="19">
        <v>12</v>
      </c>
      <c r="H233" s="23">
        <v>45870</v>
      </c>
      <c r="I233" s="23">
        <v>46234</v>
      </c>
      <c r="J233" s="23">
        <v>45530</v>
      </c>
      <c r="K233" s="23">
        <v>45531</v>
      </c>
      <c r="L233" s="20">
        <v>1025</v>
      </c>
      <c r="M233" s="20">
        <v>1027.8599999999999</v>
      </c>
      <c r="N233" s="20">
        <v>1125</v>
      </c>
      <c r="O233" s="21">
        <v>0</v>
      </c>
      <c r="Q233" s="20">
        <v>795</v>
      </c>
      <c r="R233" s="20">
        <f t="shared" si="8"/>
        <v>1125</v>
      </c>
      <c r="S233" s="20">
        <v>1125</v>
      </c>
    </row>
    <row r="234" spans="1:19">
      <c r="A234" s="18" t="s">
        <v>13089</v>
      </c>
      <c r="B234" s="18" t="s">
        <v>13090</v>
      </c>
      <c r="C234" s="18" t="s">
        <v>13091</v>
      </c>
      <c r="D234" s="18" t="s">
        <v>13092</v>
      </c>
      <c r="E234" s="18" t="s">
        <v>13093</v>
      </c>
      <c r="F234" s="18" t="s">
        <v>13094</v>
      </c>
      <c r="G234" s="19">
        <v>12</v>
      </c>
      <c r="H234" s="23">
        <v>45870</v>
      </c>
      <c r="I234" s="23">
        <v>46234</v>
      </c>
      <c r="J234" s="23">
        <v>45530</v>
      </c>
      <c r="K234" s="23">
        <v>45531</v>
      </c>
      <c r="L234" s="20">
        <v>1025</v>
      </c>
      <c r="M234" s="20">
        <v>1027.8599999999999</v>
      </c>
      <c r="N234" s="20">
        <v>1025</v>
      </c>
      <c r="O234" s="21">
        <v>0</v>
      </c>
      <c r="Q234" s="20">
        <v>795</v>
      </c>
      <c r="R234" s="20">
        <f t="shared" si="8"/>
        <v>1025</v>
      </c>
      <c r="S234" s="20">
        <v>1025</v>
      </c>
    </row>
    <row r="235" spans="1:19">
      <c r="B235" s="18" t="s">
        <v>13095</v>
      </c>
      <c r="D235" s="18" t="s">
        <v>13096</v>
      </c>
      <c r="E235" s="18" t="s">
        <v>13097</v>
      </c>
      <c r="F235" s="18" t="s">
        <v>13098</v>
      </c>
      <c r="G235" s="19">
        <v>12</v>
      </c>
      <c r="H235" s="23">
        <v>45887</v>
      </c>
      <c r="I235" s="23">
        <v>46234</v>
      </c>
      <c r="J235" s="23">
        <v>45574</v>
      </c>
      <c r="K235" s="23">
        <v>45575</v>
      </c>
      <c r="L235" s="20">
        <v>0</v>
      </c>
      <c r="M235" s="20">
        <v>0</v>
      </c>
      <c r="N235" s="20">
        <v>1225</v>
      </c>
      <c r="O235" s="21">
        <v>0</v>
      </c>
      <c r="Q235" s="20">
        <v>0</v>
      </c>
      <c r="R235" s="20">
        <f t="shared" si="8"/>
        <v>1225</v>
      </c>
      <c r="S235" s="20">
        <v>1225</v>
      </c>
    </row>
    <row r="236" spans="1:19">
      <c r="B236" s="18" t="s">
        <v>13099</v>
      </c>
      <c r="D236" s="18" t="s">
        <v>13100</v>
      </c>
      <c r="E236" s="18" t="s">
        <v>13101</v>
      </c>
      <c r="F236" s="18" t="s">
        <v>13102</v>
      </c>
      <c r="G236" s="19">
        <v>12</v>
      </c>
      <c r="H236" s="23">
        <v>45887</v>
      </c>
      <c r="I236" s="23">
        <v>46234</v>
      </c>
      <c r="J236" s="23">
        <v>45574</v>
      </c>
      <c r="K236" s="23">
        <v>45575</v>
      </c>
      <c r="L236" s="20">
        <v>0</v>
      </c>
      <c r="M236" s="20">
        <v>0</v>
      </c>
      <c r="N236" s="20">
        <v>1050</v>
      </c>
      <c r="O236" s="21">
        <v>0</v>
      </c>
      <c r="Q236" s="20">
        <v>0</v>
      </c>
      <c r="R236" s="20">
        <f t="shared" si="8"/>
        <v>1050</v>
      </c>
      <c r="S236" s="20">
        <v>1050</v>
      </c>
    </row>
    <row r="237" spans="1:19">
      <c r="B237" s="18" t="s">
        <v>13103</v>
      </c>
      <c r="D237" s="18" t="s">
        <v>13104</v>
      </c>
      <c r="E237" s="18" t="s">
        <v>13105</v>
      </c>
      <c r="F237" s="18" t="s">
        <v>13106</v>
      </c>
      <c r="G237" s="19">
        <v>12</v>
      </c>
      <c r="H237" s="23">
        <v>45887</v>
      </c>
      <c r="I237" s="23">
        <v>46234</v>
      </c>
      <c r="J237" s="23">
        <v>45588</v>
      </c>
      <c r="K237" s="23">
        <v>45589</v>
      </c>
      <c r="L237" s="20">
        <v>0</v>
      </c>
      <c r="M237" s="20">
        <v>0</v>
      </c>
      <c r="N237" s="20">
        <v>1250</v>
      </c>
      <c r="O237" s="21">
        <v>0</v>
      </c>
      <c r="Q237" s="20">
        <v>0</v>
      </c>
      <c r="R237" s="20">
        <f t="shared" si="8"/>
        <v>1250</v>
      </c>
      <c r="S237" s="20">
        <v>1250</v>
      </c>
    </row>
    <row r="238" spans="1:19">
      <c r="B238" s="18" t="s">
        <v>13107</v>
      </c>
      <c r="D238" s="18" t="s">
        <v>13108</v>
      </c>
      <c r="E238" s="18" t="s">
        <v>13109</v>
      </c>
      <c r="F238" s="18" t="s">
        <v>13110</v>
      </c>
      <c r="G238" s="19">
        <v>12</v>
      </c>
      <c r="H238" s="23">
        <v>45887</v>
      </c>
      <c r="I238" s="23">
        <v>46234</v>
      </c>
      <c r="J238" s="23">
        <v>45576</v>
      </c>
      <c r="K238" s="23">
        <v>45578</v>
      </c>
      <c r="L238" s="20">
        <v>0</v>
      </c>
      <c r="M238" s="20">
        <v>0</v>
      </c>
      <c r="N238" s="20">
        <v>1050</v>
      </c>
      <c r="O238" s="21">
        <v>0</v>
      </c>
      <c r="Q238" s="20">
        <v>0</v>
      </c>
      <c r="R238" s="20">
        <f t="shared" si="8"/>
        <v>1050</v>
      </c>
      <c r="S238" s="20">
        <v>1050</v>
      </c>
    </row>
    <row r="239" spans="1:19">
      <c r="B239" s="18" t="s">
        <v>13111</v>
      </c>
      <c r="D239" s="18" t="s">
        <v>13112</v>
      </c>
      <c r="E239" s="18" t="s">
        <v>13113</v>
      </c>
      <c r="F239" s="18" t="s">
        <v>13114</v>
      </c>
      <c r="G239" s="19">
        <v>12</v>
      </c>
      <c r="H239" s="23">
        <v>45887</v>
      </c>
      <c r="I239" s="23">
        <v>46234</v>
      </c>
      <c r="J239" s="23">
        <v>45597</v>
      </c>
      <c r="K239" s="23">
        <v>45597</v>
      </c>
      <c r="L239" s="20">
        <v>0</v>
      </c>
      <c r="M239" s="20">
        <v>0</v>
      </c>
      <c r="N239" s="20">
        <v>1075</v>
      </c>
      <c r="O239" s="21">
        <v>0</v>
      </c>
      <c r="Q239" s="20">
        <v>0</v>
      </c>
      <c r="R239" s="20">
        <f t="shared" si="8"/>
        <v>1075</v>
      </c>
      <c r="S239" s="20">
        <v>1075</v>
      </c>
    </row>
    <row r="240" spans="1:19">
      <c r="B240" s="18" t="s">
        <v>13115</v>
      </c>
      <c r="D240" s="18" t="s">
        <v>13116</v>
      </c>
      <c r="E240" s="18" t="s">
        <v>13117</v>
      </c>
      <c r="F240" s="18" t="s">
        <v>13118</v>
      </c>
      <c r="G240" s="19">
        <v>12</v>
      </c>
      <c r="H240" s="23">
        <v>45887</v>
      </c>
      <c r="I240" s="23">
        <v>46234</v>
      </c>
      <c r="J240" s="23">
        <v>45568</v>
      </c>
      <c r="K240" s="23">
        <v>45569</v>
      </c>
      <c r="L240" s="20">
        <v>0</v>
      </c>
      <c r="M240" s="20">
        <v>0</v>
      </c>
      <c r="N240" s="20">
        <v>1050</v>
      </c>
      <c r="O240" s="21">
        <v>0</v>
      </c>
      <c r="Q240" s="20">
        <v>0</v>
      </c>
      <c r="R240" s="20">
        <f t="shared" si="8"/>
        <v>1050</v>
      </c>
      <c r="S240" s="20">
        <v>1050</v>
      </c>
    </row>
    <row r="241" spans="2:19">
      <c r="B241" s="18" t="s">
        <v>13119</v>
      </c>
      <c r="D241" s="18" t="s">
        <v>13120</v>
      </c>
      <c r="E241" s="18" t="s">
        <v>13121</v>
      </c>
      <c r="F241" s="18" t="s">
        <v>13122</v>
      </c>
      <c r="G241" s="19">
        <v>12</v>
      </c>
      <c r="H241" s="23">
        <v>45887</v>
      </c>
      <c r="I241" s="23">
        <v>46234</v>
      </c>
      <c r="J241" s="23">
        <v>45578</v>
      </c>
      <c r="K241" s="23">
        <v>45578</v>
      </c>
      <c r="L241" s="20">
        <v>1075</v>
      </c>
      <c r="M241" s="20">
        <v>0</v>
      </c>
      <c r="N241" s="20">
        <v>1075</v>
      </c>
      <c r="O241" s="21">
        <v>0</v>
      </c>
      <c r="Q241" s="20">
        <v>0</v>
      </c>
      <c r="R241" s="20">
        <f t="shared" si="8"/>
        <v>1075</v>
      </c>
      <c r="S241" s="20">
        <v>1075</v>
      </c>
    </row>
    <row r="242" spans="2:19">
      <c r="B242" s="18" t="s">
        <v>13123</v>
      </c>
      <c r="D242" s="18" t="s">
        <v>13124</v>
      </c>
      <c r="E242" s="18" t="s">
        <v>13125</v>
      </c>
      <c r="F242" s="18" t="s">
        <v>13126</v>
      </c>
      <c r="G242" s="19">
        <v>12</v>
      </c>
      <c r="H242" s="23">
        <v>45887</v>
      </c>
      <c r="I242" s="23">
        <v>46234</v>
      </c>
      <c r="J242" s="23">
        <v>45567</v>
      </c>
      <c r="K242" s="23">
        <v>45567</v>
      </c>
      <c r="L242" s="20">
        <v>0</v>
      </c>
      <c r="M242" s="20">
        <v>0</v>
      </c>
      <c r="N242" s="20">
        <v>1050</v>
      </c>
      <c r="O242" s="21">
        <v>0</v>
      </c>
      <c r="Q242" s="20">
        <v>0</v>
      </c>
      <c r="R242" s="20">
        <f t="shared" si="8"/>
        <v>1050</v>
      </c>
      <c r="S242" s="20">
        <v>1050</v>
      </c>
    </row>
    <row r="243" spans="2:19">
      <c r="B243" s="18" t="s">
        <v>13127</v>
      </c>
      <c r="D243" s="18" t="s">
        <v>13128</v>
      </c>
      <c r="E243" s="18" t="s">
        <v>13129</v>
      </c>
      <c r="F243" s="18" t="s">
        <v>13130</v>
      </c>
      <c r="G243" s="19">
        <v>12</v>
      </c>
      <c r="H243" s="23">
        <v>45887</v>
      </c>
      <c r="I243" s="23">
        <v>46234</v>
      </c>
      <c r="J243" s="23">
        <v>45575</v>
      </c>
      <c r="K243" s="23">
        <v>45575</v>
      </c>
      <c r="L243" s="20">
        <v>1050</v>
      </c>
      <c r="M243" s="20">
        <v>0</v>
      </c>
      <c r="N243" s="20">
        <v>1050</v>
      </c>
      <c r="O243" s="21">
        <v>0</v>
      </c>
      <c r="Q243" s="20">
        <v>0</v>
      </c>
      <c r="R243" s="20">
        <f t="shared" si="8"/>
        <v>1050</v>
      </c>
      <c r="S243" s="20">
        <v>1050</v>
      </c>
    </row>
    <row r="244" spans="2:19">
      <c r="B244" s="18" t="s">
        <v>13131</v>
      </c>
      <c r="D244" s="18" t="s">
        <v>13132</v>
      </c>
      <c r="E244" s="18" t="s">
        <v>13133</v>
      </c>
      <c r="F244" s="18" t="s">
        <v>13134</v>
      </c>
      <c r="G244" s="19">
        <v>12</v>
      </c>
      <c r="H244" s="23">
        <v>45887</v>
      </c>
      <c r="I244" s="23">
        <v>46234</v>
      </c>
      <c r="J244" s="23">
        <v>45578</v>
      </c>
      <c r="K244" s="23">
        <v>45579</v>
      </c>
      <c r="L244" s="20">
        <v>0</v>
      </c>
      <c r="M244" s="20">
        <v>0</v>
      </c>
      <c r="N244" s="20">
        <v>1075</v>
      </c>
      <c r="O244" s="21">
        <v>0</v>
      </c>
      <c r="Q244" s="20">
        <v>0</v>
      </c>
      <c r="R244" s="20">
        <f t="shared" si="8"/>
        <v>1075</v>
      </c>
      <c r="S244" s="20">
        <v>1075</v>
      </c>
    </row>
    <row r="245" spans="2:19">
      <c r="B245" s="18" t="s">
        <v>13135</v>
      </c>
      <c r="D245" s="18" t="s">
        <v>13136</v>
      </c>
      <c r="E245" s="18" t="s">
        <v>13137</v>
      </c>
      <c r="F245" s="18" t="s">
        <v>13138</v>
      </c>
      <c r="G245" s="19">
        <v>12</v>
      </c>
      <c r="H245" s="23">
        <v>45887</v>
      </c>
      <c r="I245" s="23">
        <v>46234</v>
      </c>
      <c r="J245" s="23">
        <v>45578</v>
      </c>
      <c r="K245" s="23">
        <v>45579</v>
      </c>
      <c r="L245" s="20">
        <v>0</v>
      </c>
      <c r="M245" s="20">
        <v>0</v>
      </c>
      <c r="N245" s="20">
        <v>1075</v>
      </c>
      <c r="O245" s="21">
        <v>0</v>
      </c>
      <c r="Q245" s="20">
        <v>0</v>
      </c>
      <c r="R245" s="20">
        <f t="shared" si="8"/>
        <v>1075</v>
      </c>
      <c r="S245" s="20">
        <v>1075</v>
      </c>
    </row>
    <row r="246" spans="2:19">
      <c r="B246" s="18" t="s">
        <v>13139</v>
      </c>
      <c r="D246" s="18" t="s">
        <v>13140</v>
      </c>
      <c r="E246" s="18" t="s">
        <v>13141</v>
      </c>
      <c r="F246" s="18" t="s">
        <v>13142</v>
      </c>
      <c r="G246" s="19">
        <v>12</v>
      </c>
      <c r="H246" s="23">
        <v>45887</v>
      </c>
      <c r="I246" s="23">
        <v>46234</v>
      </c>
      <c r="J246" s="23">
        <v>45563</v>
      </c>
      <c r="K246" s="23">
        <v>45565</v>
      </c>
      <c r="L246" s="20">
        <v>0</v>
      </c>
      <c r="M246" s="20">
        <v>0</v>
      </c>
      <c r="N246" s="20">
        <v>1050</v>
      </c>
      <c r="O246" s="21">
        <v>0</v>
      </c>
      <c r="Q246" s="20">
        <v>0</v>
      </c>
      <c r="R246" s="20">
        <f t="shared" si="8"/>
        <v>1050</v>
      </c>
      <c r="S246" s="20">
        <v>1050</v>
      </c>
    </row>
    <row r="247" spans="2:19">
      <c r="B247" s="18" t="s">
        <v>13143</v>
      </c>
      <c r="D247" s="18" t="s">
        <v>13144</v>
      </c>
      <c r="E247" s="18" t="s">
        <v>13145</v>
      </c>
      <c r="F247" s="18" t="s">
        <v>13146</v>
      </c>
      <c r="G247" s="19">
        <v>12</v>
      </c>
      <c r="H247" s="23">
        <v>45887</v>
      </c>
      <c r="I247" s="23">
        <v>46234</v>
      </c>
      <c r="J247" s="23">
        <v>45576</v>
      </c>
      <c r="K247" s="23">
        <v>45578</v>
      </c>
      <c r="L247" s="20">
        <v>1075</v>
      </c>
      <c r="M247" s="20">
        <v>0</v>
      </c>
      <c r="N247" s="20">
        <v>1075</v>
      </c>
      <c r="O247" s="21">
        <v>0</v>
      </c>
      <c r="Q247" s="20">
        <v>0</v>
      </c>
      <c r="R247" s="20">
        <f t="shared" si="8"/>
        <v>1075</v>
      </c>
      <c r="S247" s="20">
        <v>1075</v>
      </c>
    </row>
    <row r="248" spans="2:19">
      <c r="B248" s="18" t="s">
        <v>13147</v>
      </c>
      <c r="D248" s="18" t="s">
        <v>13148</v>
      </c>
      <c r="E248" s="18" t="s">
        <v>13149</v>
      </c>
      <c r="F248" s="18" t="s">
        <v>13150</v>
      </c>
      <c r="G248" s="19">
        <v>12</v>
      </c>
      <c r="H248" s="23">
        <v>45887</v>
      </c>
      <c r="I248" s="23">
        <v>46234</v>
      </c>
      <c r="J248" s="23">
        <v>45567</v>
      </c>
      <c r="K248" s="23">
        <v>45568</v>
      </c>
      <c r="L248" s="20">
        <v>0</v>
      </c>
      <c r="M248" s="20">
        <v>0</v>
      </c>
      <c r="N248" s="20">
        <v>1050</v>
      </c>
      <c r="O248" s="21">
        <v>0</v>
      </c>
      <c r="Q248" s="20">
        <v>0</v>
      </c>
      <c r="R248" s="20">
        <f t="shared" si="8"/>
        <v>1050</v>
      </c>
      <c r="S248" s="20">
        <v>1050</v>
      </c>
    </row>
    <row r="249" spans="2:19">
      <c r="B249" s="18" t="s">
        <v>13151</v>
      </c>
      <c r="D249" s="18" t="s">
        <v>13152</v>
      </c>
      <c r="E249" s="18" t="s">
        <v>13153</v>
      </c>
      <c r="F249" s="18" t="s">
        <v>13154</v>
      </c>
      <c r="G249" s="19">
        <v>12</v>
      </c>
      <c r="H249" s="23">
        <v>45887</v>
      </c>
      <c r="I249" s="23">
        <v>46234</v>
      </c>
      <c r="J249" s="23">
        <v>45530</v>
      </c>
      <c r="K249" s="23">
        <v>45530</v>
      </c>
      <c r="L249" s="20">
        <v>0</v>
      </c>
      <c r="M249" s="20">
        <v>0</v>
      </c>
      <c r="N249" s="20">
        <v>1050</v>
      </c>
      <c r="O249" s="21">
        <v>0</v>
      </c>
      <c r="Q249" s="20">
        <v>0</v>
      </c>
      <c r="R249" s="20">
        <f t="shared" si="8"/>
        <v>1050</v>
      </c>
      <c r="S249" s="20">
        <v>1050</v>
      </c>
    </row>
    <row r="250" spans="2:19">
      <c r="B250" s="18" t="s">
        <v>13155</v>
      </c>
      <c r="D250" s="18" t="s">
        <v>13156</v>
      </c>
      <c r="E250" s="18" t="s">
        <v>13157</v>
      </c>
      <c r="F250" s="18" t="s">
        <v>13158</v>
      </c>
      <c r="G250" s="19">
        <v>12</v>
      </c>
      <c r="H250" s="23">
        <v>45887</v>
      </c>
      <c r="I250" s="23">
        <v>46234</v>
      </c>
      <c r="J250" s="23">
        <v>45533</v>
      </c>
      <c r="K250" s="23">
        <v>45533</v>
      </c>
      <c r="L250" s="20">
        <v>0</v>
      </c>
      <c r="M250" s="20">
        <v>0</v>
      </c>
      <c r="N250" s="20">
        <v>1050</v>
      </c>
      <c r="O250" s="21">
        <v>0</v>
      </c>
      <c r="Q250" s="20">
        <v>0</v>
      </c>
      <c r="R250" s="20">
        <f t="shared" si="8"/>
        <v>1050</v>
      </c>
      <c r="S250" s="20">
        <v>1050</v>
      </c>
    </row>
    <row r="251" spans="2:19">
      <c r="B251" s="18" t="s">
        <v>13159</v>
      </c>
      <c r="D251" s="18" t="s">
        <v>13160</v>
      </c>
      <c r="E251" s="18" t="s">
        <v>13161</v>
      </c>
      <c r="F251" s="18" t="s">
        <v>13162</v>
      </c>
      <c r="G251" s="19">
        <v>12</v>
      </c>
      <c r="H251" s="23">
        <v>45887</v>
      </c>
      <c r="I251" s="23">
        <v>46234</v>
      </c>
      <c r="J251" s="23">
        <v>45576</v>
      </c>
      <c r="K251" s="23">
        <v>45578</v>
      </c>
      <c r="L251" s="20">
        <v>1075</v>
      </c>
      <c r="M251" s="20">
        <v>0</v>
      </c>
      <c r="N251" s="20">
        <v>1075</v>
      </c>
      <c r="O251" s="21">
        <v>0</v>
      </c>
      <c r="Q251" s="20">
        <v>0</v>
      </c>
      <c r="R251" s="20">
        <f t="shared" si="8"/>
        <v>1075</v>
      </c>
      <c r="S251" s="20">
        <v>1075</v>
      </c>
    </row>
    <row r="252" spans="2:19">
      <c r="B252" s="18" t="s">
        <v>13163</v>
      </c>
      <c r="D252" s="18" t="s">
        <v>13164</v>
      </c>
      <c r="E252" s="18" t="s">
        <v>13165</v>
      </c>
      <c r="F252" s="18" t="s">
        <v>13166</v>
      </c>
      <c r="G252" s="19">
        <v>12</v>
      </c>
      <c r="H252" s="23">
        <v>45887</v>
      </c>
      <c r="I252" s="23">
        <v>46234</v>
      </c>
      <c r="J252" s="23">
        <v>45576</v>
      </c>
      <c r="K252" s="23">
        <v>45578</v>
      </c>
      <c r="L252" s="20">
        <v>1075</v>
      </c>
      <c r="M252" s="20">
        <v>0</v>
      </c>
      <c r="N252" s="20">
        <v>1075</v>
      </c>
      <c r="O252" s="21">
        <v>0</v>
      </c>
      <c r="Q252" s="20">
        <v>0</v>
      </c>
      <c r="R252" s="20">
        <f t="shared" si="8"/>
        <v>1075</v>
      </c>
      <c r="S252" s="20">
        <v>1075</v>
      </c>
    </row>
    <row r="253" spans="2:19">
      <c r="B253" s="18" t="s">
        <v>13167</v>
      </c>
      <c r="D253" s="18" t="s">
        <v>13168</v>
      </c>
      <c r="E253" s="18" t="s">
        <v>13169</v>
      </c>
      <c r="F253" s="18" t="s">
        <v>13170</v>
      </c>
      <c r="G253" s="19">
        <v>12</v>
      </c>
      <c r="H253" s="23">
        <v>45887</v>
      </c>
      <c r="I253" s="23">
        <v>46234</v>
      </c>
      <c r="J253" s="23">
        <v>45568</v>
      </c>
      <c r="K253" s="23">
        <v>45569</v>
      </c>
      <c r="L253" s="20">
        <v>0</v>
      </c>
      <c r="M253" s="20">
        <v>0</v>
      </c>
      <c r="N253" s="20">
        <v>1050</v>
      </c>
      <c r="O253" s="21">
        <v>0</v>
      </c>
      <c r="Q253" s="20">
        <v>0</v>
      </c>
      <c r="R253" s="20">
        <f t="shared" si="8"/>
        <v>1050</v>
      </c>
      <c r="S253" s="20">
        <v>1050</v>
      </c>
    </row>
    <row r="254" spans="2:19">
      <c r="B254" s="18" t="s">
        <v>13171</v>
      </c>
      <c r="D254" s="18" t="s">
        <v>13172</v>
      </c>
      <c r="E254" s="18" t="s">
        <v>13173</v>
      </c>
      <c r="F254" s="18" t="s">
        <v>13174</v>
      </c>
      <c r="G254" s="19">
        <v>12</v>
      </c>
      <c r="H254" s="23">
        <v>45887</v>
      </c>
      <c r="I254" s="23">
        <v>46234</v>
      </c>
      <c r="J254" s="23">
        <v>45578</v>
      </c>
      <c r="K254" s="23">
        <v>45578</v>
      </c>
      <c r="L254" s="20">
        <v>1075</v>
      </c>
      <c r="M254" s="20">
        <v>0</v>
      </c>
      <c r="N254" s="20">
        <v>1075</v>
      </c>
      <c r="O254" s="21">
        <v>0</v>
      </c>
      <c r="Q254" s="20">
        <v>0</v>
      </c>
      <c r="R254" s="20">
        <f t="shared" si="8"/>
        <v>1075</v>
      </c>
      <c r="S254" s="20">
        <v>1075</v>
      </c>
    </row>
    <row r="255" spans="2:19">
      <c r="B255" s="18" t="s">
        <v>13175</v>
      </c>
      <c r="D255" s="18" t="s">
        <v>13176</v>
      </c>
      <c r="E255" s="18" t="s">
        <v>13177</v>
      </c>
      <c r="F255" s="18" t="s">
        <v>13178</v>
      </c>
      <c r="G255" s="19">
        <v>12</v>
      </c>
      <c r="H255" s="23">
        <v>45887</v>
      </c>
      <c r="I255" s="23">
        <v>46234</v>
      </c>
      <c r="J255" s="23">
        <v>45576</v>
      </c>
      <c r="K255" s="23">
        <v>45578</v>
      </c>
      <c r="L255" s="20">
        <v>1075</v>
      </c>
      <c r="M255" s="20">
        <v>0</v>
      </c>
      <c r="N255" s="20">
        <v>1075</v>
      </c>
      <c r="O255" s="21">
        <v>0</v>
      </c>
      <c r="Q255" s="20">
        <v>0</v>
      </c>
      <c r="R255" s="20">
        <f t="shared" si="8"/>
        <v>1075</v>
      </c>
      <c r="S255" s="20">
        <v>1075</v>
      </c>
    </row>
    <row r="256" spans="2:19">
      <c r="B256" s="18" t="s">
        <v>13179</v>
      </c>
      <c r="D256" s="18" t="s">
        <v>13180</v>
      </c>
      <c r="E256" s="18" t="s">
        <v>13181</v>
      </c>
      <c r="F256" s="18" t="s">
        <v>13182</v>
      </c>
      <c r="G256" s="19">
        <v>12</v>
      </c>
      <c r="H256" s="23">
        <v>45887</v>
      </c>
      <c r="I256" s="23">
        <v>46234</v>
      </c>
      <c r="J256" s="23">
        <v>45576</v>
      </c>
      <c r="K256" s="23">
        <v>45578</v>
      </c>
      <c r="L256" s="20">
        <v>0</v>
      </c>
      <c r="M256" s="20">
        <v>0</v>
      </c>
      <c r="N256" s="20">
        <v>1050</v>
      </c>
      <c r="O256" s="21">
        <v>0</v>
      </c>
      <c r="Q256" s="20">
        <v>0</v>
      </c>
      <c r="R256" s="20">
        <f t="shared" si="8"/>
        <v>1050</v>
      </c>
      <c r="S256" s="20">
        <v>1050</v>
      </c>
    </row>
    <row r="257" spans="1:19">
      <c r="A257" s="17" t="s">
        <v>13183</v>
      </c>
    </row>
    <row r="258" spans="1:19">
      <c r="A258" s="18" t="s">
        <v>13184</v>
      </c>
      <c r="B258" s="18" t="s">
        <v>13185</v>
      </c>
      <c r="C258" s="18" t="s">
        <v>13186</v>
      </c>
      <c r="D258" s="18" t="s">
        <v>13187</v>
      </c>
      <c r="E258" s="18" t="s">
        <v>13188</v>
      </c>
      <c r="F258" s="18" t="s">
        <v>13189</v>
      </c>
      <c r="G258" s="19">
        <v>12</v>
      </c>
      <c r="H258" s="23">
        <v>45870</v>
      </c>
      <c r="I258" s="23">
        <v>46234</v>
      </c>
      <c r="J258" s="23">
        <v>45597</v>
      </c>
      <c r="K258" s="23">
        <v>45600</v>
      </c>
      <c r="L258" s="20">
        <v>1025</v>
      </c>
      <c r="M258" s="20">
        <v>1031.07</v>
      </c>
      <c r="N258" s="20">
        <v>1075</v>
      </c>
      <c r="O258" s="21">
        <v>0</v>
      </c>
      <c r="Q258" s="20">
        <v>875</v>
      </c>
      <c r="R258" s="20">
        <f t="shared" ref="R258:R276" si="9">N258</f>
        <v>1075</v>
      </c>
      <c r="S258" s="20">
        <v>1075</v>
      </c>
    </row>
    <row r="259" spans="1:19">
      <c r="A259" s="18" t="s">
        <v>13190</v>
      </c>
      <c r="B259" s="18" t="s">
        <v>13191</v>
      </c>
      <c r="C259" s="18" t="s">
        <v>13192</v>
      </c>
      <c r="D259" s="18" t="s">
        <v>13193</v>
      </c>
      <c r="E259" s="18" t="s">
        <v>13194</v>
      </c>
      <c r="F259" s="18" t="s">
        <v>13195</v>
      </c>
      <c r="G259" s="19">
        <v>12</v>
      </c>
      <c r="H259" s="23">
        <v>45870</v>
      </c>
      <c r="I259" s="23">
        <v>46234</v>
      </c>
      <c r="J259" s="23">
        <v>45597</v>
      </c>
      <c r="K259" s="23">
        <v>45597</v>
      </c>
      <c r="L259" s="20">
        <v>1025</v>
      </c>
      <c r="M259" s="20">
        <v>1031.07</v>
      </c>
      <c r="N259" s="20">
        <v>1075</v>
      </c>
      <c r="O259" s="21">
        <v>0</v>
      </c>
      <c r="Q259" s="20">
        <v>885</v>
      </c>
      <c r="R259" s="20">
        <f t="shared" si="9"/>
        <v>1075</v>
      </c>
      <c r="S259" s="20">
        <v>1075</v>
      </c>
    </row>
    <row r="260" spans="1:19">
      <c r="A260" s="18" t="s">
        <v>13196</v>
      </c>
      <c r="B260" s="18" t="s">
        <v>13197</v>
      </c>
      <c r="C260" s="18" t="s">
        <v>13198</v>
      </c>
      <c r="D260" s="18" t="s">
        <v>13199</v>
      </c>
      <c r="E260" s="18" t="s">
        <v>13200</v>
      </c>
      <c r="F260" s="18" t="s">
        <v>13201</v>
      </c>
      <c r="G260" s="19">
        <v>12</v>
      </c>
      <c r="H260" s="23">
        <v>45870</v>
      </c>
      <c r="I260" s="23">
        <v>46234</v>
      </c>
      <c r="J260" s="23">
        <v>45559</v>
      </c>
      <c r="K260" s="23">
        <v>45559</v>
      </c>
      <c r="L260" s="20">
        <v>0</v>
      </c>
      <c r="M260" s="20">
        <v>1031.07</v>
      </c>
      <c r="N260" s="20">
        <v>1075</v>
      </c>
      <c r="O260" s="21">
        <v>0</v>
      </c>
      <c r="Q260" s="20">
        <v>885</v>
      </c>
      <c r="R260" s="20">
        <f t="shared" si="9"/>
        <v>1075</v>
      </c>
      <c r="S260" s="20">
        <v>1075</v>
      </c>
    </row>
    <row r="261" spans="1:19">
      <c r="A261" s="18" t="s">
        <v>13202</v>
      </c>
      <c r="B261" s="18" t="s">
        <v>13203</v>
      </c>
      <c r="C261" s="18" t="s">
        <v>13204</v>
      </c>
      <c r="D261" s="18" t="s">
        <v>13205</v>
      </c>
      <c r="E261" s="18" t="s">
        <v>13206</v>
      </c>
      <c r="F261" s="18" t="s">
        <v>13207</v>
      </c>
      <c r="G261" s="19">
        <v>12</v>
      </c>
      <c r="H261" s="23">
        <v>45870</v>
      </c>
      <c r="I261" s="23">
        <v>46234</v>
      </c>
      <c r="J261" s="23">
        <v>45538</v>
      </c>
      <c r="K261" s="23">
        <v>45538</v>
      </c>
      <c r="L261" s="20">
        <v>0</v>
      </c>
      <c r="M261" s="20">
        <v>1031.07</v>
      </c>
      <c r="N261" s="20">
        <v>1275</v>
      </c>
      <c r="O261" s="21">
        <v>0</v>
      </c>
      <c r="Q261" s="20">
        <v>1025</v>
      </c>
      <c r="R261" s="20">
        <f t="shared" si="9"/>
        <v>1275</v>
      </c>
      <c r="S261" s="20">
        <v>1275</v>
      </c>
    </row>
    <row r="262" spans="1:19">
      <c r="A262" s="18" t="s">
        <v>13208</v>
      </c>
      <c r="B262" s="18" t="s">
        <v>13209</v>
      </c>
      <c r="C262" s="18" t="s">
        <v>13210</v>
      </c>
      <c r="D262" s="18" t="s">
        <v>13211</v>
      </c>
      <c r="E262" s="18" t="s">
        <v>13212</v>
      </c>
      <c r="F262" s="18" t="s">
        <v>13213</v>
      </c>
      <c r="G262" s="19">
        <v>12</v>
      </c>
      <c r="H262" s="23">
        <v>45870</v>
      </c>
      <c r="I262" s="23">
        <v>46234</v>
      </c>
      <c r="J262" s="23">
        <v>45529</v>
      </c>
      <c r="K262" s="23">
        <v>45529</v>
      </c>
      <c r="L262" s="20">
        <v>0</v>
      </c>
      <c r="M262" s="20">
        <v>1031.07</v>
      </c>
      <c r="N262" s="20">
        <v>1175</v>
      </c>
      <c r="O262" s="21">
        <v>0</v>
      </c>
      <c r="Q262" s="20">
        <v>875</v>
      </c>
      <c r="R262" s="20">
        <f t="shared" si="9"/>
        <v>1175</v>
      </c>
      <c r="S262" s="20">
        <v>1175</v>
      </c>
    </row>
    <row r="263" spans="1:19">
      <c r="A263" s="18" t="s">
        <v>13214</v>
      </c>
      <c r="B263" s="18" t="s">
        <v>13215</v>
      </c>
      <c r="C263" s="18" t="s">
        <v>13216</v>
      </c>
      <c r="D263" s="18" t="s">
        <v>13217</v>
      </c>
      <c r="E263" s="18" t="s">
        <v>13218</v>
      </c>
      <c r="F263" s="18" t="s">
        <v>13219</v>
      </c>
      <c r="G263" s="19">
        <v>12</v>
      </c>
      <c r="H263" s="23">
        <v>45870</v>
      </c>
      <c r="I263" s="23">
        <v>46234</v>
      </c>
      <c r="J263" s="23">
        <v>45529</v>
      </c>
      <c r="K263" s="23">
        <v>45529</v>
      </c>
      <c r="L263" s="20">
        <v>0</v>
      </c>
      <c r="M263" s="20">
        <v>1031.07</v>
      </c>
      <c r="N263" s="20">
        <v>1175</v>
      </c>
      <c r="O263" s="21">
        <v>0</v>
      </c>
      <c r="Q263" s="20">
        <v>875</v>
      </c>
      <c r="R263" s="20">
        <f t="shared" si="9"/>
        <v>1175</v>
      </c>
      <c r="S263" s="20">
        <v>1175</v>
      </c>
    </row>
    <row r="264" spans="1:19">
      <c r="A264" s="18" t="s">
        <v>13220</v>
      </c>
      <c r="B264" s="18" t="s">
        <v>13221</v>
      </c>
      <c r="C264" s="18" t="s">
        <v>13222</v>
      </c>
      <c r="D264" s="18" t="s">
        <v>13223</v>
      </c>
      <c r="E264" s="18" t="s">
        <v>13224</v>
      </c>
      <c r="F264" s="18" t="s">
        <v>13225</v>
      </c>
      <c r="G264" s="19">
        <v>12</v>
      </c>
      <c r="H264" s="23">
        <v>45870</v>
      </c>
      <c r="I264" s="23">
        <v>46234</v>
      </c>
      <c r="J264" s="23">
        <v>45545</v>
      </c>
      <c r="K264" s="23">
        <v>45545</v>
      </c>
      <c r="L264" s="20">
        <v>0</v>
      </c>
      <c r="M264" s="20">
        <v>1031.07</v>
      </c>
      <c r="N264" s="20">
        <v>0</v>
      </c>
      <c r="O264" s="21">
        <v>0</v>
      </c>
      <c r="Q264" s="20">
        <v>875</v>
      </c>
      <c r="R264" s="20">
        <f t="shared" si="9"/>
        <v>0</v>
      </c>
      <c r="S264" s="20">
        <v>0</v>
      </c>
    </row>
    <row r="265" spans="1:19">
      <c r="B265" s="18" t="s">
        <v>13226</v>
      </c>
      <c r="D265" s="18" t="s">
        <v>13227</v>
      </c>
      <c r="E265" s="18" t="s">
        <v>13228</v>
      </c>
      <c r="F265" s="18" t="s">
        <v>13229</v>
      </c>
      <c r="G265" s="19">
        <v>12</v>
      </c>
      <c r="H265" s="23">
        <v>45887</v>
      </c>
      <c r="I265" s="23">
        <v>46234</v>
      </c>
      <c r="J265" s="23">
        <v>45602</v>
      </c>
      <c r="K265" s="23">
        <v>45603</v>
      </c>
      <c r="L265" s="20">
        <v>1175</v>
      </c>
      <c r="M265" s="20">
        <v>0</v>
      </c>
      <c r="N265" s="20">
        <v>1175</v>
      </c>
      <c r="O265" s="21">
        <v>0</v>
      </c>
      <c r="Q265" s="20">
        <v>0</v>
      </c>
      <c r="R265" s="20">
        <f t="shared" si="9"/>
        <v>1175</v>
      </c>
      <c r="S265" s="20">
        <v>1175</v>
      </c>
    </row>
    <row r="266" spans="1:19">
      <c r="B266" s="18" t="s">
        <v>13230</v>
      </c>
      <c r="D266" s="18" t="s">
        <v>13231</v>
      </c>
      <c r="E266" s="18" t="s">
        <v>13232</v>
      </c>
      <c r="F266" s="18" t="s">
        <v>13233</v>
      </c>
      <c r="G266" s="19">
        <v>12</v>
      </c>
      <c r="H266" s="23">
        <v>45887</v>
      </c>
      <c r="I266" s="23">
        <v>46234</v>
      </c>
      <c r="J266" s="23">
        <v>45573</v>
      </c>
      <c r="K266" s="23">
        <v>45574</v>
      </c>
      <c r="L266" s="20">
        <v>1100</v>
      </c>
      <c r="M266" s="20">
        <v>0</v>
      </c>
      <c r="N266" s="20">
        <v>1100</v>
      </c>
      <c r="O266" s="21">
        <v>0</v>
      </c>
      <c r="Q266" s="20">
        <v>0</v>
      </c>
      <c r="R266" s="20">
        <f t="shared" si="9"/>
        <v>1100</v>
      </c>
      <c r="S266" s="20">
        <v>1100</v>
      </c>
    </row>
    <row r="267" spans="1:19">
      <c r="B267" s="18" t="s">
        <v>13234</v>
      </c>
      <c r="D267" s="18" t="s">
        <v>13235</v>
      </c>
      <c r="E267" s="18" t="s">
        <v>13236</v>
      </c>
      <c r="F267" s="18" t="s">
        <v>13237</v>
      </c>
      <c r="G267" s="19">
        <v>12</v>
      </c>
      <c r="H267" s="23">
        <v>45887</v>
      </c>
      <c r="I267" s="23">
        <v>46234</v>
      </c>
      <c r="J267" s="23">
        <v>45605</v>
      </c>
      <c r="K267" s="23">
        <v>45607</v>
      </c>
      <c r="L267" s="20">
        <v>1175</v>
      </c>
      <c r="M267" s="20">
        <v>0</v>
      </c>
      <c r="N267" s="20">
        <v>1175</v>
      </c>
      <c r="O267" s="21">
        <v>0</v>
      </c>
      <c r="Q267" s="20">
        <v>0</v>
      </c>
      <c r="R267" s="20">
        <f t="shared" si="9"/>
        <v>1175</v>
      </c>
      <c r="S267" s="20">
        <v>1175</v>
      </c>
    </row>
    <row r="268" spans="1:19">
      <c r="B268" s="18" t="s">
        <v>13238</v>
      </c>
      <c r="D268" s="18" t="s">
        <v>13239</v>
      </c>
      <c r="E268" s="18" t="s">
        <v>13240</v>
      </c>
      <c r="F268" s="18" t="s">
        <v>13241</v>
      </c>
      <c r="G268" s="19">
        <v>12</v>
      </c>
      <c r="H268" s="23">
        <v>45887</v>
      </c>
      <c r="I268" s="23">
        <v>46234</v>
      </c>
      <c r="J268" s="23">
        <v>45566</v>
      </c>
      <c r="K268" s="23">
        <v>45567</v>
      </c>
      <c r="L268" s="20">
        <v>1100</v>
      </c>
      <c r="M268" s="20">
        <v>0</v>
      </c>
      <c r="N268" s="20">
        <v>1100</v>
      </c>
      <c r="O268" s="21">
        <v>0</v>
      </c>
      <c r="Q268" s="20">
        <v>0</v>
      </c>
      <c r="R268" s="20">
        <f t="shared" si="9"/>
        <v>1100</v>
      </c>
      <c r="S268" s="20">
        <v>1100</v>
      </c>
    </row>
    <row r="269" spans="1:19">
      <c r="B269" s="18" t="s">
        <v>13242</v>
      </c>
      <c r="D269" s="18" t="s">
        <v>13243</v>
      </c>
      <c r="E269" s="18" t="s">
        <v>13244</v>
      </c>
      <c r="F269" s="18" t="s">
        <v>13245</v>
      </c>
      <c r="G269" s="19">
        <v>12</v>
      </c>
      <c r="H269" s="23">
        <v>45887</v>
      </c>
      <c r="I269" s="23">
        <v>46234</v>
      </c>
      <c r="J269" s="23">
        <v>45581</v>
      </c>
      <c r="K269" s="23">
        <v>45582</v>
      </c>
      <c r="L269" s="20">
        <v>0</v>
      </c>
      <c r="M269" s="20">
        <v>0</v>
      </c>
      <c r="N269" s="20">
        <v>1100</v>
      </c>
      <c r="O269" s="21">
        <v>0</v>
      </c>
      <c r="Q269" s="20">
        <v>0</v>
      </c>
      <c r="R269" s="20">
        <f t="shared" si="9"/>
        <v>1100</v>
      </c>
      <c r="S269" s="20">
        <v>1100</v>
      </c>
    </row>
    <row r="270" spans="1:19">
      <c r="B270" s="18" t="s">
        <v>13246</v>
      </c>
      <c r="D270" s="18" t="s">
        <v>13247</v>
      </c>
      <c r="E270" s="18" t="s">
        <v>13248</v>
      </c>
      <c r="F270" s="18" t="s">
        <v>13249</v>
      </c>
      <c r="G270" s="19">
        <v>12</v>
      </c>
      <c r="H270" s="23">
        <v>45887</v>
      </c>
      <c r="I270" s="23">
        <v>46234</v>
      </c>
      <c r="J270" s="23">
        <v>45577</v>
      </c>
      <c r="K270" s="23">
        <v>45578</v>
      </c>
      <c r="L270" s="20">
        <v>0</v>
      </c>
      <c r="M270" s="20">
        <v>0</v>
      </c>
      <c r="N270" s="20">
        <v>1275</v>
      </c>
      <c r="O270" s="21">
        <v>0</v>
      </c>
      <c r="Q270" s="20">
        <v>0</v>
      </c>
      <c r="R270" s="20">
        <f t="shared" si="9"/>
        <v>1275</v>
      </c>
      <c r="S270" s="20">
        <v>1275</v>
      </c>
    </row>
    <row r="271" spans="1:19">
      <c r="B271" s="18" t="s">
        <v>13250</v>
      </c>
      <c r="D271" s="18" t="s">
        <v>13251</v>
      </c>
      <c r="E271" s="18" t="s">
        <v>13252</v>
      </c>
      <c r="F271" s="18" t="s">
        <v>13253</v>
      </c>
      <c r="G271" s="19">
        <v>12</v>
      </c>
      <c r="H271" s="23">
        <v>45887</v>
      </c>
      <c r="I271" s="23">
        <v>46234</v>
      </c>
      <c r="J271" s="23">
        <v>45573</v>
      </c>
      <c r="K271" s="23">
        <v>45574</v>
      </c>
      <c r="L271" s="20">
        <v>1100</v>
      </c>
      <c r="M271" s="20">
        <v>0</v>
      </c>
      <c r="N271" s="20">
        <v>1100</v>
      </c>
      <c r="O271" s="21">
        <v>0</v>
      </c>
      <c r="Q271" s="20">
        <v>0</v>
      </c>
      <c r="R271" s="20">
        <f t="shared" si="9"/>
        <v>1100</v>
      </c>
      <c r="S271" s="20">
        <v>1100</v>
      </c>
    </row>
    <row r="272" spans="1:19">
      <c r="B272" s="18" t="s">
        <v>13254</v>
      </c>
      <c r="D272" s="18" t="s">
        <v>13255</v>
      </c>
      <c r="E272" s="18" t="s">
        <v>13256</v>
      </c>
      <c r="F272" s="18" t="s">
        <v>13257</v>
      </c>
      <c r="G272" s="19">
        <v>12</v>
      </c>
      <c r="H272" s="23">
        <v>45887</v>
      </c>
      <c r="I272" s="23">
        <v>46234</v>
      </c>
      <c r="J272" s="23">
        <v>45606</v>
      </c>
      <c r="K272" s="23">
        <v>45607</v>
      </c>
      <c r="L272" s="20">
        <v>1175</v>
      </c>
      <c r="M272" s="20">
        <v>0</v>
      </c>
      <c r="N272" s="20">
        <v>1175</v>
      </c>
      <c r="O272" s="21">
        <v>0</v>
      </c>
      <c r="Q272" s="20">
        <v>0</v>
      </c>
      <c r="R272" s="20">
        <f t="shared" si="9"/>
        <v>1175</v>
      </c>
      <c r="S272" s="20">
        <v>1175</v>
      </c>
    </row>
    <row r="273" spans="1:19">
      <c r="B273" s="18" t="s">
        <v>13258</v>
      </c>
      <c r="D273" s="18" t="s">
        <v>13259</v>
      </c>
      <c r="E273" s="18" t="s">
        <v>13260</v>
      </c>
      <c r="F273" s="18" t="s">
        <v>13261</v>
      </c>
      <c r="G273" s="19">
        <v>12</v>
      </c>
      <c r="H273" s="23">
        <v>45887</v>
      </c>
      <c r="I273" s="23">
        <v>46234</v>
      </c>
      <c r="J273" s="23">
        <v>45576</v>
      </c>
      <c r="K273" s="23">
        <v>45578</v>
      </c>
      <c r="L273" s="20">
        <v>1100</v>
      </c>
      <c r="M273" s="20">
        <v>0</v>
      </c>
      <c r="N273" s="20">
        <v>1100</v>
      </c>
      <c r="O273" s="21">
        <v>0</v>
      </c>
      <c r="Q273" s="20">
        <v>0</v>
      </c>
      <c r="R273" s="20">
        <f t="shared" si="9"/>
        <v>1100</v>
      </c>
      <c r="S273" s="20">
        <v>1100</v>
      </c>
    </row>
    <row r="274" spans="1:19">
      <c r="B274" s="18" t="s">
        <v>13262</v>
      </c>
      <c r="D274" s="18" t="s">
        <v>13263</v>
      </c>
      <c r="E274" s="18" t="s">
        <v>13264</v>
      </c>
      <c r="F274" s="18" t="s">
        <v>13265</v>
      </c>
      <c r="G274" s="19">
        <v>12</v>
      </c>
      <c r="H274" s="23">
        <v>45887</v>
      </c>
      <c r="I274" s="23">
        <v>46234</v>
      </c>
      <c r="J274" s="23">
        <v>45614</v>
      </c>
      <c r="K274" s="23">
        <v>45614</v>
      </c>
      <c r="L274" s="20">
        <v>1175</v>
      </c>
      <c r="M274" s="20">
        <v>0</v>
      </c>
      <c r="N274" s="20">
        <v>1175</v>
      </c>
      <c r="O274" s="21">
        <v>0</v>
      </c>
      <c r="Q274" s="20">
        <v>0</v>
      </c>
      <c r="R274" s="20">
        <f t="shared" si="9"/>
        <v>1175</v>
      </c>
      <c r="S274" s="20">
        <v>1175</v>
      </c>
    </row>
    <row r="275" spans="1:19">
      <c r="B275" s="18" t="s">
        <v>13266</v>
      </c>
      <c r="D275" s="18" t="s">
        <v>13267</v>
      </c>
      <c r="E275" s="18" t="s">
        <v>13268</v>
      </c>
      <c r="F275" s="18" t="s">
        <v>13269</v>
      </c>
      <c r="G275" s="19">
        <v>12</v>
      </c>
      <c r="H275" s="23">
        <v>45887</v>
      </c>
      <c r="I275" s="23">
        <v>46234</v>
      </c>
      <c r="J275" s="23">
        <v>45586</v>
      </c>
      <c r="K275" s="23">
        <v>45587</v>
      </c>
      <c r="L275" s="20">
        <v>1100</v>
      </c>
      <c r="M275" s="20">
        <v>0</v>
      </c>
      <c r="N275" s="20">
        <v>1100</v>
      </c>
      <c r="O275" s="21">
        <v>0</v>
      </c>
      <c r="Q275" s="20">
        <v>0</v>
      </c>
      <c r="R275" s="20">
        <f t="shared" si="9"/>
        <v>1100</v>
      </c>
      <c r="S275" s="20">
        <v>1100</v>
      </c>
    </row>
    <row r="276" spans="1:19">
      <c r="B276" s="18" t="s">
        <v>13270</v>
      </c>
      <c r="D276" s="18" t="s">
        <v>13271</v>
      </c>
      <c r="E276" s="18" t="s">
        <v>13272</v>
      </c>
      <c r="F276" s="18" t="s">
        <v>13273</v>
      </c>
      <c r="G276" s="19">
        <v>12</v>
      </c>
      <c r="H276" s="23">
        <v>45887</v>
      </c>
      <c r="I276" s="23">
        <v>46234</v>
      </c>
      <c r="J276" s="23">
        <v>45589</v>
      </c>
      <c r="K276" s="23">
        <v>45590</v>
      </c>
      <c r="L276" s="20">
        <v>1100</v>
      </c>
      <c r="M276" s="20">
        <v>0</v>
      </c>
      <c r="N276" s="20">
        <v>1100</v>
      </c>
      <c r="O276" s="21">
        <v>0</v>
      </c>
      <c r="Q276" s="20">
        <v>0</v>
      </c>
      <c r="R276" s="20">
        <f t="shared" si="9"/>
        <v>1100</v>
      </c>
      <c r="S276" s="20">
        <v>1100</v>
      </c>
    </row>
    <row r="277" spans="1:19">
      <c r="A277" s="17" t="s">
        <v>13274</v>
      </c>
    </row>
    <row r="278" spans="1:19">
      <c r="A278" s="18" t="s">
        <v>13275</v>
      </c>
      <c r="B278" s="18" t="s">
        <v>13276</v>
      </c>
      <c r="C278" s="18" t="s">
        <v>13277</v>
      </c>
      <c r="D278" s="18" t="s">
        <v>13278</v>
      </c>
      <c r="E278" s="18" t="s">
        <v>13279</v>
      </c>
      <c r="F278" s="18" t="s">
        <v>13280</v>
      </c>
      <c r="G278" s="19">
        <v>12</v>
      </c>
      <c r="H278" s="23">
        <v>45870</v>
      </c>
      <c r="I278" s="23">
        <v>46234</v>
      </c>
      <c r="J278" s="23">
        <v>45528</v>
      </c>
      <c r="K278" s="23">
        <v>45528</v>
      </c>
      <c r="L278" s="20">
        <v>0</v>
      </c>
      <c r="M278" s="20">
        <v>1089</v>
      </c>
      <c r="N278" s="20">
        <v>1100</v>
      </c>
      <c r="O278" s="21">
        <v>0</v>
      </c>
      <c r="Q278" s="20">
        <v>899</v>
      </c>
      <c r="R278" s="20">
        <f t="shared" ref="R278:R297" si="10">N278</f>
        <v>1100</v>
      </c>
      <c r="S278" s="20">
        <v>1100</v>
      </c>
    </row>
    <row r="279" spans="1:19">
      <c r="A279" s="18" t="s">
        <v>13281</v>
      </c>
      <c r="B279" s="18" t="s">
        <v>13282</v>
      </c>
      <c r="C279" s="18" t="s">
        <v>13283</v>
      </c>
      <c r="D279" s="18" t="s">
        <v>13284</v>
      </c>
      <c r="E279" s="18" t="s">
        <v>13285</v>
      </c>
      <c r="F279" s="18" t="s">
        <v>13286</v>
      </c>
      <c r="G279" s="19">
        <v>12</v>
      </c>
      <c r="H279" s="23">
        <v>45870</v>
      </c>
      <c r="I279" s="23">
        <v>46234</v>
      </c>
      <c r="J279" s="23">
        <v>45544</v>
      </c>
      <c r="K279" s="23">
        <v>45545</v>
      </c>
      <c r="L279" s="20">
        <v>0</v>
      </c>
      <c r="M279" s="20">
        <v>1089</v>
      </c>
      <c r="N279" s="20">
        <v>1275</v>
      </c>
      <c r="O279" s="21">
        <v>0</v>
      </c>
      <c r="Q279" s="20">
        <v>995</v>
      </c>
      <c r="R279" s="20">
        <f t="shared" si="10"/>
        <v>1275</v>
      </c>
      <c r="S279" s="20">
        <v>1275</v>
      </c>
    </row>
    <row r="280" spans="1:19">
      <c r="A280" s="18" t="s">
        <v>13287</v>
      </c>
      <c r="B280" s="18" t="s">
        <v>13288</v>
      </c>
      <c r="C280" s="18" t="s">
        <v>13289</v>
      </c>
      <c r="D280" s="18" t="s">
        <v>13290</v>
      </c>
      <c r="E280" s="18" t="s">
        <v>13291</v>
      </c>
      <c r="F280" s="18" t="s">
        <v>13292</v>
      </c>
      <c r="G280" s="19">
        <v>12</v>
      </c>
      <c r="H280" s="23">
        <v>45870</v>
      </c>
      <c r="I280" s="23">
        <v>46234</v>
      </c>
      <c r="J280" s="23">
        <v>45528</v>
      </c>
      <c r="K280" s="23">
        <v>45528</v>
      </c>
      <c r="L280" s="20">
        <v>0</v>
      </c>
      <c r="M280" s="20">
        <v>1089</v>
      </c>
      <c r="N280" s="20">
        <v>1100</v>
      </c>
      <c r="O280" s="21">
        <v>0</v>
      </c>
      <c r="Q280" s="20">
        <v>995</v>
      </c>
      <c r="R280" s="20">
        <f t="shared" si="10"/>
        <v>1100</v>
      </c>
      <c r="S280" s="20">
        <v>1100</v>
      </c>
    </row>
    <row r="281" spans="1:19">
      <c r="A281" s="18" t="s">
        <v>13293</v>
      </c>
      <c r="B281" s="18" t="s">
        <v>13294</v>
      </c>
      <c r="C281" s="18" t="s">
        <v>13295</v>
      </c>
      <c r="D281" s="18" t="s">
        <v>13296</v>
      </c>
      <c r="E281" s="18" t="s">
        <v>13297</v>
      </c>
      <c r="F281" s="18" t="s">
        <v>13298</v>
      </c>
      <c r="G281" s="19">
        <v>12</v>
      </c>
      <c r="H281" s="23">
        <v>45870</v>
      </c>
      <c r="I281" s="23">
        <v>46234</v>
      </c>
      <c r="J281" s="23">
        <v>45575</v>
      </c>
      <c r="K281" s="23">
        <v>45575</v>
      </c>
      <c r="L281" s="20">
        <v>1095</v>
      </c>
      <c r="M281" s="20">
        <v>1089</v>
      </c>
      <c r="N281" s="20">
        <v>1100</v>
      </c>
      <c r="O281" s="21">
        <v>0</v>
      </c>
      <c r="Q281" s="20">
        <v>899</v>
      </c>
      <c r="R281" s="20">
        <f t="shared" si="10"/>
        <v>1100</v>
      </c>
      <c r="S281" s="20">
        <v>1100</v>
      </c>
    </row>
    <row r="282" spans="1:19">
      <c r="A282" s="18" t="s">
        <v>13299</v>
      </c>
      <c r="B282" s="18" t="s">
        <v>13300</v>
      </c>
      <c r="C282" s="18" t="s">
        <v>13301</v>
      </c>
      <c r="D282" s="18" t="s">
        <v>13302</v>
      </c>
      <c r="E282" s="18" t="s">
        <v>13303</v>
      </c>
      <c r="F282" s="18" t="s">
        <v>13304</v>
      </c>
      <c r="G282" s="19">
        <v>12</v>
      </c>
      <c r="H282" s="23">
        <v>45870</v>
      </c>
      <c r="I282" s="23">
        <v>46234</v>
      </c>
      <c r="J282" s="23">
        <v>45615</v>
      </c>
      <c r="L282" s="20">
        <v>1095</v>
      </c>
      <c r="M282" s="20">
        <v>1089</v>
      </c>
      <c r="N282" s="20">
        <v>1100</v>
      </c>
      <c r="O282" s="21">
        <v>0</v>
      </c>
      <c r="Q282" s="20">
        <v>899</v>
      </c>
      <c r="R282" s="20">
        <f t="shared" si="10"/>
        <v>1100</v>
      </c>
      <c r="S282" s="20">
        <v>1100</v>
      </c>
    </row>
    <row r="283" spans="1:19">
      <c r="A283" s="18" t="s">
        <v>13305</v>
      </c>
      <c r="B283" s="18" t="s">
        <v>13306</v>
      </c>
      <c r="C283" s="18" t="s">
        <v>13307</v>
      </c>
      <c r="D283" s="18" t="s">
        <v>13308</v>
      </c>
      <c r="E283" s="18" t="s">
        <v>13309</v>
      </c>
      <c r="F283" s="18" t="s">
        <v>13310</v>
      </c>
      <c r="G283" s="19">
        <v>12</v>
      </c>
      <c r="H283" s="23">
        <v>45870</v>
      </c>
      <c r="I283" s="23">
        <v>46234</v>
      </c>
      <c r="J283" s="23">
        <v>45554</v>
      </c>
      <c r="K283" s="23">
        <v>45555</v>
      </c>
      <c r="L283" s="20">
        <v>1095</v>
      </c>
      <c r="M283" s="20">
        <v>1089</v>
      </c>
      <c r="N283" s="20">
        <v>1100</v>
      </c>
      <c r="O283" s="21">
        <v>0</v>
      </c>
      <c r="Q283" s="20">
        <v>995</v>
      </c>
      <c r="R283" s="20">
        <f t="shared" si="10"/>
        <v>1100</v>
      </c>
      <c r="S283" s="20">
        <v>1100</v>
      </c>
    </row>
    <row r="284" spans="1:19">
      <c r="B284" s="18" t="s">
        <v>13311</v>
      </c>
      <c r="D284" s="18" t="s">
        <v>13312</v>
      </c>
      <c r="E284" s="18" t="s">
        <v>13313</v>
      </c>
      <c r="F284" s="18" t="s">
        <v>13314</v>
      </c>
      <c r="G284" s="19">
        <v>12</v>
      </c>
      <c r="H284" s="23">
        <v>45887</v>
      </c>
      <c r="I284" s="23">
        <v>46234</v>
      </c>
      <c r="J284" s="23">
        <v>45578</v>
      </c>
      <c r="K284" s="23">
        <v>45578</v>
      </c>
      <c r="L284" s="20">
        <v>0</v>
      </c>
      <c r="M284" s="20">
        <v>0</v>
      </c>
      <c r="N284" s="20">
        <v>1125</v>
      </c>
      <c r="O284" s="21">
        <v>0</v>
      </c>
      <c r="Q284" s="20">
        <v>0</v>
      </c>
      <c r="R284" s="20">
        <f t="shared" si="10"/>
        <v>1125</v>
      </c>
      <c r="S284" s="20">
        <v>1125</v>
      </c>
    </row>
    <row r="285" spans="1:19">
      <c r="B285" s="18" t="s">
        <v>13315</v>
      </c>
      <c r="D285" s="18" t="s">
        <v>13316</v>
      </c>
      <c r="E285" s="18" t="s">
        <v>13317</v>
      </c>
      <c r="F285" s="18" t="s">
        <v>13318</v>
      </c>
      <c r="G285" s="19">
        <v>12</v>
      </c>
      <c r="H285" s="23">
        <v>45887</v>
      </c>
      <c r="I285" s="23">
        <v>46234</v>
      </c>
      <c r="J285" s="23">
        <v>45574</v>
      </c>
      <c r="K285" s="23">
        <v>45574</v>
      </c>
      <c r="L285" s="20">
        <v>1200</v>
      </c>
      <c r="M285" s="20">
        <v>0</v>
      </c>
      <c r="N285" s="20">
        <v>1200</v>
      </c>
      <c r="O285" s="21">
        <v>0</v>
      </c>
      <c r="Q285" s="20">
        <v>0</v>
      </c>
      <c r="R285" s="20">
        <f t="shared" si="10"/>
        <v>1200</v>
      </c>
      <c r="S285" s="20">
        <v>1200</v>
      </c>
    </row>
    <row r="286" spans="1:19">
      <c r="B286" s="18" t="s">
        <v>13319</v>
      </c>
      <c r="D286" s="18" t="s">
        <v>13320</v>
      </c>
      <c r="E286" s="18" t="s">
        <v>13321</v>
      </c>
      <c r="F286" s="18" t="s">
        <v>13322</v>
      </c>
      <c r="G286" s="19">
        <v>12</v>
      </c>
      <c r="H286" s="23">
        <v>45887</v>
      </c>
      <c r="I286" s="23">
        <v>46234</v>
      </c>
      <c r="J286" s="23">
        <v>45607</v>
      </c>
      <c r="K286" s="23">
        <v>45607</v>
      </c>
      <c r="L286" s="20">
        <v>0</v>
      </c>
      <c r="M286" s="20">
        <v>0</v>
      </c>
      <c r="N286" s="20">
        <v>1150</v>
      </c>
      <c r="O286" s="21">
        <v>0</v>
      </c>
      <c r="Q286" s="20">
        <v>0</v>
      </c>
      <c r="R286" s="20">
        <f t="shared" si="10"/>
        <v>1150</v>
      </c>
      <c r="S286" s="20">
        <v>1150</v>
      </c>
    </row>
    <row r="287" spans="1:19">
      <c r="B287" s="18" t="s">
        <v>13323</v>
      </c>
      <c r="D287" s="18" t="s">
        <v>13324</v>
      </c>
      <c r="E287" s="18" t="s">
        <v>13325</v>
      </c>
      <c r="F287" s="18" t="s">
        <v>13326</v>
      </c>
      <c r="G287" s="19">
        <v>12</v>
      </c>
      <c r="H287" s="23">
        <v>45887</v>
      </c>
      <c r="I287" s="23">
        <v>46234</v>
      </c>
      <c r="J287" s="23">
        <v>45571</v>
      </c>
      <c r="K287" s="23">
        <v>45572</v>
      </c>
      <c r="L287" s="20">
        <v>0</v>
      </c>
      <c r="M287" s="20">
        <v>0</v>
      </c>
      <c r="N287" s="20">
        <v>1125</v>
      </c>
      <c r="O287" s="21">
        <v>0</v>
      </c>
      <c r="Q287" s="20">
        <v>0</v>
      </c>
      <c r="R287" s="20">
        <f t="shared" si="10"/>
        <v>1125</v>
      </c>
      <c r="S287" s="20">
        <v>1125</v>
      </c>
    </row>
    <row r="288" spans="1:19">
      <c r="B288" s="18" t="s">
        <v>13327</v>
      </c>
      <c r="D288" s="18" t="s">
        <v>13328</v>
      </c>
      <c r="E288" s="18" t="s">
        <v>13329</v>
      </c>
      <c r="F288" s="18" t="s">
        <v>13330</v>
      </c>
      <c r="G288" s="19">
        <v>12</v>
      </c>
      <c r="H288" s="23">
        <v>45887</v>
      </c>
      <c r="I288" s="23">
        <v>46234</v>
      </c>
      <c r="J288" s="23">
        <v>45567</v>
      </c>
      <c r="K288" s="23">
        <v>45568</v>
      </c>
      <c r="L288" s="20">
        <v>1200</v>
      </c>
      <c r="M288" s="20">
        <v>0</v>
      </c>
      <c r="N288" s="20">
        <v>1200</v>
      </c>
      <c r="O288" s="21">
        <v>0</v>
      </c>
      <c r="Q288" s="20">
        <v>0</v>
      </c>
      <c r="R288" s="20">
        <f t="shared" si="10"/>
        <v>1200</v>
      </c>
      <c r="S288" s="20">
        <v>1200</v>
      </c>
    </row>
    <row r="289" spans="1:19">
      <c r="B289" s="18" t="s">
        <v>13331</v>
      </c>
      <c r="D289" s="18" t="s">
        <v>13332</v>
      </c>
      <c r="E289" s="18" t="s">
        <v>13333</v>
      </c>
      <c r="F289" s="18" t="s">
        <v>13334</v>
      </c>
      <c r="G289" s="19">
        <v>12</v>
      </c>
      <c r="H289" s="23">
        <v>45887</v>
      </c>
      <c r="I289" s="23">
        <v>46234</v>
      </c>
      <c r="J289" s="23">
        <v>45567</v>
      </c>
      <c r="K289" s="23">
        <v>45568</v>
      </c>
      <c r="L289" s="20">
        <v>0</v>
      </c>
      <c r="M289" s="20">
        <v>0</v>
      </c>
      <c r="N289" s="20">
        <v>1125</v>
      </c>
      <c r="O289" s="21">
        <v>0</v>
      </c>
      <c r="Q289" s="20">
        <v>0</v>
      </c>
      <c r="R289" s="20">
        <f t="shared" si="10"/>
        <v>1125</v>
      </c>
      <c r="S289" s="20">
        <v>1125</v>
      </c>
    </row>
    <row r="290" spans="1:19">
      <c r="B290" s="18" t="s">
        <v>13335</v>
      </c>
      <c r="D290" s="18" t="s">
        <v>13336</v>
      </c>
      <c r="E290" s="18" t="s">
        <v>13337</v>
      </c>
      <c r="F290" s="18" t="s">
        <v>13338</v>
      </c>
      <c r="G290" s="19">
        <v>12</v>
      </c>
      <c r="H290" s="23">
        <v>45887</v>
      </c>
      <c r="I290" s="23">
        <v>46234</v>
      </c>
      <c r="J290" s="23">
        <v>45615</v>
      </c>
      <c r="L290" s="20">
        <v>1150</v>
      </c>
      <c r="M290" s="20">
        <v>0</v>
      </c>
      <c r="N290" s="20">
        <v>1150</v>
      </c>
      <c r="O290" s="21">
        <v>0</v>
      </c>
      <c r="Q290" s="20">
        <v>0</v>
      </c>
      <c r="R290" s="20">
        <f t="shared" si="10"/>
        <v>1150</v>
      </c>
      <c r="S290" s="20">
        <v>1150</v>
      </c>
    </row>
    <row r="291" spans="1:19">
      <c r="B291" s="18" t="s">
        <v>13339</v>
      </c>
      <c r="D291" s="18" t="s">
        <v>13340</v>
      </c>
      <c r="E291" s="18" t="s">
        <v>13341</v>
      </c>
      <c r="F291" s="18" t="s">
        <v>13342</v>
      </c>
      <c r="G291" s="19">
        <v>12</v>
      </c>
      <c r="H291" s="23">
        <v>45887</v>
      </c>
      <c r="I291" s="23">
        <v>46234</v>
      </c>
      <c r="J291" s="23">
        <v>45608</v>
      </c>
      <c r="K291" s="23">
        <v>45609</v>
      </c>
      <c r="L291" s="20">
        <v>0</v>
      </c>
      <c r="M291" s="20">
        <v>0</v>
      </c>
      <c r="N291" s="20">
        <v>1150</v>
      </c>
      <c r="O291" s="21">
        <v>0</v>
      </c>
      <c r="Q291" s="20">
        <v>0</v>
      </c>
      <c r="R291" s="20">
        <f t="shared" si="10"/>
        <v>1150</v>
      </c>
      <c r="S291" s="20">
        <v>1150</v>
      </c>
    </row>
    <row r="292" spans="1:19">
      <c r="B292" s="18" t="s">
        <v>13343</v>
      </c>
      <c r="D292" s="18" t="s">
        <v>13344</v>
      </c>
      <c r="E292" s="18" t="s">
        <v>13345</v>
      </c>
      <c r="F292" s="18" t="s">
        <v>13346</v>
      </c>
      <c r="G292" s="19">
        <v>12</v>
      </c>
      <c r="H292" s="23">
        <v>45887</v>
      </c>
      <c r="I292" s="23">
        <v>46234</v>
      </c>
      <c r="L292" s="20">
        <v>0</v>
      </c>
      <c r="M292" s="20">
        <v>0</v>
      </c>
      <c r="N292" s="20">
        <v>1125</v>
      </c>
      <c r="O292" s="21">
        <v>0</v>
      </c>
      <c r="Q292" s="20">
        <v>0</v>
      </c>
      <c r="R292" s="20">
        <f t="shared" si="10"/>
        <v>1125</v>
      </c>
      <c r="S292" s="20">
        <v>1125</v>
      </c>
    </row>
    <row r="293" spans="1:19">
      <c r="B293" s="18" t="s">
        <v>13347</v>
      </c>
      <c r="D293" s="18" t="s">
        <v>13348</v>
      </c>
      <c r="E293" s="18" t="s">
        <v>13349</v>
      </c>
      <c r="F293" s="18" t="s">
        <v>13350</v>
      </c>
      <c r="G293" s="19">
        <v>12</v>
      </c>
      <c r="H293" s="23">
        <v>45887</v>
      </c>
      <c r="I293" s="23">
        <v>46234</v>
      </c>
      <c r="J293" s="23">
        <v>45607</v>
      </c>
      <c r="K293" s="23">
        <v>45607</v>
      </c>
      <c r="L293" s="20">
        <v>1150</v>
      </c>
      <c r="M293" s="20">
        <v>0</v>
      </c>
      <c r="N293" s="20">
        <v>1150</v>
      </c>
      <c r="O293" s="21">
        <v>0</v>
      </c>
      <c r="Q293" s="20">
        <v>0</v>
      </c>
      <c r="R293" s="20">
        <f t="shared" si="10"/>
        <v>1150</v>
      </c>
      <c r="S293" s="20">
        <v>1150</v>
      </c>
    </row>
    <row r="294" spans="1:19">
      <c r="B294" s="18" t="s">
        <v>13351</v>
      </c>
      <c r="D294" s="18" t="s">
        <v>13352</v>
      </c>
      <c r="E294" s="18" t="s">
        <v>13353</v>
      </c>
      <c r="F294" s="18" t="s">
        <v>13354</v>
      </c>
      <c r="G294" s="19">
        <v>12</v>
      </c>
      <c r="H294" s="23">
        <v>45887</v>
      </c>
      <c r="I294" s="23">
        <v>46234</v>
      </c>
      <c r="J294" s="23">
        <v>45567</v>
      </c>
      <c r="K294" s="23">
        <v>45568</v>
      </c>
      <c r="L294" s="20">
        <v>1200</v>
      </c>
      <c r="M294" s="20">
        <v>0</v>
      </c>
      <c r="N294" s="20">
        <v>1200</v>
      </c>
      <c r="O294" s="21">
        <v>0</v>
      </c>
      <c r="Q294" s="20">
        <v>0</v>
      </c>
      <c r="R294" s="20">
        <f t="shared" si="10"/>
        <v>1200</v>
      </c>
      <c r="S294" s="20">
        <v>1200</v>
      </c>
    </row>
    <row r="295" spans="1:19">
      <c r="B295" s="18" t="s">
        <v>13355</v>
      </c>
      <c r="D295" s="18" t="s">
        <v>13356</v>
      </c>
      <c r="E295" s="18" t="s">
        <v>13357</v>
      </c>
      <c r="F295" s="18" t="s">
        <v>13358</v>
      </c>
      <c r="G295" s="19">
        <v>12</v>
      </c>
      <c r="H295" s="23">
        <v>45887</v>
      </c>
      <c r="I295" s="23">
        <v>46234</v>
      </c>
      <c r="J295" s="23">
        <v>45572</v>
      </c>
      <c r="K295" s="23">
        <v>45573</v>
      </c>
      <c r="L295" s="20">
        <v>1125</v>
      </c>
      <c r="M295" s="20">
        <v>0</v>
      </c>
      <c r="N295" s="20">
        <v>1125</v>
      </c>
      <c r="O295" s="21">
        <v>0</v>
      </c>
      <c r="Q295" s="20">
        <v>0</v>
      </c>
      <c r="R295" s="20">
        <f t="shared" si="10"/>
        <v>1125</v>
      </c>
      <c r="S295" s="20">
        <v>1125</v>
      </c>
    </row>
    <row r="296" spans="1:19">
      <c r="B296" s="18" t="s">
        <v>13359</v>
      </c>
      <c r="D296" s="18" t="s">
        <v>13360</v>
      </c>
      <c r="E296" s="18" t="s">
        <v>13361</v>
      </c>
      <c r="F296" s="18" t="s">
        <v>13362</v>
      </c>
      <c r="G296" s="19">
        <v>12</v>
      </c>
      <c r="H296" s="23">
        <v>45887</v>
      </c>
      <c r="I296" s="23">
        <v>46234</v>
      </c>
      <c r="J296" s="23">
        <v>45568</v>
      </c>
      <c r="K296" s="23">
        <v>45569</v>
      </c>
      <c r="L296" s="20">
        <v>1125</v>
      </c>
      <c r="M296" s="20">
        <v>0</v>
      </c>
      <c r="N296" s="20">
        <v>1125</v>
      </c>
      <c r="O296" s="21">
        <v>0</v>
      </c>
      <c r="Q296" s="20">
        <v>0</v>
      </c>
      <c r="R296" s="20">
        <f t="shared" si="10"/>
        <v>1125</v>
      </c>
      <c r="S296" s="20">
        <v>1125</v>
      </c>
    </row>
    <row r="297" spans="1:19">
      <c r="B297" s="18" t="s">
        <v>13363</v>
      </c>
      <c r="D297" s="18" t="s">
        <v>13364</v>
      </c>
      <c r="E297" s="18" t="s">
        <v>13365</v>
      </c>
      <c r="F297" s="18" t="s">
        <v>13366</v>
      </c>
      <c r="G297" s="19">
        <v>12</v>
      </c>
      <c r="H297" s="23">
        <v>45887</v>
      </c>
      <c r="I297" s="23">
        <v>46234</v>
      </c>
      <c r="J297" s="23">
        <v>45568</v>
      </c>
      <c r="K297" s="23">
        <v>45568</v>
      </c>
      <c r="L297" s="20">
        <v>1200</v>
      </c>
      <c r="M297" s="20">
        <v>0</v>
      </c>
      <c r="N297" s="20">
        <v>1200</v>
      </c>
      <c r="O297" s="21">
        <v>0</v>
      </c>
      <c r="Q297" s="20">
        <v>0</v>
      </c>
      <c r="R297" s="20">
        <f t="shared" si="10"/>
        <v>1200</v>
      </c>
      <c r="S297" s="20">
        <v>1200</v>
      </c>
    </row>
    <row r="298" spans="1:19">
      <c r="A298" s="17" t="s">
        <v>13367</v>
      </c>
    </row>
    <row r="299" spans="1:19">
      <c r="A299" s="18" t="s">
        <v>13368</v>
      </c>
      <c r="B299" s="18" t="s">
        <v>13369</v>
      </c>
      <c r="C299" s="18" t="s">
        <v>13370</v>
      </c>
      <c r="D299" s="18" t="s">
        <v>13371</v>
      </c>
      <c r="E299" s="18" t="s">
        <v>13372</v>
      </c>
      <c r="F299" s="18" t="s">
        <v>13373</v>
      </c>
      <c r="G299" s="19">
        <v>12</v>
      </c>
      <c r="H299" s="23">
        <v>45870</v>
      </c>
      <c r="I299" s="23">
        <v>46234</v>
      </c>
      <c r="J299" s="23">
        <v>45559</v>
      </c>
      <c r="K299" s="23">
        <v>45559</v>
      </c>
      <c r="L299" s="20">
        <v>0</v>
      </c>
      <c r="M299" s="20">
        <v>1125</v>
      </c>
      <c r="N299" s="20">
        <v>1125</v>
      </c>
      <c r="O299" s="21">
        <v>0</v>
      </c>
      <c r="Q299" s="20">
        <v>899</v>
      </c>
      <c r="R299" s="20">
        <f t="shared" ref="R299:R321" si="11">N299</f>
        <v>1125</v>
      </c>
      <c r="S299" s="20">
        <v>1125</v>
      </c>
    </row>
    <row r="300" spans="1:19">
      <c r="A300" s="18" t="s">
        <v>13374</v>
      </c>
      <c r="B300" s="18" t="s">
        <v>13375</v>
      </c>
      <c r="C300" s="18" t="s">
        <v>13376</v>
      </c>
      <c r="D300" s="18" t="s">
        <v>13377</v>
      </c>
      <c r="E300" s="18" t="s">
        <v>13378</v>
      </c>
      <c r="F300" s="18" t="s">
        <v>13379</v>
      </c>
      <c r="G300" s="19">
        <v>12</v>
      </c>
      <c r="H300" s="23">
        <v>45870</v>
      </c>
      <c r="I300" s="23">
        <v>46234</v>
      </c>
      <c r="J300" s="23">
        <v>45553</v>
      </c>
      <c r="K300" s="23">
        <v>45553</v>
      </c>
      <c r="L300" s="20">
        <v>0</v>
      </c>
      <c r="M300" s="20">
        <v>1125</v>
      </c>
      <c r="N300" s="20">
        <v>1300</v>
      </c>
      <c r="O300" s="21">
        <v>0</v>
      </c>
      <c r="Q300" s="20">
        <v>919</v>
      </c>
      <c r="R300" s="20">
        <f t="shared" si="11"/>
        <v>1300</v>
      </c>
      <c r="S300" s="20">
        <v>1300</v>
      </c>
    </row>
    <row r="301" spans="1:19">
      <c r="A301" s="18" t="s">
        <v>13380</v>
      </c>
      <c r="B301" s="18" t="s">
        <v>13381</v>
      </c>
      <c r="C301" s="18" t="s">
        <v>13382</v>
      </c>
      <c r="D301" s="18" t="s">
        <v>13383</v>
      </c>
      <c r="E301" s="18" t="s">
        <v>13384</v>
      </c>
      <c r="F301" s="18" t="s">
        <v>13385</v>
      </c>
      <c r="G301" s="19">
        <v>12</v>
      </c>
      <c r="H301" s="23">
        <v>45870</v>
      </c>
      <c r="I301" s="23">
        <v>46234</v>
      </c>
      <c r="J301" s="23">
        <v>45559</v>
      </c>
      <c r="K301" s="23">
        <v>45559</v>
      </c>
      <c r="L301" s="20">
        <v>0</v>
      </c>
      <c r="M301" s="20">
        <v>1125</v>
      </c>
      <c r="N301" s="20">
        <v>1125</v>
      </c>
      <c r="O301" s="21">
        <v>0</v>
      </c>
      <c r="Q301" s="20">
        <v>919</v>
      </c>
      <c r="R301" s="20">
        <f t="shared" si="11"/>
        <v>1125</v>
      </c>
      <c r="S301" s="20">
        <v>1125</v>
      </c>
    </row>
    <row r="302" spans="1:19">
      <c r="A302" s="18" t="s">
        <v>13386</v>
      </c>
      <c r="B302" s="18" t="s">
        <v>13387</v>
      </c>
      <c r="C302" s="18" t="s">
        <v>13388</v>
      </c>
      <c r="D302" s="18" t="s">
        <v>13389</v>
      </c>
      <c r="E302" s="18" t="s">
        <v>13390</v>
      </c>
      <c r="F302" s="18" t="s">
        <v>13391</v>
      </c>
      <c r="G302" s="19">
        <v>12</v>
      </c>
      <c r="H302" s="23">
        <v>45870</v>
      </c>
      <c r="I302" s="23">
        <v>46234</v>
      </c>
      <c r="J302" s="23">
        <v>45590</v>
      </c>
      <c r="K302" s="23">
        <v>45591</v>
      </c>
      <c r="L302" s="20">
        <v>1120</v>
      </c>
      <c r="M302" s="20">
        <v>1125</v>
      </c>
      <c r="N302" s="20">
        <v>1125</v>
      </c>
      <c r="O302" s="21">
        <v>0</v>
      </c>
      <c r="Q302" s="20">
        <v>865</v>
      </c>
      <c r="R302" s="20">
        <f t="shared" si="11"/>
        <v>1125</v>
      </c>
      <c r="S302" s="20">
        <v>1125</v>
      </c>
    </row>
    <row r="303" spans="1:19">
      <c r="A303" s="18" t="s">
        <v>13392</v>
      </c>
      <c r="B303" s="18" t="s">
        <v>13393</v>
      </c>
      <c r="C303" s="18" t="s">
        <v>13394</v>
      </c>
      <c r="D303" s="18" t="s">
        <v>13395</v>
      </c>
      <c r="E303" s="18" t="s">
        <v>13396</v>
      </c>
      <c r="F303" s="18" t="s">
        <v>13397</v>
      </c>
      <c r="G303" s="19">
        <v>12</v>
      </c>
      <c r="H303" s="23">
        <v>45870</v>
      </c>
      <c r="I303" s="23">
        <v>46234</v>
      </c>
      <c r="J303" s="23">
        <v>45596</v>
      </c>
      <c r="K303" s="23">
        <v>45596</v>
      </c>
      <c r="L303" s="20">
        <v>1120</v>
      </c>
      <c r="M303" s="20">
        <v>1125</v>
      </c>
      <c r="N303" s="20">
        <v>1125</v>
      </c>
      <c r="O303" s="21">
        <v>0</v>
      </c>
      <c r="Q303" s="20">
        <v>980</v>
      </c>
      <c r="R303" s="20">
        <f t="shared" si="11"/>
        <v>1125</v>
      </c>
      <c r="S303" s="20">
        <v>1125</v>
      </c>
    </row>
    <row r="304" spans="1:19">
      <c r="A304" s="18" t="s">
        <v>13398</v>
      </c>
      <c r="B304" s="18" t="s">
        <v>13399</v>
      </c>
      <c r="C304" s="18" t="s">
        <v>13400</v>
      </c>
      <c r="D304" s="18" t="s">
        <v>13401</v>
      </c>
      <c r="E304" s="18" t="s">
        <v>13402</v>
      </c>
      <c r="F304" s="18" t="s">
        <v>13403</v>
      </c>
      <c r="G304" s="19">
        <v>12</v>
      </c>
      <c r="H304" s="23">
        <v>45870</v>
      </c>
      <c r="I304" s="23">
        <v>46234</v>
      </c>
      <c r="J304" s="23">
        <v>45553</v>
      </c>
      <c r="K304" s="23">
        <v>45554</v>
      </c>
      <c r="L304" s="20">
        <v>1120</v>
      </c>
      <c r="M304" s="20">
        <v>1125</v>
      </c>
      <c r="N304" s="20">
        <v>1125</v>
      </c>
      <c r="O304" s="21">
        <v>0</v>
      </c>
      <c r="Q304" s="20">
        <v>980</v>
      </c>
      <c r="R304" s="20">
        <f t="shared" si="11"/>
        <v>1125</v>
      </c>
      <c r="S304" s="20">
        <v>1125</v>
      </c>
    </row>
    <row r="305" spans="2:19">
      <c r="B305" s="18" t="s">
        <v>13404</v>
      </c>
      <c r="D305" s="18" t="s">
        <v>13405</v>
      </c>
      <c r="E305" s="18" t="s">
        <v>13406</v>
      </c>
      <c r="F305" s="18" t="s">
        <v>13407</v>
      </c>
      <c r="G305" s="19">
        <v>12</v>
      </c>
      <c r="H305" s="23">
        <v>45887</v>
      </c>
      <c r="I305" s="23">
        <v>46234</v>
      </c>
      <c r="J305" s="23">
        <v>45583</v>
      </c>
      <c r="K305" s="23">
        <v>45587</v>
      </c>
      <c r="L305" s="20">
        <v>0</v>
      </c>
      <c r="M305" s="20">
        <v>0</v>
      </c>
      <c r="N305" s="20">
        <v>1175</v>
      </c>
      <c r="O305" s="21">
        <v>0</v>
      </c>
      <c r="Q305" s="20">
        <v>0</v>
      </c>
      <c r="R305" s="20">
        <f t="shared" si="11"/>
        <v>1175</v>
      </c>
      <c r="S305" s="20">
        <v>1175</v>
      </c>
    </row>
    <row r="306" spans="2:19">
      <c r="B306" s="18" t="s">
        <v>13408</v>
      </c>
      <c r="D306" s="18" t="s">
        <v>13409</v>
      </c>
      <c r="E306" s="18" t="s">
        <v>13410</v>
      </c>
      <c r="F306" s="18" t="s">
        <v>13411</v>
      </c>
      <c r="G306" s="19">
        <v>12</v>
      </c>
      <c r="H306" s="23">
        <v>45887</v>
      </c>
      <c r="I306" s="23">
        <v>46234</v>
      </c>
      <c r="J306" s="23">
        <v>45582</v>
      </c>
      <c r="K306" s="23">
        <v>45587</v>
      </c>
      <c r="L306" s="20">
        <v>1250</v>
      </c>
      <c r="M306" s="20">
        <v>0</v>
      </c>
      <c r="N306" s="20">
        <v>1250</v>
      </c>
      <c r="O306" s="21">
        <v>0</v>
      </c>
      <c r="Q306" s="20">
        <v>0</v>
      </c>
      <c r="R306" s="20">
        <f t="shared" si="11"/>
        <v>1250</v>
      </c>
      <c r="S306" s="20">
        <v>1250</v>
      </c>
    </row>
    <row r="307" spans="2:19">
      <c r="B307" s="18" t="s">
        <v>13412</v>
      </c>
      <c r="D307" s="18" t="s">
        <v>13413</v>
      </c>
      <c r="E307" s="18" t="s">
        <v>13414</v>
      </c>
      <c r="F307" s="18" t="s">
        <v>13415</v>
      </c>
      <c r="G307" s="19">
        <v>12</v>
      </c>
      <c r="H307" s="23">
        <v>45887</v>
      </c>
      <c r="I307" s="23">
        <v>46234</v>
      </c>
      <c r="J307" s="23">
        <v>45580</v>
      </c>
      <c r="K307" s="23">
        <v>45580</v>
      </c>
      <c r="L307" s="20">
        <v>1175</v>
      </c>
      <c r="M307" s="20">
        <v>0</v>
      </c>
      <c r="N307" s="20">
        <v>1175</v>
      </c>
      <c r="O307" s="21">
        <v>0</v>
      </c>
      <c r="Q307" s="20">
        <v>0</v>
      </c>
      <c r="R307" s="20">
        <f t="shared" si="11"/>
        <v>1175</v>
      </c>
      <c r="S307" s="20">
        <v>1175</v>
      </c>
    </row>
    <row r="308" spans="2:19">
      <c r="B308" s="18" t="s">
        <v>13416</v>
      </c>
      <c r="D308" s="18" t="s">
        <v>13417</v>
      </c>
      <c r="E308" s="18" t="s">
        <v>13418</v>
      </c>
      <c r="F308" s="18" t="s">
        <v>13419</v>
      </c>
      <c r="G308" s="19">
        <v>12</v>
      </c>
      <c r="H308" s="23">
        <v>45887</v>
      </c>
      <c r="I308" s="23">
        <v>46234</v>
      </c>
      <c r="J308" s="23">
        <v>45551</v>
      </c>
      <c r="K308" s="23">
        <v>45551</v>
      </c>
      <c r="L308" s="20">
        <v>0</v>
      </c>
      <c r="M308" s="20">
        <v>0</v>
      </c>
      <c r="N308" s="20">
        <v>1150</v>
      </c>
      <c r="O308" s="21">
        <v>0</v>
      </c>
      <c r="Q308" s="20">
        <v>0</v>
      </c>
      <c r="R308" s="20">
        <f t="shared" si="11"/>
        <v>1150</v>
      </c>
      <c r="S308" s="20">
        <v>1150</v>
      </c>
    </row>
    <row r="309" spans="2:19">
      <c r="B309" s="18" t="s">
        <v>13420</v>
      </c>
      <c r="D309" s="18" t="s">
        <v>13421</v>
      </c>
      <c r="E309" s="18" t="s">
        <v>13422</v>
      </c>
      <c r="F309" s="18" t="s">
        <v>13423</v>
      </c>
      <c r="G309" s="19">
        <v>12</v>
      </c>
      <c r="H309" s="23">
        <v>45887</v>
      </c>
      <c r="I309" s="23">
        <v>46234</v>
      </c>
      <c r="J309" s="23">
        <v>45586</v>
      </c>
      <c r="K309" s="23">
        <v>45587</v>
      </c>
      <c r="L309" s="20">
        <v>0</v>
      </c>
      <c r="M309" s="20">
        <v>0</v>
      </c>
      <c r="N309" s="20">
        <v>1350</v>
      </c>
      <c r="O309" s="21">
        <v>0</v>
      </c>
      <c r="Q309" s="20">
        <v>0</v>
      </c>
      <c r="R309" s="20">
        <f t="shared" si="11"/>
        <v>1350</v>
      </c>
      <c r="S309" s="20">
        <v>1350</v>
      </c>
    </row>
    <row r="310" spans="2:19">
      <c r="B310" s="18" t="s">
        <v>13424</v>
      </c>
      <c r="D310" s="18" t="s">
        <v>13425</v>
      </c>
      <c r="E310" s="18" t="s">
        <v>13426</v>
      </c>
      <c r="F310" s="18" t="s">
        <v>13427</v>
      </c>
      <c r="G310" s="19">
        <v>12</v>
      </c>
      <c r="H310" s="23">
        <v>45887</v>
      </c>
      <c r="I310" s="23">
        <v>46234</v>
      </c>
      <c r="J310" s="23">
        <v>45579</v>
      </c>
      <c r="K310" s="23">
        <v>45579</v>
      </c>
      <c r="L310" s="20">
        <v>1225</v>
      </c>
      <c r="M310" s="20">
        <v>0</v>
      </c>
      <c r="N310" s="20">
        <v>1400</v>
      </c>
      <c r="O310" s="21">
        <v>0</v>
      </c>
      <c r="Q310" s="20">
        <v>0</v>
      </c>
      <c r="R310" s="20">
        <f t="shared" si="11"/>
        <v>1400</v>
      </c>
      <c r="S310" s="20">
        <v>1400</v>
      </c>
    </row>
    <row r="311" spans="2:19">
      <c r="B311" s="18" t="s">
        <v>13428</v>
      </c>
      <c r="D311" s="18" t="s">
        <v>13429</v>
      </c>
      <c r="E311" s="18" t="s">
        <v>13430</v>
      </c>
      <c r="F311" s="18" t="s">
        <v>13431</v>
      </c>
      <c r="G311" s="19">
        <v>12</v>
      </c>
      <c r="H311" s="23">
        <v>45887</v>
      </c>
      <c r="I311" s="23">
        <v>46234</v>
      </c>
      <c r="J311" s="23">
        <v>45562</v>
      </c>
      <c r="K311" s="23">
        <v>45562</v>
      </c>
      <c r="L311" s="20">
        <v>0</v>
      </c>
      <c r="M311" s="20">
        <v>0</v>
      </c>
      <c r="N311" s="20">
        <v>1150</v>
      </c>
      <c r="O311" s="21">
        <v>0</v>
      </c>
      <c r="Q311" s="20">
        <v>0</v>
      </c>
      <c r="R311" s="20">
        <f t="shared" si="11"/>
        <v>1150</v>
      </c>
      <c r="S311" s="20">
        <v>1150</v>
      </c>
    </row>
    <row r="312" spans="2:19">
      <c r="B312" s="18" t="s">
        <v>13432</v>
      </c>
      <c r="D312" s="18" t="s">
        <v>13433</v>
      </c>
      <c r="E312" s="18" t="s">
        <v>13434</v>
      </c>
      <c r="F312" s="18" t="s">
        <v>13435</v>
      </c>
      <c r="G312" s="19">
        <v>12</v>
      </c>
      <c r="H312" s="23">
        <v>45887</v>
      </c>
      <c r="I312" s="23">
        <v>46234</v>
      </c>
      <c r="J312" s="23">
        <v>45580</v>
      </c>
      <c r="K312" s="23">
        <v>45580</v>
      </c>
      <c r="L312" s="20">
        <v>1175</v>
      </c>
      <c r="M312" s="20">
        <v>0</v>
      </c>
      <c r="N312" s="20">
        <v>1175</v>
      </c>
      <c r="O312" s="21">
        <v>0</v>
      </c>
      <c r="Q312" s="20">
        <v>0</v>
      </c>
      <c r="R312" s="20">
        <f t="shared" si="11"/>
        <v>1175</v>
      </c>
      <c r="S312" s="20">
        <v>1175</v>
      </c>
    </row>
    <row r="313" spans="2:19">
      <c r="B313" s="18" t="s">
        <v>13436</v>
      </c>
      <c r="D313" s="18" t="s">
        <v>13437</v>
      </c>
      <c r="E313" s="18" t="s">
        <v>13438</v>
      </c>
      <c r="F313" s="18" t="s">
        <v>13439</v>
      </c>
      <c r="G313" s="19">
        <v>12</v>
      </c>
      <c r="H313" s="23">
        <v>45887</v>
      </c>
      <c r="I313" s="23">
        <v>46234</v>
      </c>
      <c r="L313" s="20">
        <v>0</v>
      </c>
      <c r="M313" s="20">
        <v>0</v>
      </c>
      <c r="N313" s="20">
        <v>1150</v>
      </c>
      <c r="O313" s="21">
        <v>0</v>
      </c>
      <c r="Q313" s="20">
        <v>0</v>
      </c>
      <c r="R313" s="20">
        <f t="shared" si="11"/>
        <v>1150</v>
      </c>
      <c r="S313" s="20">
        <v>1150</v>
      </c>
    </row>
    <row r="314" spans="2:19">
      <c r="B314" s="18" t="s">
        <v>13440</v>
      </c>
      <c r="D314" s="18" t="s">
        <v>13441</v>
      </c>
      <c r="E314" s="18" t="s">
        <v>13442</v>
      </c>
      <c r="F314" s="18" t="s">
        <v>13443</v>
      </c>
      <c r="G314" s="19">
        <v>12</v>
      </c>
      <c r="H314" s="23">
        <v>45887</v>
      </c>
      <c r="I314" s="23">
        <v>46234</v>
      </c>
      <c r="J314" s="23">
        <v>45565</v>
      </c>
      <c r="K314" s="23">
        <v>45565</v>
      </c>
      <c r="L314" s="20">
        <v>1250</v>
      </c>
      <c r="M314" s="20">
        <v>0</v>
      </c>
      <c r="N314" s="20">
        <v>1250</v>
      </c>
      <c r="O314" s="21">
        <v>0</v>
      </c>
      <c r="Q314" s="20">
        <v>0</v>
      </c>
      <c r="R314" s="20">
        <f t="shared" si="11"/>
        <v>1250</v>
      </c>
      <c r="S314" s="20">
        <v>1250</v>
      </c>
    </row>
    <row r="315" spans="2:19">
      <c r="B315" s="18" t="s">
        <v>13444</v>
      </c>
      <c r="D315" s="18" t="s">
        <v>13445</v>
      </c>
      <c r="E315" s="18" t="s">
        <v>13446</v>
      </c>
      <c r="F315" s="18" t="s">
        <v>13447</v>
      </c>
      <c r="G315" s="19">
        <v>12</v>
      </c>
      <c r="H315" s="23">
        <v>45887</v>
      </c>
      <c r="I315" s="23">
        <v>46234</v>
      </c>
      <c r="J315" s="23">
        <v>45565</v>
      </c>
      <c r="K315" s="23">
        <v>45566</v>
      </c>
      <c r="L315" s="20">
        <v>1250</v>
      </c>
      <c r="M315" s="20">
        <v>0</v>
      </c>
      <c r="N315" s="20">
        <v>1250</v>
      </c>
      <c r="O315" s="21">
        <v>0</v>
      </c>
      <c r="Q315" s="20">
        <v>0</v>
      </c>
      <c r="R315" s="20">
        <f t="shared" si="11"/>
        <v>1250</v>
      </c>
      <c r="S315" s="20">
        <v>1250</v>
      </c>
    </row>
    <row r="316" spans="2:19">
      <c r="B316" s="18" t="s">
        <v>13448</v>
      </c>
      <c r="D316" s="18" t="s">
        <v>13449</v>
      </c>
      <c r="E316" s="18" t="s">
        <v>13450</v>
      </c>
      <c r="F316" s="18" t="s">
        <v>13451</v>
      </c>
      <c r="G316" s="19">
        <v>12</v>
      </c>
      <c r="H316" s="23">
        <v>45887</v>
      </c>
      <c r="I316" s="23">
        <v>46234</v>
      </c>
      <c r="L316" s="20">
        <v>0</v>
      </c>
      <c r="M316" s="20">
        <v>0</v>
      </c>
      <c r="N316" s="20">
        <v>1150</v>
      </c>
      <c r="O316" s="21">
        <v>0</v>
      </c>
      <c r="Q316" s="20">
        <v>0</v>
      </c>
      <c r="R316" s="20">
        <f t="shared" si="11"/>
        <v>1150</v>
      </c>
      <c r="S316" s="20">
        <v>1150</v>
      </c>
    </row>
    <row r="317" spans="2:19">
      <c r="B317" s="18" t="s">
        <v>13452</v>
      </c>
      <c r="D317" s="18" t="s">
        <v>13453</v>
      </c>
      <c r="E317" s="18" t="s">
        <v>13454</v>
      </c>
      <c r="F317" s="18" t="s">
        <v>13455</v>
      </c>
      <c r="G317" s="19">
        <v>12</v>
      </c>
      <c r="H317" s="23">
        <v>45887</v>
      </c>
      <c r="I317" s="23">
        <v>46234</v>
      </c>
      <c r="J317" s="23">
        <v>45565</v>
      </c>
      <c r="K317" s="23">
        <v>45566</v>
      </c>
      <c r="L317" s="20">
        <v>1250</v>
      </c>
      <c r="M317" s="20">
        <v>0</v>
      </c>
      <c r="N317" s="20">
        <v>1250</v>
      </c>
      <c r="O317" s="21">
        <v>0</v>
      </c>
      <c r="Q317" s="20">
        <v>0</v>
      </c>
      <c r="R317" s="20">
        <f t="shared" si="11"/>
        <v>1250</v>
      </c>
      <c r="S317" s="20">
        <v>1250</v>
      </c>
    </row>
    <row r="318" spans="2:19">
      <c r="B318" s="18" t="s">
        <v>13456</v>
      </c>
      <c r="D318" s="18" t="s">
        <v>13457</v>
      </c>
      <c r="E318" s="18" t="s">
        <v>13458</v>
      </c>
      <c r="F318" s="18" t="s">
        <v>13459</v>
      </c>
      <c r="G318" s="19">
        <v>12</v>
      </c>
      <c r="H318" s="23">
        <v>45887</v>
      </c>
      <c r="I318" s="23">
        <v>46234</v>
      </c>
      <c r="J318" s="23">
        <v>45579</v>
      </c>
      <c r="K318" s="23">
        <v>45579</v>
      </c>
      <c r="L318" s="20">
        <v>1225</v>
      </c>
      <c r="M318" s="20">
        <v>0</v>
      </c>
      <c r="N318" s="20">
        <v>1225</v>
      </c>
      <c r="O318" s="21">
        <v>0</v>
      </c>
      <c r="Q318" s="20">
        <v>0</v>
      </c>
      <c r="R318" s="20">
        <f t="shared" si="11"/>
        <v>1225</v>
      </c>
      <c r="S318" s="20">
        <v>1225</v>
      </c>
    </row>
    <row r="319" spans="2:19">
      <c r="B319" s="18" t="s">
        <v>13460</v>
      </c>
      <c r="D319" s="18" t="s">
        <v>13461</v>
      </c>
      <c r="E319" s="18" t="s">
        <v>13462</v>
      </c>
      <c r="F319" s="18" t="s">
        <v>13463</v>
      </c>
      <c r="G319" s="19">
        <v>12</v>
      </c>
      <c r="H319" s="23">
        <v>45887</v>
      </c>
      <c r="I319" s="23">
        <v>46234</v>
      </c>
      <c r="J319" s="23">
        <v>45580</v>
      </c>
      <c r="K319" s="23">
        <v>45580</v>
      </c>
      <c r="L319" s="20">
        <v>1175</v>
      </c>
      <c r="M319" s="20">
        <v>0</v>
      </c>
      <c r="N319" s="20">
        <v>1175</v>
      </c>
      <c r="O319" s="21">
        <v>0</v>
      </c>
      <c r="Q319" s="20">
        <v>0</v>
      </c>
      <c r="R319" s="20">
        <f t="shared" si="11"/>
        <v>1175</v>
      </c>
      <c r="S319" s="20">
        <v>1175</v>
      </c>
    </row>
    <row r="320" spans="2:19">
      <c r="B320" s="18" t="s">
        <v>13464</v>
      </c>
      <c r="D320" s="18" t="s">
        <v>13465</v>
      </c>
      <c r="E320" s="18" t="s">
        <v>13466</v>
      </c>
      <c r="F320" s="18" t="s">
        <v>13467</v>
      </c>
      <c r="G320" s="19">
        <v>12</v>
      </c>
      <c r="H320" s="23">
        <v>45887</v>
      </c>
      <c r="I320" s="23">
        <v>46234</v>
      </c>
      <c r="J320" s="23">
        <v>45580</v>
      </c>
      <c r="K320" s="23">
        <v>45580</v>
      </c>
      <c r="L320" s="20">
        <v>1225</v>
      </c>
      <c r="M320" s="20">
        <v>0</v>
      </c>
      <c r="N320" s="20">
        <v>1400</v>
      </c>
      <c r="O320" s="21">
        <v>0</v>
      </c>
      <c r="Q320" s="20">
        <v>0</v>
      </c>
      <c r="R320" s="20">
        <f t="shared" si="11"/>
        <v>1400</v>
      </c>
      <c r="S320" s="20">
        <v>1400</v>
      </c>
    </row>
    <row r="321" spans="1:19">
      <c r="B321" s="18" t="s">
        <v>13468</v>
      </c>
      <c r="D321" s="18" t="s">
        <v>13469</v>
      </c>
      <c r="E321" s="18" t="s">
        <v>13470</v>
      </c>
      <c r="F321" s="18" t="s">
        <v>13471</v>
      </c>
      <c r="G321" s="19">
        <v>12</v>
      </c>
      <c r="H321" s="23">
        <v>45870</v>
      </c>
      <c r="I321" s="23">
        <v>46234</v>
      </c>
      <c r="J321" s="23">
        <v>45560</v>
      </c>
      <c r="K321" s="23">
        <v>45568</v>
      </c>
      <c r="L321" s="20">
        <v>0</v>
      </c>
      <c r="M321" s="20">
        <v>0</v>
      </c>
      <c r="N321" s="20">
        <v>1125</v>
      </c>
      <c r="O321" s="21">
        <v>0</v>
      </c>
      <c r="Q321" s="20">
        <v>0</v>
      </c>
      <c r="R321" s="20">
        <f t="shared" si="11"/>
        <v>1125</v>
      </c>
      <c r="S321" s="20">
        <v>1125</v>
      </c>
    </row>
    <row r="322" spans="1:19">
      <c r="A322" s="17" t="s">
        <v>13472</v>
      </c>
    </row>
    <row r="323" spans="1:19">
      <c r="A323" s="18" t="s">
        <v>13473</v>
      </c>
      <c r="B323" s="18" t="s">
        <v>13474</v>
      </c>
      <c r="C323" s="18" t="s">
        <v>13475</v>
      </c>
      <c r="D323" s="18" t="s">
        <v>13476</v>
      </c>
      <c r="E323" s="18" t="s">
        <v>13477</v>
      </c>
      <c r="F323" s="18" t="s">
        <v>13478</v>
      </c>
      <c r="G323" s="19">
        <v>12</v>
      </c>
      <c r="H323" s="23">
        <v>45870</v>
      </c>
      <c r="I323" s="23">
        <v>46234</v>
      </c>
      <c r="J323" s="23">
        <v>45546</v>
      </c>
      <c r="K323" s="23">
        <v>45546</v>
      </c>
      <c r="L323" s="20">
        <v>1145</v>
      </c>
      <c r="M323" s="20">
        <v>1140.71</v>
      </c>
      <c r="N323" s="20">
        <v>1150</v>
      </c>
      <c r="O323" s="21">
        <v>0</v>
      </c>
      <c r="Q323" s="20">
        <v>1275</v>
      </c>
      <c r="R323" s="20">
        <f t="shared" ref="R323:R353" si="12">N323</f>
        <v>1150</v>
      </c>
      <c r="S323" s="20">
        <v>1150</v>
      </c>
    </row>
    <row r="324" spans="1:19">
      <c r="A324" s="18" t="s">
        <v>13479</v>
      </c>
      <c r="B324" s="18" t="s">
        <v>13480</v>
      </c>
      <c r="C324" s="18" t="s">
        <v>13481</v>
      </c>
      <c r="D324" s="18" t="s">
        <v>13482</v>
      </c>
      <c r="E324" s="18" t="s">
        <v>13483</v>
      </c>
      <c r="F324" s="18" t="s">
        <v>13484</v>
      </c>
      <c r="G324" s="19">
        <v>12</v>
      </c>
      <c r="H324" s="23">
        <v>45870</v>
      </c>
      <c r="I324" s="23">
        <v>46234</v>
      </c>
      <c r="J324" s="23">
        <v>45528</v>
      </c>
      <c r="K324" s="23">
        <v>45528</v>
      </c>
      <c r="L324" s="20">
        <v>0</v>
      </c>
      <c r="M324" s="20">
        <v>1140.71</v>
      </c>
      <c r="N324" s="20">
        <v>1150</v>
      </c>
      <c r="O324" s="21">
        <v>0</v>
      </c>
      <c r="Q324" s="20">
        <v>1275</v>
      </c>
      <c r="R324" s="20">
        <f t="shared" si="12"/>
        <v>1150</v>
      </c>
      <c r="S324" s="20">
        <v>1150</v>
      </c>
    </row>
    <row r="325" spans="1:19">
      <c r="A325" s="18" t="s">
        <v>13485</v>
      </c>
      <c r="B325" s="18" t="s">
        <v>13486</v>
      </c>
      <c r="C325" s="18" t="s">
        <v>13487</v>
      </c>
      <c r="D325" s="18" t="s">
        <v>13488</v>
      </c>
      <c r="E325" s="18" t="s">
        <v>13489</v>
      </c>
      <c r="F325" s="18" t="s">
        <v>13490</v>
      </c>
      <c r="G325" s="19">
        <v>12</v>
      </c>
      <c r="H325" s="23">
        <v>45870</v>
      </c>
      <c r="I325" s="23">
        <v>46234</v>
      </c>
      <c r="J325" s="23">
        <v>45534</v>
      </c>
      <c r="K325" s="23">
        <v>45535</v>
      </c>
      <c r="L325" s="20">
        <v>0</v>
      </c>
      <c r="M325" s="20">
        <v>1140.71</v>
      </c>
      <c r="N325" s="20">
        <v>1150</v>
      </c>
      <c r="O325" s="21">
        <v>0</v>
      </c>
      <c r="Q325" s="20">
        <v>934</v>
      </c>
      <c r="R325" s="20">
        <f t="shared" si="12"/>
        <v>1150</v>
      </c>
      <c r="S325" s="20">
        <v>1150</v>
      </c>
    </row>
    <row r="326" spans="1:19">
      <c r="A326" s="18" t="s">
        <v>13491</v>
      </c>
      <c r="B326" s="18" t="s">
        <v>13492</v>
      </c>
      <c r="C326" s="18" t="s">
        <v>13493</v>
      </c>
      <c r="D326" s="18" t="s">
        <v>13494</v>
      </c>
      <c r="E326" s="18" t="s">
        <v>13495</v>
      </c>
      <c r="F326" s="18" t="s">
        <v>13496</v>
      </c>
      <c r="G326" s="19">
        <v>12</v>
      </c>
      <c r="H326" s="23">
        <v>45870</v>
      </c>
      <c r="I326" s="23">
        <v>46234</v>
      </c>
      <c r="J326" s="23">
        <v>45530</v>
      </c>
      <c r="K326" s="23">
        <v>45531</v>
      </c>
      <c r="L326" s="20">
        <v>1145</v>
      </c>
      <c r="M326" s="20">
        <v>1140.71</v>
      </c>
      <c r="N326" s="20">
        <v>1150</v>
      </c>
      <c r="O326" s="21">
        <v>0</v>
      </c>
      <c r="Q326" s="20">
        <v>899</v>
      </c>
      <c r="R326" s="20">
        <f t="shared" si="12"/>
        <v>1150</v>
      </c>
      <c r="S326" s="20">
        <v>1150</v>
      </c>
    </row>
    <row r="327" spans="1:19">
      <c r="A327" s="18" t="s">
        <v>13497</v>
      </c>
      <c r="B327" s="18" t="s">
        <v>13498</v>
      </c>
      <c r="C327" s="18" t="s">
        <v>13499</v>
      </c>
      <c r="D327" s="18" t="s">
        <v>13500</v>
      </c>
      <c r="E327" s="18" t="s">
        <v>13501</v>
      </c>
      <c r="F327" s="18" t="s">
        <v>13502</v>
      </c>
      <c r="G327" s="19">
        <v>12</v>
      </c>
      <c r="H327" s="23">
        <v>45870</v>
      </c>
      <c r="I327" s="23">
        <v>46234</v>
      </c>
      <c r="J327" s="23">
        <v>45529</v>
      </c>
      <c r="K327" s="23">
        <v>45529</v>
      </c>
      <c r="L327" s="20">
        <v>0</v>
      </c>
      <c r="M327" s="20">
        <v>1140.71</v>
      </c>
      <c r="N327" s="20">
        <v>1150</v>
      </c>
      <c r="O327" s="21">
        <v>0</v>
      </c>
      <c r="Q327" s="20">
        <v>1035</v>
      </c>
      <c r="R327" s="20">
        <f t="shared" si="12"/>
        <v>1150</v>
      </c>
      <c r="S327" s="20">
        <v>1150</v>
      </c>
    </row>
    <row r="328" spans="1:19">
      <c r="A328" s="18" t="s">
        <v>13503</v>
      </c>
      <c r="B328" s="18" t="s">
        <v>13504</v>
      </c>
      <c r="C328" s="18" t="s">
        <v>13505</v>
      </c>
      <c r="D328" s="18" t="s">
        <v>13506</v>
      </c>
      <c r="E328" s="18" t="s">
        <v>13507</v>
      </c>
      <c r="F328" s="18" t="s">
        <v>13508</v>
      </c>
      <c r="G328" s="19">
        <v>12</v>
      </c>
      <c r="H328" s="23">
        <v>45870</v>
      </c>
      <c r="I328" s="23">
        <v>46234</v>
      </c>
      <c r="J328" s="23">
        <v>45529</v>
      </c>
      <c r="K328" s="23">
        <v>45529</v>
      </c>
      <c r="L328" s="20">
        <v>0</v>
      </c>
      <c r="M328" s="20">
        <v>1140.71</v>
      </c>
      <c r="N328" s="20">
        <v>1150</v>
      </c>
      <c r="O328" s="21">
        <v>0</v>
      </c>
      <c r="Q328" s="20">
        <v>1035</v>
      </c>
      <c r="R328" s="20">
        <f t="shared" si="12"/>
        <v>1150</v>
      </c>
      <c r="S328" s="20">
        <v>1150</v>
      </c>
    </row>
    <row r="329" spans="1:19">
      <c r="A329" s="18" t="s">
        <v>13509</v>
      </c>
      <c r="B329" s="18" t="s">
        <v>13510</v>
      </c>
      <c r="C329" s="18" t="s">
        <v>13511</v>
      </c>
      <c r="D329" s="18" t="s">
        <v>13512</v>
      </c>
      <c r="E329" s="18" t="s">
        <v>13513</v>
      </c>
      <c r="F329" s="18" t="s">
        <v>13514</v>
      </c>
      <c r="G329" s="19">
        <v>12</v>
      </c>
      <c r="H329" s="23">
        <v>45870</v>
      </c>
      <c r="I329" s="23">
        <v>46234</v>
      </c>
      <c r="J329" s="23">
        <v>45529</v>
      </c>
      <c r="K329" s="23">
        <v>45529</v>
      </c>
      <c r="L329" s="20">
        <v>0</v>
      </c>
      <c r="M329" s="20">
        <v>1140.71</v>
      </c>
      <c r="N329" s="20">
        <v>1150</v>
      </c>
      <c r="O329" s="21">
        <v>0</v>
      </c>
      <c r="Q329" s="20">
        <v>1035</v>
      </c>
      <c r="R329" s="20">
        <f t="shared" si="12"/>
        <v>1150</v>
      </c>
      <c r="S329" s="20">
        <v>1150</v>
      </c>
    </row>
    <row r="330" spans="1:19">
      <c r="B330" s="18" t="s">
        <v>13515</v>
      </c>
      <c r="D330" s="18" t="s">
        <v>13516</v>
      </c>
      <c r="E330" s="18" t="s">
        <v>13517</v>
      </c>
      <c r="F330" s="18" t="s">
        <v>13518</v>
      </c>
      <c r="G330" s="19">
        <v>12</v>
      </c>
      <c r="H330" s="23">
        <v>45887</v>
      </c>
      <c r="I330" s="23">
        <v>46234</v>
      </c>
      <c r="J330" s="23">
        <v>45553</v>
      </c>
      <c r="K330" s="23">
        <v>45553</v>
      </c>
      <c r="L330" s="20">
        <v>1150</v>
      </c>
      <c r="M330" s="20">
        <v>0</v>
      </c>
      <c r="N330" s="20">
        <v>1150</v>
      </c>
      <c r="O330" s="21">
        <v>0</v>
      </c>
      <c r="Q330" s="20">
        <v>0</v>
      </c>
      <c r="R330" s="20">
        <f t="shared" si="12"/>
        <v>1150</v>
      </c>
      <c r="S330" s="20">
        <v>1150</v>
      </c>
    </row>
    <row r="331" spans="1:19">
      <c r="B331" s="18" t="s">
        <v>13519</v>
      </c>
      <c r="D331" s="18" t="s">
        <v>13520</v>
      </c>
      <c r="E331" s="18" t="s">
        <v>13521</v>
      </c>
      <c r="F331" s="18" t="s">
        <v>13522</v>
      </c>
      <c r="G331" s="19">
        <v>12</v>
      </c>
      <c r="H331" s="23">
        <v>45887</v>
      </c>
      <c r="I331" s="23">
        <v>46234</v>
      </c>
      <c r="J331" s="23">
        <v>45566</v>
      </c>
      <c r="K331" s="23">
        <v>45567</v>
      </c>
      <c r="L331" s="20">
        <v>0</v>
      </c>
      <c r="M331" s="20">
        <v>0</v>
      </c>
      <c r="N331" s="20">
        <v>1175</v>
      </c>
      <c r="O331" s="21">
        <v>0</v>
      </c>
      <c r="Q331" s="20">
        <v>0</v>
      </c>
      <c r="R331" s="20">
        <f t="shared" si="12"/>
        <v>1175</v>
      </c>
      <c r="S331" s="20">
        <v>1175</v>
      </c>
    </row>
    <row r="332" spans="1:19">
      <c r="B332" s="18" t="s">
        <v>13523</v>
      </c>
      <c r="D332" s="18" t="s">
        <v>13524</v>
      </c>
      <c r="E332" s="18" t="s">
        <v>13525</v>
      </c>
      <c r="F332" s="18" t="s">
        <v>13526</v>
      </c>
      <c r="G332" s="19">
        <v>12</v>
      </c>
      <c r="H332" s="23">
        <v>45887</v>
      </c>
      <c r="I332" s="23">
        <v>46234</v>
      </c>
      <c r="J332" s="23">
        <v>45569</v>
      </c>
      <c r="K332" s="23">
        <v>45570</v>
      </c>
      <c r="L332" s="20">
        <v>0</v>
      </c>
      <c r="M332" s="20">
        <v>0</v>
      </c>
      <c r="N332" s="20">
        <v>1175</v>
      </c>
      <c r="O332" s="21">
        <v>0</v>
      </c>
      <c r="Q332" s="20">
        <v>0</v>
      </c>
      <c r="R332" s="20">
        <f t="shared" si="12"/>
        <v>1175</v>
      </c>
      <c r="S332" s="20">
        <v>1175</v>
      </c>
    </row>
    <row r="333" spans="1:19">
      <c r="B333" s="18" t="s">
        <v>13527</v>
      </c>
      <c r="D333" s="18" t="s">
        <v>13528</v>
      </c>
      <c r="E333" s="18" t="s">
        <v>13529</v>
      </c>
      <c r="F333" s="18" t="s">
        <v>13530</v>
      </c>
      <c r="G333" s="19">
        <v>12</v>
      </c>
      <c r="H333" s="23">
        <v>45887</v>
      </c>
      <c r="I333" s="23">
        <v>46234</v>
      </c>
      <c r="J333" s="23">
        <v>45572</v>
      </c>
      <c r="K333" s="23">
        <v>45573</v>
      </c>
      <c r="L333" s="20">
        <v>0</v>
      </c>
      <c r="M333" s="20">
        <v>0</v>
      </c>
      <c r="N333" s="20">
        <v>1175</v>
      </c>
      <c r="O333" s="21">
        <v>0</v>
      </c>
      <c r="Q333" s="20">
        <v>0</v>
      </c>
      <c r="R333" s="20">
        <f t="shared" si="12"/>
        <v>1175</v>
      </c>
      <c r="S333" s="20">
        <v>1175</v>
      </c>
    </row>
    <row r="334" spans="1:19">
      <c r="B334" s="18" t="s">
        <v>13531</v>
      </c>
      <c r="D334" s="18" t="s">
        <v>13532</v>
      </c>
      <c r="E334" s="18" t="s">
        <v>13533</v>
      </c>
      <c r="F334" s="18" t="s">
        <v>13534</v>
      </c>
      <c r="G334" s="19">
        <v>12</v>
      </c>
      <c r="H334" s="23">
        <v>45870</v>
      </c>
      <c r="I334" s="23">
        <v>46234</v>
      </c>
      <c r="J334" s="23">
        <v>45615</v>
      </c>
      <c r="L334" s="20">
        <v>0</v>
      </c>
      <c r="M334" s="20">
        <v>0</v>
      </c>
      <c r="N334" s="20">
        <v>1250</v>
      </c>
      <c r="O334" s="21">
        <v>0</v>
      </c>
      <c r="Q334" s="20">
        <v>0</v>
      </c>
      <c r="R334" s="20">
        <f t="shared" si="12"/>
        <v>1250</v>
      </c>
      <c r="S334" s="20">
        <v>1250</v>
      </c>
    </row>
    <row r="335" spans="1:19">
      <c r="B335" s="18" t="s">
        <v>13535</v>
      </c>
      <c r="D335" s="18" t="s">
        <v>13536</v>
      </c>
      <c r="E335" s="18" t="s">
        <v>13537</v>
      </c>
      <c r="F335" s="18" t="s">
        <v>13538</v>
      </c>
      <c r="G335" s="19">
        <v>12</v>
      </c>
      <c r="H335" s="23">
        <v>45887</v>
      </c>
      <c r="I335" s="23">
        <v>46234</v>
      </c>
      <c r="J335" s="23">
        <v>45544</v>
      </c>
      <c r="K335" s="23">
        <v>45544</v>
      </c>
      <c r="L335" s="20">
        <v>0</v>
      </c>
      <c r="M335" s="20">
        <v>0</v>
      </c>
      <c r="N335" s="20">
        <v>1175</v>
      </c>
      <c r="O335" s="21">
        <v>0</v>
      </c>
      <c r="Q335" s="20">
        <v>0</v>
      </c>
      <c r="R335" s="20">
        <f t="shared" si="12"/>
        <v>1175</v>
      </c>
      <c r="S335" s="20">
        <v>1175</v>
      </c>
    </row>
    <row r="336" spans="1:19">
      <c r="B336" s="18" t="s">
        <v>13539</v>
      </c>
      <c r="D336" s="18" t="s">
        <v>13540</v>
      </c>
      <c r="E336" s="18" t="s">
        <v>13541</v>
      </c>
      <c r="F336" s="18" t="s">
        <v>13542</v>
      </c>
      <c r="G336" s="19">
        <v>12</v>
      </c>
      <c r="H336" s="23">
        <v>45887</v>
      </c>
      <c r="I336" s="23">
        <v>46234</v>
      </c>
      <c r="J336" s="23">
        <v>45573</v>
      </c>
      <c r="K336" s="23">
        <v>45574</v>
      </c>
      <c r="L336" s="20">
        <v>1175</v>
      </c>
      <c r="M336" s="20">
        <v>0</v>
      </c>
      <c r="N336" s="20">
        <v>1175</v>
      </c>
      <c r="O336" s="21">
        <v>0</v>
      </c>
      <c r="Q336" s="20">
        <v>0</v>
      </c>
      <c r="R336" s="20">
        <f t="shared" si="12"/>
        <v>1175</v>
      </c>
      <c r="S336" s="20">
        <v>1175</v>
      </c>
    </row>
    <row r="337" spans="2:19">
      <c r="B337" s="18" t="s">
        <v>13543</v>
      </c>
      <c r="D337" s="18" t="s">
        <v>13544</v>
      </c>
      <c r="E337" s="18" t="s">
        <v>13545</v>
      </c>
      <c r="F337" s="18" t="s">
        <v>13546</v>
      </c>
      <c r="G337" s="19">
        <v>12</v>
      </c>
      <c r="H337" s="23">
        <v>45887</v>
      </c>
      <c r="I337" s="23">
        <v>46234</v>
      </c>
      <c r="J337" s="23">
        <v>45581</v>
      </c>
      <c r="K337" s="23">
        <v>45582</v>
      </c>
      <c r="L337" s="20">
        <v>1300</v>
      </c>
      <c r="M337" s="20">
        <v>0</v>
      </c>
      <c r="N337" s="20">
        <v>1300</v>
      </c>
      <c r="O337" s="21">
        <v>0</v>
      </c>
      <c r="Q337" s="20">
        <v>0</v>
      </c>
      <c r="R337" s="20">
        <f t="shared" si="12"/>
        <v>1300</v>
      </c>
      <c r="S337" s="20">
        <v>1300</v>
      </c>
    </row>
    <row r="338" spans="2:19">
      <c r="B338" s="18" t="s">
        <v>13547</v>
      </c>
      <c r="D338" s="18" t="s">
        <v>13548</v>
      </c>
      <c r="E338" s="18" t="s">
        <v>13549</v>
      </c>
      <c r="F338" s="18" t="s">
        <v>13550</v>
      </c>
      <c r="G338" s="19">
        <v>12</v>
      </c>
      <c r="H338" s="23">
        <v>45887</v>
      </c>
      <c r="I338" s="23">
        <v>46234</v>
      </c>
      <c r="J338" s="23">
        <v>45544</v>
      </c>
      <c r="K338" s="23">
        <v>45545</v>
      </c>
      <c r="L338" s="20">
        <v>1175</v>
      </c>
      <c r="M338" s="20">
        <v>0</v>
      </c>
      <c r="N338" s="20">
        <v>1175</v>
      </c>
      <c r="O338" s="21">
        <v>0</v>
      </c>
      <c r="Q338" s="20">
        <v>0</v>
      </c>
      <c r="R338" s="20">
        <f t="shared" si="12"/>
        <v>1175</v>
      </c>
      <c r="S338" s="20">
        <v>1175</v>
      </c>
    </row>
    <row r="339" spans="2:19">
      <c r="B339" s="18" t="s">
        <v>13551</v>
      </c>
      <c r="D339" s="18" t="s">
        <v>13552</v>
      </c>
      <c r="E339" s="18" t="s">
        <v>13553</v>
      </c>
      <c r="F339" s="18" t="s">
        <v>13554</v>
      </c>
      <c r="G339" s="19">
        <v>12</v>
      </c>
      <c r="H339" s="23">
        <v>45887</v>
      </c>
      <c r="I339" s="23">
        <v>46234</v>
      </c>
      <c r="J339" s="23">
        <v>45566</v>
      </c>
      <c r="K339" s="23">
        <v>45566</v>
      </c>
      <c r="L339" s="20">
        <v>1275</v>
      </c>
      <c r="M339" s="20">
        <v>0</v>
      </c>
      <c r="N339" s="20">
        <v>1275</v>
      </c>
      <c r="O339" s="21">
        <v>0</v>
      </c>
      <c r="Q339" s="20">
        <v>0</v>
      </c>
      <c r="R339" s="20">
        <f t="shared" si="12"/>
        <v>1275</v>
      </c>
      <c r="S339" s="20">
        <v>1275</v>
      </c>
    </row>
    <row r="340" spans="2:19">
      <c r="B340" s="18" t="s">
        <v>13555</v>
      </c>
      <c r="D340" s="18" t="s">
        <v>13556</v>
      </c>
      <c r="E340" s="18" t="s">
        <v>13557</v>
      </c>
      <c r="F340" s="18" t="s">
        <v>13558</v>
      </c>
      <c r="G340" s="19">
        <v>12</v>
      </c>
      <c r="H340" s="23">
        <v>45887</v>
      </c>
      <c r="I340" s="23">
        <v>46234</v>
      </c>
      <c r="J340" s="23">
        <v>45581</v>
      </c>
      <c r="K340" s="23">
        <v>45582</v>
      </c>
      <c r="L340" s="20">
        <v>1225</v>
      </c>
      <c r="M340" s="20">
        <v>0</v>
      </c>
      <c r="N340" s="20">
        <v>1225</v>
      </c>
      <c r="O340" s="21">
        <v>0</v>
      </c>
      <c r="Q340" s="20">
        <v>0</v>
      </c>
      <c r="R340" s="20">
        <f t="shared" si="12"/>
        <v>1225</v>
      </c>
      <c r="S340" s="20">
        <v>1225</v>
      </c>
    </row>
    <row r="341" spans="2:19">
      <c r="B341" s="18" t="s">
        <v>13559</v>
      </c>
      <c r="D341" s="18" t="s">
        <v>13560</v>
      </c>
      <c r="E341" s="18" t="s">
        <v>13561</v>
      </c>
      <c r="F341" s="18" t="s">
        <v>13562</v>
      </c>
      <c r="G341" s="19">
        <v>12</v>
      </c>
      <c r="H341" s="23">
        <v>45887</v>
      </c>
      <c r="I341" s="23">
        <v>46234</v>
      </c>
      <c r="J341" s="23">
        <v>45611</v>
      </c>
      <c r="K341" s="23">
        <v>45614</v>
      </c>
      <c r="L341" s="20">
        <v>1225</v>
      </c>
      <c r="M341" s="20">
        <v>0</v>
      </c>
      <c r="N341" s="20">
        <v>1225</v>
      </c>
      <c r="O341" s="21">
        <v>0</v>
      </c>
      <c r="Q341" s="20">
        <v>0</v>
      </c>
      <c r="R341" s="20">
        <f t="shared" si="12"/>
        <v>1225</v>
      </c>
      <c r="S341" s="20">
        <v>1225</v>
      </c>
    </row>
    <row r="342" spans="2:19">
      <c r="B342" s="18" t="s">
        <v>13563</v>
      </c>
      <c r="D342" s="18" t="s">
        <v>13564</v>
      </c>
      <c r="E342" s="18" t="s">
        <v>13565</v>
      </c>
      <c r="F342" s="18" t="s">
        <v>13566</v>
      </c>
      <c r="G342" s="19">
        <v>12</v>
      </c>
      <c r="H342" s="23">
        <v>45887</v>
      </c>
      <c r="I342" s="23">
        <v>46234</v>
      </c>
      <c r="J342" s="23">
        <v>45614</v>
      </c>
      <c r="K342" s="23">
        <v>45614</v>
      </c>
      <c r="L342" s="20">
        <v>1250</v>
      </c>
      <c r="M342" s="20">
        <v>0</v>
      </c>
      <c r="N342" s="20">
        <v>1250</v>
      </c>
      <c r="O342" s="21">
        <v>0</v>
      </c>
      <c r="Q342" s="20">
        <v>0</v>
      </c>
      <c r="R342" s="20">
        <f t="shared" si="12"/>
        <v>1250</v>
      </c>
      <c r="S342" s="20">
        <v>1250</v>
      </c>
    </row>
    <row r="343" spans="2:19">
      <c r="B343" s="18" t="s">
        <v>13567</v>
      </c>
      <c r="D343" s="18" t="s">
        <v>13568</v>
      </c>
      <c r="E343" s="18" t="s">
        <v>13569</v>
      </c>
      <c r="F343" s="18" t="s">
        <v>13570</v>
      </c>
      <c r="G343" s="19">
        <v>12</v>
      </c>
      <c r="H343" s="23">
        <v>45887</v>
      </c>
      <c r="I343" s="23">
        <v>46234</v>
      </c>
      <c r="J343" s="23">
        <v>45581</v>
      </c>
      <c r="K343" s="23">
        <v>45582</v>
      </c>
      <c r="L343" s="20">
        <v>0</v>
      </c>
      <c r="M343" s="20">
        <v>0</v>
      </c>
      <c r="N343" s="20">
        <v>1475</v>
      </c>
      <c r="O343" s="21">
        <v>0</v>
      </c>
      <c r="Q343" s="20">
        <v>0</v>
      </c>
      <c r="R343" s="20">
        <f t="shared" si="12"/>
        <v>1475</v>
      </c>
      <c r="S343" s="20">
        <v>1475</v>
      </c>
    </row>
    <row r="344" spans="2:19">
      <c r="B344" s="18" t="s">
        <v>13571</v>
      </c>
      <c r="D344" s="18" t="s">
        <v>13572</v>
      </c>
      <c r="E344" s="18" t="s">
        <v>13573</v>
      </c>
      <c r="F344" s="18" t="s">
        <v>13574</v>
      </c>
      <c r="G344" s="19">
        <v>12</v>
      </c>
      <c r="H344" s="23">
        <v>45887</v>
      </c>
      <c r="I344" s="23">
        <v>46234</v>
      </c>
      <c r="J344" s="23">
        <v>45544</v>
      </c>
      <c r="K344" s="23">
        <v>45544</v>
      </c>
      <c r="L344" s="20">
        <v>0</v>
      </c>
      <c r="M344" s="20">
        <v>0</v>
      </c>
      <c r="N344" s="20">
        <v>1175</v>
      </c>
      <c r="O344" s="21">
        <v>0</v>
      </c>
      <c r="Q344" s="20">
        <v>0</v>
      </c>
      <c r="R344" s="20">
        <f t="shared" si="12"/>
        <v>1175</v>
      </c>
      <c r="S344" s="20">
        <v>1175</v>
      </c>
    </row>
    <row r="345" spans="2:19">
      <c r="B345" s="18" t="s">
        <v>13575</v>
      </c>
      <c r="D345" s="18" t="s">
        <v>13576</v>
      </c>
      <c r="E345" s="18" t="s">
        <v>13577</v>
      </c>
      <c r="F345" s="18" t="s">
        <v>13578</v>
      </c>
      <c r="G345" s="19">
        <v>12</v>
      </c>
      <c r="H345" s="23">
        <v>45887</v>
      </c>
      <c r="I345" s="23">
        <v>46234</v>
      </c>
      <c r="J345" s="23">
        <v>45544</v>
      </c>
      <c r="K345" s="23">
        <v>45544</v>
      </c>
      <c r="L345" s="20">
        <v>1175</v>
      </c>
      <c r="M345" s="20">
        <v>0</v>
      </c>
      <c r="N345" s="20">
        <v>1175</v>
      </c>
      <c r="O345" s="21">
        <v>0</v>
      </c>
      <c r="Q345" s="20">
        <v>0</v>
      </c>
      <c r="R345" s="20">
        <f t="shared" si="12"/>
        <v>1175</v>
      </c>
      <c r="S345" s="20">
        <v>1175</v>
      </c>
    </row>
    <row r="346" spans="2:19">
      <c r="B346" s="18" t="s">
        <v>13579</v>
      </c>
      <c r="D346" s="18" t="s">
        <v>13580</v>
      </c>
      <c r="E346" s="18" t="s">
        <v>13581</v>
      </c>
      <c r="F346" s="18" t="s">
        <v>13582</v>
      </c>
      <c r="G346" s="19">
        <v>12</v>
      </c>
      <c r="H346" s="23">
        <v>45887</v>
      </c>
      <c r="I346" s="23">
        <v>46234</v>
      </c>
      <c r="J346" s="23">
        <v>45575</v>
      </c>
      <c r="K346" s="23">
        <v>45575</v>
      </c>
      <c r="L346" s="20">
        <v>1325</v>
      </c>
      <c r="M346" s="20">
        <v>0</v>
      </c>
      <c r="N346" s="20">
        <v>1325</v>
      </c>
      <c r="O346" s="21">
        <v>0</v>
      </c>
      <c r="Q346" s="20">
        <v>0</v>
      </c>
      <c r="R346" s="20">
        <f t="shared" si="12"/>
        <v>1325</v>
      </c>
      <c r="S346" s="20">
        <v>1325</v>
      </c>
    </row>
    <row r="347" spans="2:19">
      <c r="B347" s="18" t="s">
        <v>13583</v>
      </c>
      <c r="D347" s="18" t="s">
        <v>13584</v>
      </c>
      <c r="E347" s="18" t="s">
        <v>13585</v>
      </c>
      <c r="F347" s="18" t="s">
        <v>13586</v>
      </c>
      <c r="G347" s="19">
        <v>12</v>
      </c>
      <c r="H347" s="23">
        <v>45887</v>
      </c>
      <c r="I347" s="23">
        <v>46234</v>
      </c>
      <c r="J347" s="23">
        <v>45579</v>
      </c>
      <c r="K347" s="23">
        <v>45579</v>
      </c>
      <c r="L347" s="20">
        <v>1325</v>
      </c>
      <c r="M347" s="20">
        <v>0</v>
      </c>
      <c r="N347" s="20">
        <v>1325</v>
      </c>
      <c r="O347" s="21">
        <v>0</v>
      </c>
      <c r="Q347" s="20">
        <v>0</v>
      </c>
      <c r="R347" s="20">
        <f t="shared" si="12"/>
        <v>1325</v>
      </c>
      <c r="S347" s="20">
        <v>1325</v>
      </c>
    </row>
    <row r="348" spans="2:19">
      <c r="B348" s="18" t="s">
        <v>13587</v>
      </c>
      <c r="D348" s="18" t="s">
        <v>13588</v>
      </c>
      <c r="E348" s="18" t="s">
        <v>13589</v>
      </c>
      <c r="F348" s="18" t="s">
        <v>13590</v>
      </c>
      <c r="G348" s="19">
        <v>12</v>
      </c>
      <c r="H348" s="23">
        <v>45887</v>
      </c>
      <c r="I348" s="23">
        <v>46234</v>
      </c>
      <c r="J348" s="23">
        <v>45581</v>
      </c>
      <c r="K348" s="23">
        <v>45582</v>
      </c>
      <c r="L348" s="20">
        <v>1300</v>
      </c>
      <c r="M348" s="20">
        <v>0</v>
      </c>
      <c r="N348" s="20">
        <v>1300</v>
      </c>
      <c r="O348" s="21">
        <v>0</v>
      </c>
      <c r="Q348" s="20">
        <v>0</v>
      </c>
      <c r="R348" s="20">
        <f t="shared" si="12"/>
        <v>1300</v>
      </c>
      <c r="S348" s="20">
        <v>1300</v>
      </c>
    </row>
    <row r="349" spans="2:19">
      <c r="B349" s="18" t="s">
        <v>13591</v>
      </c>
      <c r="D349" s="18" t="s">
        <v>13592</v>
      </c>
      <c r="E349" s="18" t="s">
        <v>13593</v>
      </c>
      <c r="F349" s="18" t="s">
        <v>13594</v>
      </c>
      <c r="G349" s="19">
        <v>12</v>
      </c>
      <c r="H349" s="23">
        <v>45887</v>
      </c>
      <c r="I349" s="23">
        <v>46234</v>
      </c>
      <c r="J349" s="23">
        <v>45581</v>
      </c>
      <c r="K349" s="23">
        <v>45582</v>
      </c>
      <c r="L349" s="20">
        <v>0</v>
      </c>
      <c r="M349" s="20">
        <v>0</v>
      </c>
      <c r="N349" s="20">
        <v>1300</v>
      </c>
      <c r="O349" s="21">
        <v>0</v>
      </c>
      <c r="Q349" s="20">
        <v>0</v>
      </c>
      <c r="R349" s="20">
        <f t="shared" si="12"/>
        <v>1300</v>
      </c>
      <c r="S349" s="20">
        <v>1300</v>
      </c>
    </row>
    <row r="350" spans="2:19">
      <c r="B350" s="18" t="s">
        <v>13595</v>
      </c>
      <c r="D350" s="18" t="s">
        <v>13596</v>
      </c>
      <c r="E350" s="18" t="s">
        <v>13597</v>
      </c>
      <c r="F350" s="18" t="s">
        <v>13598</v>
      </c>
      <c r="G350" s="19">
        <v>12</v>
      </c>
      <c r="H350" s="23">
        <v>45887</v>
      </c>
      <c r="I350" s="23">
        <v>46234</v>
      </c>
      <c r="J350" s="23">
        <v>45575</v>
      </c>
      <c r="K350" s="23">
        <v>45576</v>
      </c>
      <c r="L350" s="20">
        <v>1325</v>
      </c>
      <c r="M350" s="20">
        <v>0</v>
      </c>
      <c r="N350" s="20">
        <v>1325</v>
      </c>
      <c r="O350" s="21">
        <v>0</v>
      </c>
      <c r="Q350" s="20">
        <v>0</v>
      </c>
      <c r="R350" s="20">
        <f t="shared" si="12"/>
        <v>1325</v>
      </c>
      <c r="S350" s="20">
        <v>1325</v>
      </c>
    </row>
    <row r="351" spans="2:19">
      <c r="B351" s="18" t="s">
        <v>13599</v>
      </c>
      <c r="D351" s="18" t="s">
        <v>13600</v>
      </c>
      <c r="E351" s="18" t="s">
        <v>13601</v>
      </c>
      <c r="F351" s="18" t="s">
        <v>13602</v>
      </c>
      <c r="G351" s="19">
        <v>12</v>
      </c>
      <c r="H351" s="23">
        <v>45887</v>
      </c>
      <c r="I351" s="23">
        <v>46234</v>
      </c>
      <c r="J351" s="23">
        <v>45575</v>
      </c>
      <c r="K351" s="23">
        <v>45576</v>
      </c>
      <c r="L351" s="20">
        <v>1225</v>
      </c>
      <c r="M351" s="20">
        <v>0</v>
      </c>
      <c r="N351" s="20">
        <v>1225</v>
      </c>
      <c r="O351" s="21">
        <v>0</v>
      </c>
      <c r="Q351" s="20">
        <v>0</v>
      </c>
      <c r="R351" s="20">
        <f t="shared" si="12"/>
        <v>1225</v>
      </c>
      <c r="S351" s="20">
        <v>1225</v>
      </c>
    </row>
    <row r="352" spans="2:19">
      <c r="B352" s="18" t="s">
        <v>13603</v>
      </c>
      <c r="D352" s="18" t="s">
        <v>13604</v>
      </c>
      <c r="E352" s="18" t="s">
        <v>13605</v>
      </c>
      <c r="F352" s="18" t="s">
        <v>13606</v>
      </c>
      <c r="G352" s="19">
        <v>12</v>
      </c>
      <c r="H352" s="23">
        <v>45887</v>
      </c>
      <c r="I352" s="23">
        <v>46234</v>
      </c>
      <c r="J352" s="23">
        <v>45615</v>
      </c>
      <c r="L352" s="20">
        <v>1250</v>
      </c>
      <c r="M352" s="20">
        <v>0</v>
      </c>
      <c r="N352" s="20">
        <v>1250</v>
      </c>
      <c r="O352" s="21">
        <v>0</v>
      </c>
      <c r="Q352" s="20">
        <v>0</v>
      </c>
      <c r="R352" s="20">
        <f t="shared" si="12"/>
        <v>1250</v>
      </c>
      <c r="S352" s="20">
        <v>1250</v>
      </c>
    </row>
    <row r="353" spans="1:19">
      <c r="B353" s="18" t="s">
        <v>13607</v>
      </c>
      <c r="D353" s="18" t="s">
        <v>13608</v>
      </c>
      <c r="E353" s="18" t="s">
        <v>13609</v>
      </c>
      <c r="F353" s="18" t="s">
        <v>13610</v>
      </c>
      <c r="G353" s="19">
        <v>12</v>
      </c>
      <c r="H353" s="23">
        <v>45870</v>
      </c>
      <c r="I353" s="23">
        <v>46234</v>
      </c>
      <c r="J353" s="23">
        <v>45615</v>
      </c>
      <c r="L353" s="20">
        <v>0</v>
      </c>
      <c r="M353" s="20">
        <v>0</v>
      </c>
      <c r="N353" s="20">
        <v>1250</v>
      </c>
      <c r="O353" s="21">
        <v>0</v>
      </c>
      <c r="Q353" s="20">
        <v>0</v>
      </c>
      <c r="R353" s="20">
        <f t="shared" si="12"/>
        <v>1250</v>
      </c>
      <c r="S353" s="20">
        <v>1250</v>
      </c>
    </row>
    <row r="354" spans="1:19">
      <c r="A354" s="17" t="s">
        <v>13611</v>
      </c>
    </row>
    <row r="355" spans="1:19">
      <c r="A355" s="18" t="s">
        <v>13612</v>
      </c>
      <c r="B355" s="18" t="s">
        <v>13613</v>
      </c>
      <c r="C355" s="18" t="s">
        <v>13614</v>
      </c>
      <c r="D355" s="18" t="s">
        <v>13615</v>
      </c>
      <c r="E355" s="18" t="s">
        <v>13616</v>
      </c>
      <c r="F355" s="18" t="s">
        <v>13617</v>
      </c>
      <c r="G355" s="19">
        <v>12</v>
      </c>
      <c r="H355" s="23">
        <v>45870</v>
      </c>
      <c r="I355" s="23">
        <v>46234</v>
      </c>
      <c r="J355" s="23">
        <v>45560</v>
      </c>
      <c r="K355" s="23">
        <v>45561</v>
      </c>
      <c r="L355" s="20">
        <v>1570</v>
      </c>
      <c r="M355" s="20">
        <v>1610.71</v>
      </c>
      <c r="N355" s="20">
        <v>1665</v>
      </c>
      <c r="O355" s="21">
        <v>0</v>
      </c>
      <c r="Q355" s="20">
        <v>1169</v>
      </c>
      <c r="R355" s="20">
        <f t="shared" ref="R355:R390" si="13">N355</f>
        <v>1665</v>
      </c>
      <c r="S355" s="20">
        <v>1665</v>
      </c>
    </row>
    <row r="356" spans="1:19">
      <c r="A356" s="18" t="s">
        <v>13618</v>
      </c>
      <c r="B356" s="18" t="s">
        <v>13619</v>
      </c>
      <c r="C356" s="18" t="s">
        <v>13620</v>
      </c>
      <c r="D356" s="18" t="s">
        <v>13621</v>
      </c>
      <c r="E356" s="18" t="s">
        <v>13622</v>
      </c>
      <c r="F356" s="18" t="s">
        <v>13623</v>
      </c>
      <c r="G356" s="19">
        <v>12</v>
      </c>
      <c r="H356" s="23">
        <v>45870</v>
      </c>
      <c r="I356" s="23">
        <v>46234</v>
      </c>
      <c r="J356" s="23">
        <v>45587</v>
      </c>
      <c r="K356" s="23">
        <v>45588</v>
      </c>
      <c r="L356" s="20">
        <v>1699</v>
      </c>
      <c r="M356" s="20">
        <v>1610.71</v>
      </c>
      <c r="N356" s="20">
        <v>1665</v>
      </c>
      <c r="O356" s="21">
        <v>0</v>
      </c>
      <c r="Q356" s="20">
        <v>1169</v>
      </c>
      <c r="R356" s="20">
        <f t="shared" si="13"/>
        <v>1665</v>
      </c>
      <c r="S356" s="20">
        <v>1665</v>
      </c>
    </row>
    <row r="357" spans="1:19">
      <c r="A357" s="18" t="s">
        <v>13624</v>
      </c>
      <c r="B357" s="18" t="s">
        <v>13625</v>
      </c>
      <c r="C357" s="18" t="s">
        <v>13626</v>
      </c>
      <c r="D357" s="18" t="s">
        <v>13627</v>
      </c>
      <c r="E357" s="18" t="s">
        <v>13628</v>
      </c>
      <c r="F357" s="18" t="s">
        <v>13629</v>
      </c>
      <c r="G357" s="19">
        <v>12</v>
      </c>
      <c r="H357" s="23">
        <v>45870</v>
      </c>
      <c r="I357" s="23">
        <v>46234</v>
      </c>
      <c r="J357" s="23">
        <v>45609</v>
      </c>
      <c r="K357" s="23">
        <v>45609</v>
      </c>
      <c r="L357" s="20">
        <v>0</v>
      </c>
      <c r="M357" s="20">
        <v>1610.71</v>
      </c>
      <c r="N357" s="20">
        <v>1665</v>
      </c>
      <c r="O357" s="21">
        <v>0</v>
      </c>
      <c r="Q357" s="20">
        <v>1169</v>
      </c>
      <c r="R357" s="20">
        <f t="shared" si="13"/>
        <v>1665</v>
      </c>
      <c r="S357" s="20">
        <v>1665</v>
      </c>
    </row>
    <row r="358" spans="1:19">
      <c r="A358" s="18" t="s">
        <v>13630</v>
      </c>
      <c r="B358" s="18" t="s">
        <v>13631</v>
      </c>
      <c r="C358" s="18" t="s">
        <v>13632</v>
      </c>
      <c r="D358" s="18" t="s">
        <v>13633</v>
      </c>
      <c r="E358" s="18" t="s">
        <v>13634</v>
      </c>
      <c r="F358" s="18" t="s">
        <v>13635</v>
      </c>
      <c r="G358" s="19">
        <v>12</v>
      </c>
      <c r="H358" s="23">
        <v>45870</v>
      </c>
      <c r="I358" s="23">
        <v>46234</v>
      </c>
      <c r="J358" s="23">
        <v>45538</v>
      </c>
      <c r="K358" s="23">
        <v>45538</v>
      </c>
      <c r="L358" s="20">
        <v>1425</v>
      </c>
      <c r="M358" s="20">
        <v>1610.71</v>
      </c>
      <c r="N358" s="20">
        <v>1650</v>
      </c>
      <c r="O358" s="21">
        <v>0</v>
      </c>
      <c r="Q358" s="20">
        <v>1299</v>
      </c>
      <c r="R358" s="20">
        <f t="shared" si="13"/>
        <v>1650</v>
      </c>
      <c r="S358" s="20">
        <v>1650</v>
      </c>
    </row>
    <row r="359" spans="1:19">
      <c r="A359" s="18" t="s">
        <v>13636</v>
      </c>
      <c r="B359" s="18" t="s">
        <v>13637</v>
      </c>
      <c r="C359" s="18" t="s">
        <v>13638</v>
      </c>
      <c r="D359" s="18" t="s">
        <v>13639</v>
      </c>
      <c r="E359" s="18" t="s">
        <v>13640</v>
      </c>
      <c r="F359" s="18" t="s">
        <v>13641</v>
      </c>
      <c r="G359" s="19">
        <v>12</v>
      </c>
      <c r="H359" s="23">
        <v>45870</v>
      </c>
      <c r="I359" s="23">
        <v>46234</v>
      </c>
      <c r="J359" s="23">
        <v>45566</v>
      </c>
      <c r="K359" s="23">
        <v>45567</v>
      </c>
      <c r="L359" s="20">
        <v>1600</v>
      </c>
      <c r="M359" s="20">
        <v>1610.71</v>
      </c>
      <c r="N359" s="20">
        <v>1665</v>
      </c>
      <c r="O359" s="21">
        <v>0</v>
      </c>
      <c r="Q359" s="20">
        <v>1299</v>
      </c>
      <c r="R359" s="20">
        <f t="shared" si="13"/>
        <v>1665</v>
      </c>
      <c r="S359" s="20">
        <v>1665</v>
      </c>
    </row>
    <row r="360" spans="1:19">
      <c r="A360" s="18" t="s">
        <v>13642</v>
      </c>
      <c r="B360" s="18" t="s">
        <v>13643</v>
      </c>
      <c r="C360" s="18" t="s">
        <v>13644</v>
      </c>
      <c r="D360" s="18" t="s">
        <v>13645</v>
      </c>
      <c r="E360" s="18" t="s">
        <v>13646</v>
      </c>
      <c r="F360" s="18" t="s">
        <v>13647</v>
      </c>
      <c r="G360" s="19">
        <v>12</v>
      </c>
      <c r="H360" s="23">
        <v>45870</v>
      </c>
      <c r="I360" s="23">
        <v>46234</v>
      </c>
      <c r="J360" s="23">
        <v>45559</v>
      </c>
      <c r="K360" s="23">
        <v>45559</v>
      </c>
      <c r="L360" s="20">
        <v>0</v>
      </c>
      <c r="M360" s="20">
        <v>1610.71</v>
      </c>
      <c r="N360" s="20">
        <v>1650</v>
      </c>
      <c r="O360" s="21">
        <v>0</v>
      </c>
      <c r="Q360" s="20">
        <v>1299</v>
      </c>
      <c r="R360" s="20">
        <f t="shared" si="13"/>
        <v>1650</v>
      </c>
      <c r="S360" s="20">
        <v>1650</v>
      </c>
    </row>
    <row r="361" spans="1:19">
      <c r="A361" s="18" t="s">
        <v>13648</v>
      </c>
      <c r="B361" s="18" t="s">
        <v>13649</v>
      </c>
      <c r="C361" s="18" t="s">
        <v>13650</v>
      </c>
      <c r="D361" s="18" t="s">
        <v>13651</v>
      </c>
      <c r="E361" s="18" t="s">
        <v>13652</v>
      </c>
      <c r="F361" s="18" t="s">
        <v>13653</v>
      </c>
      <c r="G361" s="19">
        <v>12</v>
      </c>
      <c r="H361" s="23">
        <v>45870</v>
      </c>
      <c r="I361" s="23">
        <v>46234</v>
      </c>
      <c r="J361" s="23">
        <v>45559</v>
      </c>
      <c r="K361" s="23">
        <v>45560</v>
      </c>
      <c r="L361" s="20">
        <v>1600</v>
      </c>
      <c r="M361" s="20">
        <v>1610.71</v>
      </c>
      <c r="N361" s="20">
        <v>1665</v>
      </c>
      <c r="O361" s="21">
        <v>0</v>
      </c>
      <c r="Q361" s="20">
        <v>1299</v>
      </c>
      <c r="R361" s="20">
        <f t="shared" si="13"/>
        <v>1665</v>
      </c>
      <c r="S361" s="20">
        <v>1665</v>
      </c>
    </row>
    <row r="362" spans="1:19">
      <c r="A362" s="18" t="s">
        <v>13654</v>
      </c>
      <c r="B362" s="18" t="s">
        <v>13655</v>
      </c>
      <c r="C362" s="18" t="s">
        <v>13656</v>
      </c>
      <c r="D362" s="18" t="s">
        <v>13657</v>
      </c>
      <c r="E362" s="18" t="s">
        <v>13658</v>
      </c>
      <c r="F362" s="18" t="s">
        <v>13659</v>
      </c>
      <c r="G362" s="19">
        <v>12</v>
      </c>
      <c r="H362" s="23">
        <v>45870</v>
      </c>
      <c r="I362" s="23">
        <v>46234</v>
      </c>
      <c r="J362" s="23">
        <v>45559</v>
      </c>
      <c r="K362" s="23">
        <v>45559</v>
      </c>
      <c r="L362" s="20">
        <v>0</v>
      </c>
      <c r="M362" s="20">
        <v>1610.71</v>
      </c>
      <c r="N362" s="20">
        <v>1650</v>
      </c>
      <c r="O362" s="21">
        <v>0</v>
      </c>
      <c r="Q362" s="20">
        <v>1274</v>
      </c>
      <c r="R362" s="20">
        <f t="shared" si="13"/>
        <v>1650</v>
      </c>
      <c r="S362" s="20">
        <v>1650</v>
      </c>
    </row>
    <row r="363" spans="1:19">
      <c r="A363" s="18" t="s">
        <v>13660</v>
      </c>
      <c r="B363" s="18" t="s">
        <v>13661</v>
      </c>
      <c r="C363" s="18" t="s">
        <v>13662</v>
      </c>
      <c r="D363" s="18" t="s">
        <v>13663</v>
      </c>
      <c r="E363" s="18" t="s">
        <v>13664</v>
      </c>
      <c r="F363" s="18" t="s">
        <v>13665</v>
      </c>
      <c r="G363" s="19">
        <v>12</v>
      </c>
      <c r="H363" s="23">
        <v>45870</v>
      </c>
      <c r="I363" s="23">
        <v>46234</v>
      </c>
      <c r="J363" s="23">
        <v>45528</v>
      </c>
      <c r="K363" s="23">
        <v>45528</v>
      </c>
      <c r="L363" s="20">
        <v>1600</v>
      </c>
      <c r="M363" s="20">
        <v>1610.71</v>
      </c>
      <c r="N363" s="20">
        <v>1650</v>
      </c>
      <c r="O363" s="21">
        <v>0</v>
      </c>
      <c r="Q363" s="20">
        <v>1274</v>
      </c>
      <c r="R363" s="20">
        <f t="shared" si="13"/>
        <v>1650</v>
      </c>
      <c r="S363" s="20">
        <v>1650</v>
      </c>
    </row>
    <row r="364" spans="1:19">
      <c r="A364" s="18" t="s">
        <v>13666</v>
      </c>
      <c r="B364" s="18" t="s">
        <v>13667</v>
      </c>
      <c r="C364" s="18" t="s">
        <v>13668</v>
      </c>
      <c r="D364" s="18" t="s">
        <v>13669</v>
      </c>
      <c r="E364" s="18" t="s">
        <v>13670</v>
      </c>
      <c r="F364" s="18" t="s">
        <v>13671</v>
      </c>
      <c r="G364" s="19">
        <v>12</v>
      </c>
      <c r="H364" s="23">
        <v>45870</v>
      </c>
      <c r="I364" s="23">
        <v>46234</v>
      </c>
      <c r="J364" s="23">
        <v>45548</v>
      </c>
      <c r="K364" s="23">
        <v>45548</v>
      </c>
      <c r="L364" s="20">
        <v>1625</v>
      </c>
      <c r="M364" s="20">
        <v>1610.71</v>
      </c>
      <c r="N364" s="20">
        <v>1650</v>
      </c>
      <c r="O364" s="21">
        <v>0</v>
      </c>
      <c r="Q364" s="20">
        <v>1299</v>
      </c>
      <c r="R364" s="20">
        <f t="shared" si="13"/>
        <v>1650</v>
      </c>
      <c r="S364" s="20">
        <v>1650</v>
      </c>
    </row>
    <row r="365" spans="1:19">
      <c r="A365" s="18" t="s">
        <v>13672</v>
      </c>
      <c r="B365" s="18" t="s">
        <v>13673</v>
      </c>
      <c r="C365" s="18" t="s">
        <v>13674</v>
      </c>
      <c r="D365" s="18" t="s">
        <v>13675</v>
      </c>
      <c r="E365" s="18" t="s">
        <v>13676</v>
      </c>
      <c r="F365" s="18" t="s">
        <v>13677</v>
      </c>
      <c r="G365" s="19">
        <v>12</v>
      </c>
      <c r="H365" s="23">
        <v>45870</v>
      </c>
      <c r="I365" s="23">
        <v>46234</v>
      </c>
      <c r="J365" s="23">
        <v>45533</v>
      </c>
      <c r="K365" s="23">
        <v>45534</v>
      </c>
      <c r="L365" s="20">
        <v>1600</v>
      </c>
      <c r="M365" s="20">
        <v>1610.71</v>
      </c>
      <c r="N365" s="20">
        <v>1650</v>
      </c>
      <c r="O365" s="21">
        <v>0</v>
      </c>
      <c r="Q365" s="20">
        <v>1195</v>
      </c>
      <c r="R365" s="20">
        <f t="shared" si="13"/>
        <v>1650</v>
      </c>
      <c r="S365" s="20">
        <v>1650</v>
      </c>
    </row>
    <row r="366" spans="1:19">
      <c r="A366" s="18" t="s">
        <v>13678</v>
      </c>
      <c r="B366" s="18" t="s">
        <v>13679</v>
      </c>
      <c r="C366" s="18" t="s">
        <v>13680</v>
      </c>
      <c r="D366" s="18" t="s">
        <v>13681</v>
      </c>
      <c r="E366" s="18" t="s">
        <v>13682</v>
      </c>
      <c r="F366" s="18" t="s">
        <v>13683</v>
      </c>
      <c r="G366" s="19">
        <v>12</v>
      </c>
      <c r="H366" s="23">
        <v>45870</v>
      </c>
      <c r="I366" s="23">
        <v>46234</v>
      </c>
      <c r="J366" s="23">
        <v>45556</v>
      </c>
      <c r="K366" s="23">
        <v>45558</v>
      </c>
      <c r="L366" s="20">
        <v>1600</v>
      </c>
      <c r="M366" s="20">
        <v>1610.71</v>
      </c>
      <c r="N366" s="20">
        <v>1650</v>
      </c>
      <c r="O366" s="21">
        <v>0</v>
      </c>
      <c r="Q366" s="20">
        <v>1274</v>
      </c>
      <c r="R366" s="20">
        <f t="shared" si="13"/>
        <v>1650</v>
      </c>
      <c r="S366" s="20">
        <v>1650</v>
      </c>
    </row>
    <row r="367" spans="1:19">
      <c r="A367" s="18" t="s">
        <v>13684</v>
      </c>
      <c r="B367" s="18" t="s">
        <v>13685</v>
      </c>
      <c r="C367" s="18" t="s">
        <v>13686</v>
      </c>
      <c r="D367" s="18" t="s">
        <v>13687</v>
      </c>
      <c r="E367" s="18" t="s">
        <v>13688</v>
      </c>
      <c r="F367" s="18" t="s">
        <v>13689</v>
      </c>
      <c r="G367" s="19">
        <v>12</v>
      </c>
      <c r="H367" s="23">
        <v>45870</v>
      </c>
      <c r="I367" s="23">
        <v>46234</v>
      </c>
      <c r="J367" s="23">
        <v>45538</v>
      </c>
      <c r="K367" s="23">
        <v>45538</v>
      </c>
      <c r="L367" s="20">
        <v>1570</v>
      </c>
      <c r="M367" s="20">
        <v>1610.71</v>
      </c>
      <c r="N367" s="20">
        <v>1650</v>
      </c>
      <c r="O367" s="21">
        <v>0</v>
      </c>
      <c r="Q367" s="20">
        <v>1274</v>
      </c>
      <c r="R367" s="20">
        <f t="shared" si="13"/>
        <v>1650</v>
      </c>
      <c r="S367" s="20">
        <v>1650</v>
      </c>
    </row>
    <row r="368" spans="1:19">
      <c r="A368" s="18" t="s">
        <v>13690</v>
      </c>
      <c r="B368" s="18" t="s">
        <v>13691</v>
      </c>
      <c r="C368" s="18" t="s">
        <v>13692</v>
      </c>
      <c r="D368" s="18" t="s">
        <v>13693</v>
      </c>
      <c r="E368" s="18" t="s">
        <v>13694</v>
      </c>
      <c r="F368" s="18" t="s">
        <v>13695</v>
      </c>
      <c r="G368" s="19">
        <v>12</v>
      </c>
      <c r="H368" s="23">
        <v>45870</v>
      </c>
      <c r="I368" s="23">
        <v>46234</v>
      </c>
      <c r="J368" s="23">
        <v>45533</v>
      </c>
      <c r="K368" s="23">
        <v>45534</v>
      </c>
      <c r="L368" s="20">
        <v>1600</v>
      </c>
      <c r="M368" s="20">
        <v>1610.71</v>
      </c>
      <c r="N368" s="20">
        <v>1650</v>
      </c>
      <c r="O368" s="21">
        <v>0</v>
      </c>
      <c r="Q368" s="20">
        <v>1195</v>
      </c>
      <c r="R368" s="20">
        <f t="shared" si="13"/>
        <v>1650</v>
      </c>
      <c r="S368" s="20">
        <v>1650</v>
      </c>
    </row>
    <row r="369" spans="1:19">
      <c r="A369" s="18" t="s">
        <v>13696</v>
      </c>
      <c r="B369" s="18" t="s">
        <v>13697</v>
      </c>
      <c r="C369" s="18" t="s">
        <v>13698</v>
      </c>
      <c r="D369" s="18" t="s">
        <v>13699</v>
      </c>
      <c r="E369" s="18" t="s">
        <v>13700</v>
      </c>
      <c r="F369" s="18" t="s">
        <v>13701</v>
      </c>
      <c r="G369" s="19">
        <v>12</v>
      </c>
      <c r="H369" s="23">
        <v>45870</v>
      </c>
      <c r="I369" s="23">
        <v>46234</v>
      </c>
      <c r="J369" s="23">
        <v>45553</v>
      </c>
      <c r="K369" s="23">
        <v>45554</v>
      </c>
      <c r="L369" s="20">
        <v>1250</v>
      </c>
      <c r="M369" s="20">
        <v>1610.71</v>
      </c>
      <c r="N369" s="20">
        <v>1650</v>
      </c>
      <c r="O369" s="21">
        <v>0</v>
      </c>
      <c r="Q369" s="20">
        <v>1299</v>
      </c>
      <c r="R369" s="20">
        <f t="shared" si="13"/>
        <v>1650</v>
      </c>
      <c r="S369" s="20">
        <v>1650</v>
      </c>
    </row>
    <row r="370" spans="1:19">
      <c r="A370" s="18" t="s">
        <v>13702</v>
      </c>
      <c r="B370" s="18" t="s">
        <v>13703</v>
      </c>
      <c r="C370" s="18" t="s">
        <v>13704</v>
      </c>
      <c r="D370" s="18" t="s">
        <v>13705</v>
      </c>
      <c r="E370" s="18" t="s">
        <v>13706</v>
      </c>
      <c r="F370" s="18" t="s">
        <v>13707</v>
      </c>
      <c r="G370" s="19">
        <v>12</v>
      </c>
      <c r="H370" s="23">
        <v>45870</v>
      </c>
      <c r="I370" s="23">
        <v>46234</v>
      </c>
      <c r="J370" s="23">
        <v>45581</v>
      </c>
      <c r="K370" s="23">
        <v>45582</v>
      </c>
      <c r="L370" s="20">
        <v>1225</v>
      </c>
      <c r="M370" s="20">
        <v>1610.71</v>
      </c>
      <c r="N370" s="20">
        <v>1665</v>
      </c>
      <c r="O370" s="21">
        <v>0</v>
      </c>
      <c r="Q370" s="20">
        <v>1169</v>
      </c>
      <c r="R370" s="20">
        <f t="shared" si="13"/>
        <v>1665</v>
      </c>
      <c r="S370" s="20">
        <v>1665</v>
      </c>
    </row>
    <row r="371" spans="1:19">
      <c r="A371" s="18" t="s">
        <v>13708</v>
      </c>
      <c r="B371" s="18" t="s">
        <v>13709</v>
      </c>
      <c r="C371" s="18" t="s">
        <v>13710</v>
      </c>
      <c r="D371" s="18" t="s">
        <v>13711</v>
      </c>
      <c r="E371" s="18" t="s">
        <v>13712</v>
      </c>
      <c r="F371" s="18" t="s">
        <v>13713</v>
      </c>
      <c r="G371" s="19">
        <v>12</v>
      </c>
      <c r="H371" s="23">
        <v>45870</v>
      </c>
      <c r="I371" s="23">
        <v>46234</v>
      </c>
      <c r="J371" s="23">
        <v>45553</v>
      </c>
      <c r="K371" s="23">
        <v>45553</v>
      </c>
      <c r="L371" s="20">
        <v>1600</v>
      </c>
      <c r="M371" s="20">
        <v>1610.71</v>
      </c>
      <c r="N371" s="20">
        <v>1650</v>
      </c>
      <c r="O371" s="21">
        <v>0</v>
      </c>
      <c r="Q371" s="20">
        <v>1169</v>
      </c>
      <c r="R371" s="20">
        <f t="shared" si="13"/>
        <v>1650</v>
      </c>
      <c r="S371" s="20">
        <v>1650</v>
      </c>
    </row>
    <row r="372" spans="1:19">
      <c r="A372" s="18" t="s">
        <v>13714</v>
      </c>
      <c r="B372" s="18" t="s">
        <v>13715</v>
      </c>
      <c r="C372" s="18" t="s">
        <v>13716</v>
      </c>
      <c r="D372" s="18" t="s">
        <v>13717</v>
      </c>
      <c r="E372" s="18" t="s">
        <v>13718</v>
      </c>
      <c r="F372" s="18" t="s">
        <v>13719</v>
      </c>
      <c r="G372" s="19">
        <v>12</v>
      </c>
      <c r="H372" s="23">
        <v>45870</v>
      </c>
      <c r="I372" s="23">
        <v>46234</v>
      </c>
      <c r="J372" s="23">
        <v>45566</v>
      </c>
      <c r="K372" s="23">
        <v>45566</v>
      </c>
      <c r="L372" s="20">
        <v>1600</v>
      </c>
      <c r="M372" s="20">
        <v>1610.71</v>
      </c>
      <c r="N372" s="20">
        <v>1650</v>
      </c>
      <c r="O372" s="21">
        <v>0</v>
      </c>
      <c r="Q372" s="20">
        <v>1299</v>
      </c>
      <c r="R372" s="20">
        <f t="shared" si="13"/>
        <v>1650</v>
      </c>
      <c r="S372" s="20">
        <v>1650</v>
      </c>
    </row>
    <row r="373" spans="1:19">
      <c r="A373" s="18" t="s">
        <v>13720</v>
      </c>
      <c r="B373" s="18" t="s">
        <v>13721</v>
      </c>
      <c r="C373" s="18" t="s">
        <v>13722</v>
      </c>
      <c r="D373" s="18" t="s">
        <v>13723</v>
      </c>
      <c r="E373" s="18" t="s">
        <v>13724</v>
      </c>
      <c r="F373" s="18" t="s">
        <v>13725</v>
      </c>
      <c r="G373" s="19">
        <v>12</v>
      </c>
      <c r="H373" s="23">
        <v>45870</v>
      </c>
      <c r="I373" s="23">
        <v>46234</v>
      </c>
      <c r="J373" s="23">
        <v>45533</v>
      </c>
      <c r="K373" s="23">
        <v>45534</v>
      </c>
      <c r="L373" s="20">
        <v>1600</v>
      </c>
      <c r="M373" s="20">
        <v>1610.71</v>
      </c>
      <c r="N373" s="20">
        <v>1650</v>
      </c>
      <c r="O373" s="21">
        <v>0</v>
      </c>
      <c r="Q373" s="20">
        <v>1274</v>
      </c>
      <c r="R373" s="20">
        <f t="shared" si="13"/>
        <v>1650</v>
      </c>
      <c r="S373" s="20">
        <v>1650</v>
      </c>
    </row>
    <row r="374" spans="1:19">
      <c r="A374" s="18" t="s">
        <v>13726</v>
      </c>
      <c r="B374" s="18" t="s">
        <v>13727</v>
      </c>
      <c r="C374" s="18" t="s">
        <v>13728</v>
      </c>
      <c r="D374" s="18" t="s">
        <v>13729</v>
      </c>
      <c r="E374" s="18" t="s">
        <v>13730</v>
      </c>
      <c r="F374" s="18" t="s">
        <v>13731</v>
      </c>
      <c r="G374" s="19">
        <v>12</v>
      </c>
      <c r="H374" s="23">
        <v>45870</v>
      </c>
      <c r="I374" s="23">
        <v>46234</v>
      </c>
      <c r="J374" s="23">
        <v>45598</v>
      </c>
      <c r="K374" s="23">
        <v>45600</v>
      </c>
      <c r="L374" s="20">
        <v>1600</v>
      </c>
      <c r="M374" s="20">
        <v>1610.71</v>
      </c>
      <c r="N374" s="20">
        <v>1665</v>
      </c>
      <c r="O374" s="21">
        <v>0</v>
      </c>
      <c r="Q374" s="20">
        <v>1169</v>
      </c>
      <c r="R374" s="20">
        <f t="shared" si="13"/>
        <v>1665</v>
      </c>
      <c r="S374" s="20">
        <v>1665</v>
      </c>
    </row>
    <row r="375" spans="1:19">
      <c r="A375" s="18" t="s">
        <v>13732</v>
      </c>
      <c r="B375" s="18" t="s">
        <v>13733</v>
      </c>
      <c r="C375" s="18" t="s">
        <v>13734</v>
      </c>
      <c r="D375" s="18" t="s">
        <v>13735</v>
      </c>
      <c r="E375" s="18" t="s">
        <v>13736</v>
      </c>
      <c r="F375" s="18" t="s">
        <v>13737</v>
      </c>
      <c r="G375" s="19">
        <v>12</v>
      </c>
      <c r="H375" s="23">
        <v>45870</v>
      </c>
      <c r="I375" s="23">
        <v>46234</v>
      </c>
      <c r="J375" s="23">
        <v>45532</v>
      </c>
      <c r="K375" s="23">
        <v>45533</v>
      </c>
      <c r="L375" s="20">
        <v>1600</v>
      </c>
      <c r="M375" s="20">
        <v>1610.71</v>
      </c>
      <c r="N375" s="20">
        <v>1650</v>
      </c>
      <c r="O375" s="21">
        <v>0</v>
      </c>
      <c r="Q375" s="20">
        <v>1169</v>
      </c>
      <c r="R375" s="20">
        <f t="shared" si="13"/>
        <v>1650</v>
      </c>
      <c r="S375" s="20">
        <v>1650</v>
      </c>
    </row>
    <row r="376" spans="1:19">
      <c r="A376" s="18" t="s">
        <v>13738</v>
      </c>
      <c r="B376" s="18" t="s">
        <v>13739</v>
      </c>
      <c r="C376" s="18" t="s">
        <v>13740</v>
      </c>
      <c r="D376" s="18" t="s">
        <v>13741</v>
      </c>
      <c r="E376" s="18" t="s">
        <v>13742</v>
      </c>
      <c r="F376" s="18" t="s">
        <v>13743</v>
      </c>
      <c r="G376" s="19">
        <v>12</v>
      </c>
      <c r="H376" s="23">
        <v>45870</v>
      </c>
      <c r="I376" s="23">
        <v>46234</v>
      </c>
      <c r="J376" s="23">
        <v>45528</v>
      </c>
      <c r="K376" s="23">
        <v>45528</v>
      </c>
      <c r="L376" s="20">
        <v>1645</v>
      </c>
      <c r="M376" s="20">
        <v>1610.71</v>
      </c>
      <c r="N376" s="20">
        <v>1725</v>
      </c>
      <c r="O376" s="21">
        <v>0</v>
      </c>
      <c r="Q376" s="20">
        <v>1274</v>
      </c>
      <c r="R376" s="20">
        <f t="shared" si="13"/>
        <v>1725</v>
      </c>
      <c r="S376" s="20">
        <v>1725</v>
      </c>
    </row>
    <row r="377" spans="1:19">
      <c r="A377" s="18" t="s">
        <v>13744</v>
      </c>
      <c r="B377" s="18" t="s">
        <v>13745</v>
      </c>
      <c r="C377" s="18" t="s">
        <v>13746</v>
      </c>
      <c r="D377" s="18" t="s">
        <v>13747</v>
      </c>
      <c r="E377" s="18" t="s">
        <v>13748</v>
      </c>
      <c r="F377" s="18" t="s">
        <v>13749</v>
      </c>
      <c r="G377" s="19">
        <v>12</v>
      </c>
      <c r="H377" s="23">
        <v>45870</v>
      </c>
      <c r="I377" s="23">
        <v>46234</v>
      </c>
      <c r="J377" s="23">
        <v>45582</v>
      </c>
      <c r="K377" s="23">
        <v>45587</v>
      </c>
      <c r="L377" s="20">
        <v>1675</v>
      </c>
      <c r="M377" s="20">
        <v>1610.71</v>
      </c>
      <c r="N377" s="20">
        <v>1740</v>
      </c>
      <c r="O377" s="21">
        <v>0</v>
      </c>
      <c r="Q377" s="20">
        <v>1199</v>
      </c>
      <c r="R377" s="20">
        <f t="shared" si="13"/>
        <v>1740</v>
      </c>
      <c r="S377" s="20">
        <v>1740</v>
      </c>
    </row>
    <row r="378" spans="1:19">
      <c r="A378" s="18" t="s">
        <v>13750</v>
      </c>
      <c r="B378" s="18" t="s">
        <v>13751</v>
      </c>
      <c r="C378" s="18" t="s">
        <v>13752</v>
      </c>
      <c r="D378" s="18" t="s">
        <v>13753</v>
      </c>
      <c r="E378" s="18" t="s">
        <v>13754</v>
      </c>
      <c r="F378" s="18" t="s">
        <v>13755</v>
      </c>
      <c r="G378" s="19">
        <v>12</v>
      </c>
      <c r="H378" s="23">
        <v>45870</v>
      </c>
      <c r="I378" s="23">
        <v>46234</v>
      </c>
      <c r="J378" s="23">
        <v>45531</v>
      </c>
      <c r="K378" s="23">
        <v>45532</v>
      </c>
      <c r="L378" s="20">
        <v>0</v>
      </c>
      <c r="M378" s="20">
        <v>1610.71</v>
      </c>
      <c r="N378" s="20">
        <v>1725</v>
      </c>
      <c r="O378" s="21">
        <v>0</v>
      </c>
      <c r="Q378" s="20">
        <v>1215</v>
      </c>
      <c r="R378" s="20">
        <f t="shared" si="13"/>
        <v>1725</v>
      </c>
      <c r="S378" s="20">
        <v>1725</v>
      </c>
    </row>
    <row r="379" spans="1:19">
      <c r="B379" s="18" t="s">
        <v>13756</v>
      </c>
      <c r="D379" s="18" t="s">
        <v>13757</v>
      </c>
      <c r="E379" s="18" t="s">
        <v>13758</v>
      </c>
      <c r="F379" s="18" t="s">
        <v>13759</v>
      </c>
      <c r="G379" s="19">
        <v>12</v>
      </c>
      <c r="H379" s="23">
        <v>45887</v>
      </c>
      <c r="I379" s="23">
        <v>46234</v>
      </c>
      <c r="J379" s="23">
        <v>45608</v>
      </c>
      <c r="K379" s="23">
        <v>45608</v>
      </c>
      <c r="L379" s="20">
        <v>0</v>
      </c>
      <c r="M379" s="20">
        <v>0</v>
      </c>
      <c r="N379" s="20">
        <v>1895</v>
      </c>
      <c r="O379" s="21">
        <v>0</v>
      </c>
      <c r="Q379" s="20">
        <v>0</v>
      </c>
      <c r="R379" s="20">
        <f t="shared" si="13"/>
        <v>1895</v>
      </c>
      <c r="S379" s="20">
        <v>1895</v>
      </c>
    </row>
    <row r="380" spans="1:19">
      <c r="B380" s="18" t="s">
        <v>13760</v>
      </c>
      <c r="D380" s="18" t="s">
        <v>13761</v>
      </c>
      <c r="E380" s="18" t="s">
        <v>13762</v>
      </c>
      <c r="F380" s="18" t="s">
        <v>13763</v>
      </c>
      <c r="G380" s="19">
        <v>12</v>
      </c>
      <c r="H380" s="23">
        <v>45887</v>
      </c>
      <c r="I380" s="23">
        <v>46234</v>
      </c>
      <c r="J380" s="23">
        <v>45565</v>
      </c>
      <c r="K380" s="23">
        <v>45565</v>
      </c>
      <c r="L380" s="20">
        <v>1695</v>
      </c>
      <c r="M380" s="20">
        <v>0</v>
      </c>
      <c r="N380" s="20">
        <v>1695</v>
      </c>
      <c r="O380" s="21">
        <v>0</v>
      </c>
      <c r="Q380" s="20">
        <v>0</v>
      </c>
      <c r="R380" s="20">
        <f t="shared" si="13"/>
        <v>1695</v>
      </c>
      <c r="S380" s="20">
        <v>1695</v>
      </c>
    </row>
    <row r="381" spans="1:19">
      <c r="B381" s="18" t="s">
        <v>13764</v>
      </c>
      <c r="D381" s="18" t="s">
        <v>13765</v>
      </c>
      <c r="E381" s="18" t="s">
        <v>13766</v>
      </c>
      <c r="F381" s="18" t="s">
        <v>13767</v>
      </c>
      <c r="G381" s="19">
        <v>12</v>
      </c>
      <c r="H381" s="23">
        <v>45887</v>
      </c>
      <c r="I381" s="23">
        <v>46234</v>
      </c>
      <c r="J381" s="23">
        <v>45568</v>
      </c>
      <c r="K381" s="23">
        <v>45569</v>
      </c>
      <c r="L381" s="20">
        <v>1695</v>
      </c>
      <c r="M381" s="20">
        <v>0</v>
      </c>
      <c r="N381" s="20">
        <v>1695</v>
      </c>
      <c r="O381" s="21">
        <v>0</v>
      </c>
      <c r="Q381" s="20">
        <v>0</v>
      </c>
      <c r="R381" s="20">
        <f t="shared" si="13"/>
        <v>1695</v>
      </c>
      <c r="S381" s="20">
        <v>1695</v>
      </c>
    </row>
    <row r="382" spans="1:19">
      <c r="B382" s="18" t="s">
        <v>13768</v>
      </c>
      <c r="D382" s="18" t="s">
        <v>13769</v>
      </c>
      <c r="E382" s="18" t="s">
        <v>13770</v>
      </c>
      <c r="F382" s="18" t="s">
        <v>13771</v>
      </c>
      <c r="G382" s="19">
        <v>12</v>
      </c>
      <c r="H382" s="23">
        <v>45887</v>
      </c>
      <c r="I382" s="23">
        <v>46234</v>
      </c>
      <c r="J382" s="23">
        <v>45567</v>
      </c>
      <c r="K382" s="23">
        <v>45567</v>
      </c>
      <c r="L382" s="20">
        <v>1770</v>
      </c>
      <c r="M382" s="20">
        <v>0</v>
      </c>
      <c r="N382" s="20">
        <v>1770</v>
      </c>
      <c r="O382" s="21">
        <v>0</v>
      </c>
      <c r="Q382" s="20">
        <v>0</v>
      </c>
      <c r="R382" s="20">
        <f t="shared" si="13"/>
        <v>1770</v>
      </c>
      <c r="S382" s="20">
        <v>1770</v>
      </c>
    </row>
    <row r="383" spans="1:19">
      <c r="B383" s="18" t="s">
        <v>13772</v>
      </c>
      <c r="D383" s="18" t="s">
        <v>13773</v>
      </c>
      <c r="E383" s="18" t="s">
        <v>13774</v>
      </c>
      <c r="F383" s="18" t="s">
        <v>13775</v>
      </c>
      <c r="G383" s="19">
        <v>12</v>
      </c>
      <c r="H383" s="23">
        <v>45887</v>
      </c>
      <c r="I383" s="23">
        <v>46234</v>
      </c>
      <c r="J383" s="23">
        <v>45582</v>
      </c>
      <c r="K383" s="23">
        <v>45587</v>
      </c>
      <c r="L383" s="20">
        <v>1770</v>
      </c>
      <c r="M383" s="20">
        <v>0</v>
      </c>
      <c r="N383" s="20">
        <v>1770</v>
      </c>
      <c r="O383" s="21">
        <v>0</v>
      </c>
      <c r="Q383" s="20">
        <v>0</v>
      </c>
      <c r="R383" s="20">
        <f t="shared" si="13"/>
        <v>1770</v>
      </c>
      <c r="S383" s="20">
        <v>1770</v>
      </c>
    </row>
    <row r="384" spans="1:19">
      <c r="B384" s="18" t="s">
        <v>13776</v>
      </c>
      <c r="D384" s="18" t="s">
        <v>13777</v>
      </c>
      <c r="E384" s="18" t="s">
        <v>13778</v>
      </c>
      <c r="F384" s="18" t="s">
        <v>13779</v>
      </c>
      <c r="G384" s="19">
        <v>12</v>
      </c>
      <c r="H384" s="23">
        <v>45887</v>
      </c>
      <c r="I384" s="23">
        <v>46234</v>
      </c>
      <c r="J384" s="23">
        <v>45567</v>
      </c>
      <c r="K384" s="23">
        <v>45568</v>
      </c>
      <c r="L384" s="20">
        <v>0</v>
      </c>
      <c r="M384" s="20">
        <v>0</v>
      </c>
      <c r="N384" s="20">
        <v>1695</v>
      </c>
      <c r="O384" s="21">
        <v>0</v>
      </c>
      <c r="Q384" s="20">
        <v>0</v>
      </c>
      <c r="R384" s="20">
        <f t="shared" si="13"/>
        <v>1695</v>
      </c>
      <c r="S384" s="20">
        <v>1695</v>
      </c>
    </row>
    <row r="385" spans="1:19">
      <c r="B385" s="18" t="s">
        <v>13780</v>
      </c>
      <c r="D385" s="18" t="s">
        <v>13781</v>
      </c>
      <c r="E385" s="18" t="s">
        <v>13782</v>
      </c>
      <c r="F385" s="18" t="s">
        <v>13783</v>
      </c>
      <c r="G385" s="19">
        <v>12</v>
      </c>
      <c r="H385" s="23">
        <v>45887</v>
      </c>
      <c r="I385" s="23">
        <v>46234</v>
      </c>
      <c r="J385" s="23">
        <v>45533</v>
      </c>
      <c r="K385" s="23">
        <v>45534</v>
      </c>
      <c r="L385" s="20">
        <v>0</v>
      </c>
      <c r="M385" s="20">
        <v>0</v>
      </c>
      <c r="N385" s="20">
        <v>1695</v>
      </c>
      <c r="O385" s="21">
        <v>0</v>
      </c>
      <c r="Q385" s="20">
        <v>0</v>
      </c>
      <c r="R385" s="20">
        <f t="shared" si="13"/>
        <v>1695</v>
      </c>
      <c r="S385" s="20">
        <v>1695</v>
      </c>
    </row>
    <row r="386" spans="1:19">
      <c r="B386" s="18" t="s">
        <v>13784</v>
      </c>
      <c r="D386" s="18" t="s">
        <v>13785</v>
      </c>
      <c r="E386" s="18" t="s">
        <v>13786</v>
      </c>
      <c r="F386" s="18" t="s">
        <v>13787</v>
      </c>
      <c r="G386" s="19">
        <v>12</v>
      </c>
      <c r="H386" s="23">
        <v>45887</v>
      </c>
      <c r="I386" s="23">
        <v>46234</v>
      </c>
      <c r="J386" s="23">
        <v>45546</v>
      </c>
      <c r="K386" s="23">
        <v>45547</v>
      </c>
      <c r="L386" s="20">
        <v>1695</v>
      </c>
      <c r="M386" s="20">
        <v>0</v>
      </c>
      <c r="N386" s="20">
        <v>1695</v>
      </c>
      <c r="O386" s="21">
        <v>0</v>
      </c>
      <c r="Q386" s="20">
        <v>0</v>
      </c>
      <c r="R386" s="20">
        <f t="shared" si="13"/>
        <v>1695</v>
      </c>
      <c r="S386" s="20">
        <v>1695</v>
      </c>
    </row>
    <row r="387" spans="1:19">
      <c r="B387" s="18" t="s">
        <v>13788</v>
      </c>
      <c r="D387" s="18" t="s">
        <v>13789</v>
      </c>
      <c r="E387" s="18" t="s">
        <v>13790</v>
      </c>
      <c r="F387" s="18" t="s">
        <v>13791</v>
      </c>
      <c r="G387" s="19">
        <v>12</v>
      </c>
      <c r="H387" s="23">
        <v>45887</v>
      </c>
      <c r="I387" s="23">
        <v>46234</v>
      </c>
      <c r="J387" s="23">
        <v>45588</v>
      </c>
      <c r="K387" s="23">
        <v>45589</v>
      </c>
      <c r="L387" s="20">
        <v>1695</v>
      </c>
      <c r="M387" s="20">
        <v>0</v>
      </c>
      <c r="N387" s="20">
        <v>1695</v>
      </c>
      <c r="O387" s="21">
        <v>0</v>
      </c>
      <c r="Q387" s="20">
        <v>0</v>
      </c>
      <c r="R387" s="20">
        <f t="shared" si="13"/>
        <v>1695</v>
      </c>
      <c r="S387" s="20">
        <v>1695</v>
      </c>
    </row>
    <row r="388" spans="1:19">
      <c r="B388" s="18" t="s">
        <v>13792</v>
      </c>
      <c r="D388" s="18" t="s">
        <v>13793</v>
      </c>
      <c r="E388" s="18" t="s">
        <v>13794</v>
      </c>
      <c r="F388" s="18" t="s">
        <v>13795</v>
      </c>
      <c r="G388" s="19">
        <v>12</v>
      </c>
      <c r="H388" s="23">
        <v>45887</v>
      </c>
      <c r="I388" s="23">
        <v>46234</v>
      </c>
      <c r="J388" s="23">
        <v>45581</v>
      </c>
      <c r="K388" s="23">
        <v>45582</v>
      </c>
      <c r="L388" s="20">
        <v>1795</v>
      </c>
      <c r="M388" s="20">
        <v>0</v>
      </c>
      <c r="N388" s="20">
        <v>1795</v>
      </c>
      <c r="O388" s="21">
        <v>0</v>
      </c>
      <c r="Q388" s="20">
        <v>0</v>
      </c>
      <c r="R388" s="20">
        <f t="shared" si="13"/>
        <v>1795</v>
      </c>
      <c r="S388" s="20">
        <v>1795</v>
      </c>
    </row>
    <row r="389" spans="1:19">
      <c r="B389" s="18" t="s">
        <v>13796</v>
      </c>
      <c r="D389" s="18" t="s">
        <v>13797</v>
      </c>
      <c r="E389" s="18" t="s">
        <v>13798</v>
      </c>
      <c r="F389" s="18" t="s">
        <v>13799</v>
      </c>
      <c r="G389" s="19">
        <v>12</v>
      </c>
      <c r="H389" s="23">
        <v>45870</v>
      </c>
      <c r="I389" s="23">
        <v>46234</v>
      </c>
      <c r="J389" s="23">
        <v>45588</v>
      </c>
      <c r="K389" s="23">
        <v>45589</v>
      </c>
      <c r="L389" s="20">
        <v>0</v>
      </c>
      <c r="M389" s="20">
        <v>0</v>
      </c>
      <c r="N389" s="20">
        <v>1695</v>
      </c>
      <c r="O389" s="21">
        <v>0</v>
      </c>
      <c r="Q389" s="20">
        <v>0</v>
      </c>
      <c r="R389" s="20">
        <f t="shared" si="13"/>
        <v>1695</v>
      </c>
      <c r="S389" s="20">
        <v>1695</v>
      </c>
    </row>
    <row r="390" spans="1:19">
      <c r="B390" s="18" t="s">
        <v>13800</v>
      </c>
      <c r="D390" s="18" t="s">
        <v>13801</v>
      </c>
      <c r="E390" s="18" t="s">
        <v>13802</v>
      </c>
      <c r="F390" s="18" t="s">
        <v>13803</v>
      </c>
      <c r="G390" s="19">
        <v>12</v>
      </c>
      <c r="H390" s="23">
        <v>45887</v>
      </c>
      <c r="I390" s="23">
        <v>46234</v>
      </c>
      <c r="J390" s="23">
        <v>45549</v>
      </c>
      <c r="K390" s="23">
        <v>45551</v>
      </c>
      <c r="L390" s="20">
        <v>1695</v>
      </c>
      <c r="M390" s="20">
        <v>0</v>
      </c>
      <c r="N390" s="20">
        <v>1695</v>
      </c>
      <c r="O390" s="21">
        <v>0</v>
      </c>
      <c r="Q390" s="20">
        <v>0</v>
      </c>
      <c r="R390" s="20">
        <f t="shared" si="13"/>
        <v>1695</v>
      </c>
      <c r="S390" s="20">
        <v>1695</v>
      </c>
    </row>
    <row r="391" spans="1:19">
      <c r="A391" s="17" t="s">
        <v>13804</v>
      </c>
    </row>
    <row r="392" spans="1:19">
      <c r="A392" s="18" t="s">
        <v>13805</v>
      </c>
      <c r="B392" s="18" t="s">
        <v>13806</v>
      </c>
      <c r="C392" s="18" t="s">
        <v>13807</v>
      </c>
      <c r="D392" s="18" t="s">
        <v>13808</v>
      </c>
      <c r="E392" s="18" t="s">
        <v>13809</v>
      </c>
      <c r="F392" s="18" t="s">
        <v>13810</v>
      </c>
      <c r="G392" s="19">
        <v>12</v>
      </c>
      <c r="H392" s="23">
        <v>45870</v>
      </c>
      <c r="I392" s="23">
        <v>46234</v>
      </c>
      <c r="J392" s="23">
        <v>45567</v>
      </c>
      <c r="K392" s="23">
        <v>45568</v>
      </c>
      <c r="L392" s="20">
        <v>1799</v>
      </c>
      <c r="M392" s="20">
        <v>1800.95</v>
      </c>
      <c r="N392" s="20">
        <v>1895</v>
      </c>
      <c r="O392" s="21">
        <v>0</v>
      </c>
      <c r="Q392" s="20">
        <v>1285</v>
      </c>
      <c r="R392" s="20">
        <f t="shared" ref="R392:R418" si="14">N392</f>
        <v>1895</v>
      </c>
      <c r="S392" s="20">
        <v>1895</v>
      </c>
    </row>
    <row r="393" spans="1:19">
      <c r="A393" s="18" t="s">
        <v>13811</v>
      </c>
      <c r="B393" s="18" t="s">
        <v>13812</v>
      </c>
      <c r="C393" s="18" t="s">
        <v>13813</v>
      </c>
      <c r="D393" s="18" t="s">
        <v>13814</v>
      </c>
      <c r="E393" s="18" t="s">
        <v>13815</v>
      </c>
      <c r="F393" s="18" t="s">
        <v>13816</v>
      </c>
      <c r="G393" s="19">
        <v>12</v>
      </c>
      <c r="H393" s="23">
        <v>45870</v>
      </c>
      <c r="I393" s="23">
        <v>46234</v>
      </c>
      <c r="J393" s="23">
        <v>45530</v>
      </c>
      <c r="K393" s="23">
        <v>45531</v>
      </c>
      <c r="L393" s="20">
        <v>0</v>
      </c>
      <c r="M393" s="20">
        <v>1800.95</v>
      </c>
      <c r="N393" s="20">
        <v>1895</v>
      </c>
      <c r="O393" s="21">
        <v>0</v>
      </c>
      <c r="Q393" s="20">
        <v>1315</v>
      </c>
      <c r="R393" s="20">
        <f t="shared" si="14"/>
        <v>1895</v>
      </c>
      <c r="S393" s="20">
        <v>1895</v>
      </c>
    </row>
    <row r="394" spans="1:19">
      <c r="A394" s="18" t="s">
        <v>13817</v>
      </c>
      <c r="B394" s="18" t="s">
        <v>13818</v>
      </c>
      <c r="C394" s="18" t="s">
        <v>13819</v>
      </c>
      <c r="D394" s="18" t="s">
        <v>13820</v>
      </c>
      <c r="E394" s="18" t="s">
        <v>13821</v>
      </c>
      <c r="F394" s="18" t="s">
        <v>13822</v>
      </c>
      <c r="G394" s="19">
        <v>12</v>
      </c>
      <c r="H394" s="23">
        <v>45870</v>
      </c>
      <c r="I394" s="23">
        <v>46234</v>
      </c>
      <c r="J394" s="23">
        <v>45579</v>
      </c>
      <c r="K394" s="23">
        <v>45579</v>
      </c>
      <c r="L394" s="20">
        <v>1795</v>
      </c>
      <c r="M394" s="20">
        <v>1800.95</v>
      </c>
      <c r="N394" s="20">
        <v>1895</v>
      </c>
      <c r="O394" s="21">
        <v>0</v>
      </c>
      <c r="Q394" s="20">
        <v>1555</v>
      </c>
      <c r="R394" s="20">
        <f t="shared" si="14"/>
        <v>1895</v>
      </c>
      <c r="S394" s="20">
        <v>1895</v>
      </c>
    </row>
    <row r="395" spans="1:19">
      <c r="A395" s="18" t="s">
        <v>13823</v>
      </c>
      <c r="B395" s="18" t="s">
        <v>13824</v>
      </c>
      <c r="C395" s="18" t="s">
        <v>13825</v>
      </c>
      <c r="D395" s="18" t="s">
        <v>13826</v>
      </c>
      <c r="E395" s="18" t="s">
        <v>13827</v>
      </c>
      <c r="F395" s="18" t="s">
        <v>13828</v>
      </c>
      <c r="G395" s="19">
        <v>12</v>
      </c>
      <c r="H395" s="23">
        <v>45870</v>
      </c>
      <c r="I395" s="23">
        <v>46234</v>
      </c>
      <c r="J395" s="23">
        <v>45601</v>
      </c>
      <c r="K395" s="23">
        <v>45601</v>
      </c>
      <c r="L395" s="20">
        <v>0</v>
      </c>
      <c r="M395" s="20">
        <v>1800.95</v>
      </c>
      <c r="N395" s="20">
        <v>1925</v>
      </c>
      <c r="O395" s="21">
        <v>0</v>
      </c>
      <c r="Q395" s="20">
        <v>1425</v>
      </c>
      <c r="R395" s="20">
        <f t="shared" si="14"/>
        <v>1925</v>
      </c>
      <c r="S395" s="20">
        <v>1925</v>
      </c>
    </row>
    <row r="396" spans="1:19">
      <c r="A396" s="18" t="s">
        <v>13829</v>
      </c>
      <c r="B396" s="18" t="s">
        <v>13830</v>
      </c>
      <c r="C396" s="18" t="s">
        <v>13831</v>
      </c>
      <c r="D396" s="18" t="s">
        <v>13832</v>
      </c>
      <c r="E396" s="18" t="s">
        <v>13833</v>
      </c>
      <c r="F396" s="18" t="s">
        <v>13834</v>
      </c>
      <c r="G396" s="19">
        <v>12</v>
      </c>
      <c r="H396" s="23">
        <v>45870</v>
      </c>
      <c r="I396" s="23">
        <v>46234</v>
      </c>
      <c r="J396" s="23">
        <v>45559</v>
      </c>
      <c r="K396" s="23">
        <v>45559</v>
      </c>
      <c r="L396" s="20">
        <v>0</v>
      </c>
      <c r="M396" s="20">
        <v>1800.95</v>
      </c>
      <c r="N396" s="20">
        <v>1895</v>
      </c>
      <c r="O396" s="21">
        <v>0</v>
      </c>
      <c r="Q396" s="20">
        <v>1425</v>
      </c>
      <c r="R396" s="20">
        <f t="shared" si="14"/>
        <v>1895</v>
      </c>
      <c r="S396" s="20">
        <v>1895</v>
      </c>
    </row>
    <row r="397" spans="1:19">
      <c r="A397" s="18" t="s">
        <v>13835</v>
      </c>
      <c r="B397" s="18" t="s">
        <v>13836</v>
      </c>
      <c r="C397" s="18" t="s">
        <v>13837</v>
      </c>
      <c r="D397" s="18" t="s">
        <v>13838</v>
      </c>
      <c r="E397" s="18" t="s">
        <v>13839</v>
      </c>
      <c r="F397" s="18" t="s">
        <v>13840</v>
      </c>
      <c r="G397" s="19">
        <v>12</v>
      </c>
      <c r="H397" s="23">
        <v>45870</v>
      </c>
      <c r="I397" s="23">
        <v>46234</v>
      </c>
      <c r="J397" s="23">
        <v>45574</v>
      </c>
      <c r="K397" s="23">
        <v>45575</v>
      </c>
      <c r="L397" s="20">
        <v>1750</v>
      </c>
      <c r="M397" s="20">
        <v>1800.95</v>
      </c>
      <c r="N397" s="20">
        <v>1895</v>
      </c>
      <c r="O397" s="21">
        <v>0</v>
      </c>
      <c r="Q397" s="20">
        <v>1315</v>
      </c>
      <c r="R397" s="20">
        <f t="shared" si="14"/>
        <v>1895</v>
      </c>
      <c r="S397" s="20">
        <v>1895</v>
      </c>
    </row>
    <row r="398" spans="1:19">
      <c r="A398" s="18" t="s">
        <v>13841</v>
      </c>
      <c r="B398" s="18" t="s">
        <v>13842</v>
      </c>
      <c r="C398" s="18" t="s">
        <v>13843</v>
      </c>
      <c r="D398" s="18" t="s">
        <v>13844</v>
      </c>
      <c r="E398" s="18" t="s">
        <v>13845</v>
      </c>
      <c r="F398" s="18" t="s">
        <v>13846</v>
      </c>
      <c r="G398" s="19">
        <v>12</v>
      </c>
      <c r="H398" s="23">
        <v>45870</v>
      </c>
      <c r="I398" s="23">
        <v>46234</v>
      </c>
      <c r="J398" s="23">
        <v>45527</v>
      </c>
      <c r="K398" s="23">
        <v>45528</v>
      </c>
      <c r="L398" s="20">
        <v>0</v>
      </c>
      <c r="M398" s="20">
        <v>1800.95</v>
      </c>
      <c r="N398" s="20">
        <v>1895</v>
      </c>
      <c r="O398" s="21">
        <v>0</v>
      </c>
      <c r="Q398" s="20">
        <v>1315</v>
      </c>
      <c r="R398" s="20">
        <f t="shared" si="14"/>
        <v>1895</v>
      </c>
      <c r="S398" s="20">
        <v>1895</v>
      </c>
    </row>
    <row r="399" spans="1:19">
      <c r="A399" s="18" t="s">
        <v>13847</v>
      </c>
      <c r="B399" s="18" t="s">
        <v>13848</v>
      </c>
      <c r="C399" s="18" t="s">
        <v>13849</v>
      </c>
      <c r="D399" s="18" t="s">
        <v>13850</v>
      </c>
      <c r="E399" s="18" t="s">
        <v>13851</v>
      </c>
      <c r="F399" s="18" t="s">
        <v>13852</v>
      </c>
      <c r="G399" s="19">
        <v>12</v>
      </c>
      <c r="H399" s="23">
        <v>45870</v>
      </c>
      <c r="I399" s="23">
        <v>46234</v>
      </c>
      <c r="J399" s="23">
        <v>45552</v>
      </c>
      <c r="K399" s="23">
        <v>45552</v>
      </c>
      <c r="L399" s="20">
        <v>1795</v>
      </c>
      <c r="M399" s="20">
        <v>1800.95</v>
      </c>
      <c r="N399" s="20">
        <v>1895</v>
      </c>
      <c r="O399" s="21">
        <v>0</v>
      </c>
      <c r="Q399" s="20">
        <v>1285</v>
      </c>
      <c r="R399" s="20">
        <f t="shared" si="14"/>
        <v>1895</v>
      </c>
      <c r="S399" s="20">
        <v>1895</v>
      </c>
    </row>
    <row r="400" spans="1:19">
      <c r="A400" s="18" t="s">
        <v>13853</v>
      </c>
      <c r="B400" s="18" t="s">
        <v>13854</v>
      </c>
      <c r="C400" s="18" t="s">
        <v>13855</v>
      </c>
      <c r="D400" s="18" t="s">
        <v>13856</v>
      </c>
      <c r="E400" s="18" t="s">
        <v>13857</v>
      </c>
      <c r="F400" s="18" t="s">
        <v>13858</v>
      </c>
      <c r="G400" s="19">
        <v>12</v>
      </c>
      <c r="H400" s="23">
        <v>45870</v>
      </c>
      <c r="I400" s="23">
        <v>46234</v>
      </c>
      <c r="J400" s="23">
        <v>45587</v>
      </c>
      <c r="K400" s="23">
        <v>45588</v>
      </c>
      <c r="L400" s="20">
        <v>1795</v>
      </c>
      <c r="M400" s="20">
        <v>1800.95</v>
      </c>
      <c r="N400" s="20">
        <v>1895</v>
      </c>
      <c r="O400" s="21">
        <v>0</v>
      </c>
      <c r="Q400" s="20">
        <v>1285</v>
      </c>
      <c r="R400" s="20">
        <f t="shared" si="14"/>
        <v>1895</v>
      </c>
      <c r="S400" s="20">
        <v>1895</v>
      </c>
    </row>
    <row r="401" spans="1:19">
      <c r="A401" s="18" t="s">
        <v>13859</v>
      </c>
      <c r="B401" s="18" t="s">
        <v>13860</v>
      </c>
      <c r="C401" s="18" t="s">
        <v>13861</v>
      </c>
      <c r="D401" s="18" t="s">
        <v>13862</v>
      </c>
      <c r="E401" s="18" t="s">
        <v>13863</v>
      </c>
      <c r="F401" s="18" t="s">
        <v>13864</v>
      </c>
      <c r="G401" s="19">
        <v>12</v>
      </c>
      <c r="H401" s="23">
        <v>45870</v>
      </c>
      <c r="I401" s="23">
        <v>46234</v>
      </c>
      <c r="J401" s="23">
        <v>45544</v>
      </c>
      <c r="K401" s="23">
        <v>45544</v>
      </c>
      <c r="L401" s="20">
        <v>0</v>
      </c>
      <c r="M401" s="20">
        <v>1800.95</v>
      </c>
      <c r="N401" s="20">
        <v>1895</v>
      </c>
      <c r="O401" s="21">
        <v>0</v>
      </c>
      <c r="Q401" s="20">
        <v>1285</v>
      </c>
      <c r="R401" s="20">
        <f t="shared" si="14"/>
        <v>1895</v>
      </c>
      <c r="S401" s="20">
        <v>1895</v>
      </c>
    </row>
    <row r="402" spans="1:19">
      <c r="A402" s="18" t="s">
        <v>13865</v>
      </c>
      <c r="B402" s="18" t="s">
        <v>13866</v>
      </c>
      <c r="C402" s="18" t="s">
        <v>13867</v>
      </c>
      <c r="D402" s="18" t="s">
        <v>13868</v>
      </c>
      <c r="E402" s="18" t="s">
        <v>13869</v>
      </c>
      <c r="F402" s="18" t="s">
        <v>13870</v>
      </c>
      <c r="G402" s="19">
        <v>12</v>
      </c>
      <c r="H402" s="23">
        <v>45870</v>
      </c>
      <c r="I402" s="23">
        <v>46234</v>
      </c>
      <c r="J402" s="23">
        <v>45596</v>
      </c>
      <c r="K402" s="23">
        <v>45597</v>
      </c>
      <c r="L402" s="20">
        <v>1795</v>
      </c>
      <c r="M402" s="20">
        <v>1800.95</v>
      </c>
      <c r="N402" s="20">
        <v>1895</v>
      </c>
      <c r="O402" s="21">
        <v>0</v>
      </c>
      <c r="Q402" s="20">
        <v>1315</v>
      </c>
      <c r="R402" s="20">
        <f t="shared" si="14"/>
        <v>1895</v>
      </c>
      <c r="S402" s="20">
        <v>1895</v>
      </c>
    </row>
    <row r="403" spans="1:19">
      <c r="A403" s="18" t="s">
        <v>13871</v>
      </c>
      <c r="B403" s="18" t="s">
        <v>13872</v>
      </c>
      <c r="C403" s="18" t="s">
        <v>13873</v>
      </c>
      <c r="D403" s="18" t="s">
        <v>13874</v>
      </c>
      <c r="E403" s="18" t="s">
        <v>13875</v>
      </c>
      <c r="F403" s="18" t="s">
        <v>13876</v>
      </c>
      <c r="G403" s="19">
        <v>12</v>
      </c>
      <c r="H403" s="23">
        <v>45870</v>
      </c>
      <c r="I403" s="23">
        <v>46234</v>
      </c>
      <c r="J403" s="23">
        <v>45595</v>
      </c>
      <c r="K403" s="23">
        <v>45595</v>
      </c>
      <c r="L403" s="20">
        <v>1795</v>
      </c>
      <c r="M403" s="20">
        <v>1800.95</v>
      </c>
      <c r="N403" s="20">
        <v>1895</v>
      </c>
      <c r="O403" s="21">
        <v>0</v>
      </c>
      <c r="Q403" s="20">
        <v>1285</v>
      </c>
      <c r="R403" s="20">
        <f t="shared" si="14"/>
        <v>1895</v>
      </c>
      <c r="S403" s="20">
        <v>1895</v>
      </c>
    </row>
    <row r="404" spans="1:19">
      <c r="A404" s="18" t="s">
        <v>13877</v>
      </c>
      <c r="B404" s="18" t="s">
        <v>13878</v>
      </c>
      <c r="C404" s="18" t="s">
        <v>13879</v>
      </c>
      <c r="D404" s="18" t="s">
        <v>13880</v>
      </c>
      <c r="E404" s="18" t="s">
        <v>13881</v>
      </c>
      <c r="F404" s="18" t="s">
        <v>13882</v>
      </c>
      <c r="G404" s="19">
        <v>12</v>
      </c>
      <c r="H404" s="23">
        <v>45870</v>
      </c>
      <c r="I404" s="23">
        <v>46234</v>
      </c>
      <c r="J404" s="23">
        <v>45530</v>
      </c>
      <c r="K404" s="23">
        <v>45530</v>
      </c>
      <c r="L404" s="20">
        <v>0</v>
      </c>
      <c r="M404" s="20">
        <v>1800.95</v>
      </c>
      <c r="N404" s="20">
        <v>1895</v>
      </c>
      <c r="O404" s="21">
        <v>0</v>
      </c>
      <c r="Q404" s="20">
        <v>1285</v>
      </c>
      <c r="R404" s="20">
        <f t="shared" si="14"/>
        <v>1895</v>
      </c>
      <c r="S404" s="20">
        <v>1895</v>
      </c>
    </row>
    <row r="405" spans="1:19">
      <c r="A405" s="18" t="s">
        <v>13883</v>
      </c>
      <c r="B405" s="18" t="s">
        <v>13884</v>
      </c>
      <c r="C405" s="18" t="s">
        <v>13885</v>
      </c>
      <c r="D405" s="18" t="s">
        <v>13886</v>
      </c>
      <c r="E405" s="18" t="s">
        <v>13887</v>
      </c>
      <c r="F405" s="18" t="s">
        <v>13888</v>
      </c>
      <c r="G405" s="19">
        <v>12</v>
      </c>
      <c r="H405" s="23">
        <v>45870</v>
      </c>
      <c r="I405" s="23">
        <v>46234</v>
      </c>
      <c r="J405" s="23">
        <v>45569</v>
      </c>
      <c r="K405" s="23">
        <v>45570</v>
      </c>
      <c r="L405" s="20">
        <v>1830</v>
      </c>
      <c r="M405" s="20">
        <v>1800.95</v>
      </c>
      <c r="N405" s="20">
        <v>2145</v>
      </c>
      <c r="O405" s="21">
        <v>0</v>
      </c>
      <c r="Q405" s="20">
        <v>1425</v>
      </c>
      <c r="R405" s="20">
        <f t="shared" si="14"/>
        <v>2145</v>
      </c>
      <c r="S405" s="20">
        <v>2145</v>
      </c>
    </row>
    <row r="406" spans="1:19">
      <c r="A406" s="18" t="s">
        <v>13889</v>
      </c>
      <c r="B406" s="18" t="s">
        <v>13890</v>
      </c>
      <c r="C406" s="18" t="s">
        <v>13891</v>
      </c>
      <c r="D406" s="18" t="s">
        <v>13892</v>
      </c>
      <c r="E406" s="18" t="s">
        <v>13893</v>
      </c>
      <c r="F406" s="18" t="s">
        <v>13894</v>
      </c>
      <c r="G406" s="19">
        <v>12</v>
      </c>
      <c r="H406" s="23">
        <v>45870</v>
      </c>
      <c r="I406" s="23">
        <v>46234</v>
      </c>
      <c r="J406" s="23">
        <v>45528</v>
      </c>
      <c r="K406" s="23">
        <v>45528</v>
      </c>
      <c r="L406" s="20">
        <v>1830</v>
      </c>
      <c r="M406" s="20">
        <v>1800.95</v>
      </c>
      <c r="N406" s="20">
        <v>1970</v>
      </c>
      <c r="O406" s="21">
        <v>0</v>
      </c>
      <c r="Q406" s="20">
        <v>1315</v>
      </c>
      <c r="R406" s="20">
        <f t="shared" si="14"/>
        <v>1970</v>
      </c>
      <c r="S406" s="20">
        <v>1970</v>
      </c>
    </row>
    <row r="407" spans="1:19">
      <c r="A407" s="18" t="s">
        <v>13895</v>
      </c>
      <c r="B407" s="18" t="s">
        <v>13896</v>
      </c>
      <c r="C407" s="18" t="s">
        <v>13897</v>
      </c>
      <c r="D407" s="18" t="s">
        <v>13898</v>
      </c>
      <c r="E407" s="18" t="s">
        <v>13899</v>
      </c>
      <c r="F407" s="18" t="s">
        <v>13900</v>
      </c>
      <c r="G407" s="19">
        <v>12</v>
      </c>
      <c r="H407" s="23">
        <v>45870</v>
      </c>
      <c r="I407" s="23">
        <v>46234</v>
      </c>
      <c r="J407" s="23">
        <v>45529</v>
      </c>
      <c r="K407" s="23">
        <v>45530</v>
      </c>
      <c r="L407" s="20">
        <v>1855</v>
      </c>
      <c r="M407" s="20">
        <v>1800.95</v>
      </c>
      <c r="N407" s="20">
        <v>2170</v>
      </c>
      <c r="O407" s="21">
        <v>0</v>
      </c>
      <c r="Q407" s="20">
        <v>1285</v>
      </c>
      <c r="R407" s="20">
        <f t="shared" si="14"/>
        <v>2170</v>
      </c>
      <c r="S407" s="20">
        <v>2170</v>
      </c>
    </row>
    <row r="408" spans="1:19">
      <c r="B408" s="18" t="s">
        <v>13901</v>
      </c>
      <c r="D408" s="18" t="s">
        <v>13902</v>
      </c>
      <c r="E408" s="18" t="s">
        <v>13903</v>
      </c>
      <c r="F408" s="18" t="s">
        <v>13904</v>
      </c>
      <c r="G408" s="19">
        <v>12</v>
      </c>
      <c r="H408" s="23">
        <v>45887</v>
      </c>
      <c r="I408" s="23">
        <v>46234</v>
      </c>
      <c r="J408" s="23">
        <v>45555</v>
      </c>
      <c r="K408" s="23">
        <v>45556</v>
      </c>
      <c r="L408" s="20">
        <v>0</v>
      </c>
      <c r="M408" s="20">
        <v>0</v>
      </c>
      <c r="N408" s="20">
        <v>1925</v>
      </c>
      <c r="O408" s="21">
        <v>0</v>
      </c>
      <c r="Q408" s="20">
        <v>0</v>
      </c>
      <c r="R408" s="20">
        <f t="shared" si="14"/>
        <v>1925</v>
      </c>
      <c r="S408" s="20">
        <v>1925</v>
      </c>
    </row>
    <row r="409" spans="1:19">
      <c r="B409" s="18" t="s">
        <v>13905</v>
      </c>
      <c r="D409" s="18" t="s">
        <v>13906</v>
      </c>
      <c r="E409" s="18" t="s">
        <v>13907</v>
      </c>
      <c r="F409" s="18" t="s">
        <v>13908</v>
      </c>
      <c r="G409" s="19">
        <v>12</v>
      </c>
      <c r="H409" s="23">
        <v>45887</v>
      </c>
      <c r="I409" s="23">
        <v>46234</v>
      </c>
      <c r="J409" s="23">
        <v>45601</v>
      </c>
      <c r="K409" s="23">
        <v>45602</v>
      </c>
      <c r="L409" s="20">
        <v>0</v>
      </c>
      <c r="M409" s="20">
        <v>0</v>
      </c>
      <c r="N409" s="20">
        <v>2100</v>
      </c>
      <c r="O409" s="21">
        <v>0</v>
      </c>
      <c r="Q409" s="20">
        <v>0</v>
      </c>
      <c r="R409" s="20">
        <f t="shared" si="14"/>
        <v>2100</v>
      </c>
      <c r="S409" s="20">
        <v>2100</v>
      </c>
    </row>
    <row r="410" spans="1:19">
      <c r="B410" s="18" t="s">
        <v>13909</v>
      </c>
      <c r="D410" s="18" t="s">
        <v>13910</v>
      </c>
      <c r="E410" s="18" t="s">
        <v>13911</v>
      </c>
      <c r="F410" s="18" t="s">
        <v>13912</v>
      </c>
      <c r="G410" s="19">
        <v>12</v>
      </c>
      <c r="H410" s="23">
        <v>45887</v>
      </c>
      <c r="I410" s="23">
        <v>46234</v>
      </c>
      <c r="J410" s="23">
        <v>45569</v>
      </c>
      <c r="K410" s="23">
        <v>45570</v>
      </c>
      <c r="L410" s="20">
        <v>0</v>
      </c>
      <c r="M410" s="20">
        <v>0</v>
      </c>
      <c r="N410" s="20">
        <v>2200</v>
      </c>
      <c r="O410" s="21">
        <v>0</v>
      </c>
      <c r="Q410" s="20">
        <v>0</v>
      </c>
      <c r="R410" s="20">
        <f t="shared" si="14"/>
        <v>2200</v>
      </c>
      <c r="S410" s="20">
        <v>2200</v>
      </c>
    </row>
    <row r="411" spans="1:19">
      <c r="B411" s="18" t="s">
        <v>13913</v>
      </c>
      <c r="D411" s="18" t="s">
        <v>13914</v>
      </c>
      <c r="E411" s="18" t="s">
        <v>13915</v>
      </c>
      <c r="F411" s="18" t="s">
        <v>13916</v>
      </c>
      <c r="G411" s="19">
        <v>12</v>
      </c>
      <c r="H411" s="23">
        <v>45887</v>
      </c>
      <c r="I411" s="23">
        <v>46234</v>
      </c>
      <c r="J411" s="23">
        <v>45577</v>
      </c>
      <c r="K411" s="23">
        <v>45578</v>
      </c>
      <c r="L411" s="20">
        <v>2000</v>
      </c>
      <c r="M411" s="20">
        <v>0</v>
      </c>
      <c r="N411" s="20">
        <v>2000</v>
      </c>
      <c r="O411" s="21">
        <v>0</v>
      </c>
      <c r="Q411" s="20">
        <v>0</v>
      </c>
      <c r="R411" s="20">
        <f t="shared" si="14"/>
        <v>2000</v>
      </c>
      <c r="S411" s="20">
        <v>2000</v>
      </c>
    </row>
    <row r="412" spans="1:19">
      <c r="B412" s="18" t="s">
        <v>13917</v>
      </c>
      <c r="D412" s="18" t="s">
        <v>13918</v>
      </c>
      <c r="E412" s="18" t="s">
        <v>13919</v>
      </c>
      <c r="F412" s="18" t="s">
        <v>13920</v>
      </c>
      <c r="G412" s="19">
        <v>12</v>
      </c>
      <c r="H412" s="23">
        <v>45887</v>
      </c>
      <c r="I412" s="23">
        <v>46234</v>
      </c>
      <c r="J412" s="23">
        <v>45549</v>
      </c>
      <c r="K412" s="23">
        <v>45549</v>
      </c>
      <c r="L412" s="20">
        <v>0</v>
      </c>
      <c r="M412" s="20">
        <v>0</v>
      </c>
      <c r="N412" s="20">
        <v>2025</v>
      </c>
      <c r="O412" s="21">
        <v>0</v>
      </c>
      <c r="Q412" s="20">
        <v>0</v>
      </c>
      <c r="R412" s="20">
        <f t="shared" si="14"/>
        <v>2025</v>
      </c>
      <c r="S412" s="20">
        <v>2025</v>
      </c>
    </row>
    <row r="413" spans="1:19">
      <c r="B413" s="18" t="s">
        <v>13921</v>
      </c>
      <c r="D413" s="18" t="s">
        <v>13922</v>
      </c>
      <c r="E413" s="18" t="s">
        <v>13923</v>
      </c>
      <c r="F413" s="18" t="s">
        <v>13924</v>
      </c>
      <c r="G413" s="19">
        <v>12</v>
      </c>
      <c r="H413" s="23">
        <v>45887</v>
      </c>
      <c r="I413" s="23">
        <v>46234</v>
      </c>
      <c r="J413" s="23">
        <v>45574</v>
      </c>
      <c r="K413" s="23">
        <v>45575</v>
      </c>
      <c r="L413" s="20">
        <v>1925</v>
      </c>
      <c r="M413" s="20">
        <v>0</v>
      </c>
      <c r="N413" s="20">
        <v>2100</v>
      </c>
      <c r="O413" s="21">
        <v>0</v>
      </c>
      <c r="Q413" s="20">
        <v>0</v>
      </c>
      <c r="R413" s="20">
        <f t="shared" si="14"/>
        <v>2100</v>
      </c>
      <c r="S413" s="20">
        <v>2100</v>
      </c>
    </row>
    <row r="414" spans="1:19">
      <c r="B414" s="18" t="s">
        <v>13925</v>
      </c>
      <c r="D414" s="18" t="s">
        <v>13926</v>
      </c>
      <c r="E414" s="18" t="s">
        <v>13927</v>
      </c>
      <c r="F414" s="18" t="s">
        <v>13928</v>
      </c>
      <c r="G414" s="19">
        <v>12</v>
      </c>
      <c r="H414" s="23">
        <v>45887</v>
      </c>
      <c r="I414" s="23">
        <v>46234</v>
      </c>
      <c r="J414" s="23">
        <v>45582</v>
      </c>
      <c r="K414" s="23">
        <v>45582</v>
      </c>
      <c r="L414" s="20">
        <v>0</v>
      </c>
      <c r="M414" s="20">
        <v>0</v>
      </c>
      <c r="N414" s="20">
        <v>2100</v>
      </c>
      <c r="O414" s="21">
        <v>0</v>
      </c>
      <c r="Q414" s="20">
        <v>0</v>
      </c>
      <c r="R414" s="20">
        <f t="shared" si="14"/>
        <v>2100</v>
      </c>
      <c r="S414" s="20">
        <v>2100</v>
      </c>
    </row>
    <row r="415" spans="1:19">
      <c r="B415" s="18" t="s">
        <v>13929</v>
      </c>
      <c r="D415" s="18" t="s">
        <v>13930</v>
      </c>
      <c r="E415" s="18" t="s">
        <v>13931</v>
      </c>
      <c r="F415" s="18" t="s">
        <v>13932</v>
      </c>
      <c r="G415" s="19">
        <v>12</v>
      </c>
      <c r="H415" s="23">
        <v>45887</v>
      </c>
      <c r="I415" s="23">
        <v>46234</v>
      </c>
      <c r="J415" s="23">
        <v>45566</v>
      </c>
      <c r="K415" s="23">
        <v>45567</v>
      </c>
      <c r="L415" s="20">
        <v>0</v>
      </c>
      <c r="M415" s="20">
        <v>0</v>
      </c>
      <c r="N415" s="20">
        <v>1695</v>
      </c>
      <c r="O415" s="21">
        <v>0</v>
      </c>
      <c r="Q415" s="20">
        <v>0</v>
      </c>
      <c r="R415" s="20">
        <f t="shared" si="14"/>
        <v>1695</v>
      </c>
      <c r="S415" s="20">
        <v>1695</v>
      </c>
    </row>
    <row r="416" spans="1:19">
      <c r="B416" s="18" t="s">
        <v>13933</v>
      </c>
      <c r="D416" s="18" t="s">
        <v>13934</v>
      </c>
      <c r="E416" s="18" t="s">
        <v>13935</v>
      </c>
      <c r="F416" s="18" t="s">
        <v>13936</v>
      </c>
      <c r="G416" s="19">
        <v>12</v>
      </c>
      <c r="H416" s="23">
        <v>45887</v>
      </c>
      <c r="I416" s="23">
        <v>46234</v>
      </c>
      <c r="J416" s="23">
        <v>45595</v>
      </c>
      <c r="K416" s="23">
        <v>45595</v>
      </c>
      <c r="L416" s="20">
        <v>0</v>
      </c>
      <c r="M416" s="20">
        <v>0</v>
      </c>
      <c r="N416" s="20">
        <v>1925</v>
      </c>
      <c r="O416" s="21">
        <v>0</v>
      </c>
      <c r="Q416" s="20">
        <v>0</v>
      </c>
      <c r="R416" s="20">
        <f t="shared" si="14"/>
        <v>1925</v>
      </c>
      <c r="S416" s="20">
        <v>1925</v>
      </c>
    </row>
    <row r="417" spans="1:19">
      <c r="B417" s="18" t="s">
        <v>13937</v>
      </c>
      <c r="D417" s="18" t="s">
        <v>13938</v>
      </c>
      <c r="E417" s="18" t="s">
        <v>13939</v>
      </c>
      <c r="F417" s="18" t="s">
        <v>13940</v>
      </c>
      <c r="G417" s="19">
        <v>12</v>
      </c>
      <c r="H417" s="23">
        <v>45887</v>
      </c>
      <c r="I417" s="23">
        <v>46234</v>
      </c>
      <c r="J417" s="23">
        <v>45609</v>
      </c>
      <c r="K417" s="23">
        <v>45610</v>
      </c>
      <c r="L417" s="20">
        <v>1950</v>
      </c>
      <c r="M417" s="20">
        <v>0</v>
      </c>
      <c r="N417" s="20">
        <v>2125</v>
      </c>
      <c r="O417" s="21">
        <v>0</v>
      </c>
      <c r="Q417" s="20">
        <v>0</v>
      </c>
      <c r="R417" s="20">
        <f t="shared" si="14"/>
        <v>2125</v>
      </c>
      <c r="S417" s="20">
        <v>2125</v>
      </c>
    </row>
    <row r="418" spans="1:19">
      <c r="B418" s="18" t="s">
        <v>13941</v>
      </c>
      <c r="D418" s="18" t="s">
        <v>13942</v>
      </c>
      <c r="E418" s="18" t="s">
        <v>13943</v>
      </c>
      <c r="F418" s="18" t="s">
        <v>13944</v>
      </c>
      <c r="G418" s="19">
        <v>12</v>
      </c>
      <c r="H418" s="23">
        <v>45887</v>
      </c>
      <c r="I418" s="23">
        <v>46234</v>
      </c>
      <c r="J418" s="23">
        <v>45553</v>
      </c>
      <c r="K418" s="23">
        <v>45554</v>
      </c>
      <c r="L418" s="20">
        <v>1925</v>
      </c>
      <c r="M418" s="20">
        <v>0</v>
      </c>
      <c r="N418" s="20">
        <v>1925</v>
      </c>
      <c r="O418" s="21">
        <v>0</v>
      </c>
      <c r="Q418" s="20">
        <v>0</v>
      </c>
      <c r="R418" s="20">
        <f t="shared" si="14"/>
        <v>1925</v>
      </c>
      <c r="S418" s="20">
        <v>1925</v>
      </c>
    </row>
    <row r="419" spans="1:19">
      <c r="A419" s="17" t="s">
        <v>13945</v>
      </c>
    </row>
    <row r="420" spans="1:19">
      <c r="A420" s="18" t="s">
        <v>13946</v>
      </c>
      <c r="B420" s="18" t="s">
        <v>13947</v>
      </c>
      <c r="C420" s="18" t="s">
        <v>13948</v>
      </c>
      <c r="D420" s="18" t="s">
        <v>13949</v>
      </c>
      <c r="E420" s="18" t="s">
        <v>13950</v>
      </c>
      <c r="F420" s="18" t="s">
        <v>13951</v>
      </c>
      <c r="G420" s="19">
        <v>12</v>
      </c>
      <c r="H420" s="23">
        <v>45870</v>
      </c>
      <c r="I420" s="23">
        <v>46234</v>
      </c>
      <c r="J420" s="23">
        <v>45553</v>
      </c>
      <c r="K420" s="23">
        <v>45553</v>
      </c>
      <c r="L420" s="20">
        <v>1775</v>
      </c>
      <c r="M420" s="20">
        <v>1822.14</v>
      </c>
      <c r="N420" s="20">
        <v>1995</v>
      </c>
      <c r="O420" s="21">
        <v>0</v>
      </c>
      <c r="Q420" s="20">
        <v>1325</v>
      </c>
      <c r="R420" s="20">
        <f t="shared" ref="R420:R429" si="15">N420</f>
        <v>1995</v>
      </c>
      <c r="S420" s="20">
        <v>1995</v>
      </c>
    </row>
    <row r="421" spans="1:19">
      <c r="A421" s="18" t="s">
        <v>13952</v>
      </c>
      <c r="B421" s="18" t="s">
        <v>13953</v>
      </c>
      <c r="C421" s="18" t="s">
        <v>13954</v>
      </c>
      <c r="D421" s="18" t="s">
        <v>13955</v>
      </c>
      <c r="E421" s="18" t="s">
        <v>13956</v>
      </c>
      <c r="F421" s="18" t="s">
        <v>13957</v>
      </c>
      <c r="G421" s="19">
        <v>12</v>
      </c>
      <c r="H421" s="23">
        <v>45870</v>
      </c>
      <c r="I421" s="23">
        <v>46234</v>
      </c>
      <c r="J421" s="23">
        <v>45543</v>
      </c>
      <c r="K421" s="23">
        <v>45544</v>
      </c>
      <c r="L421" s="20">
        <v>1820</v>
      </c>
      <c r="M421" s="20">
        <v>1822.14</v>
      </c>
      <c r="N421" s="20">
        <v>1995</v>
      </c>
      <c r="O421" s="21">
        <v>0</v>
      </c>
      <c r="Q421" s="20">
        <v>1285</v>
      </c>
      <c r="R421" s="20">
        <f t="shared" si="15"/>
        <v>1995</v>
      </c>
      <c r="S421" s="20">
        <v>1995</v>
      </c>
    </row>
    <row r="422" spans="1:19">
      <c r="A422" s="18" t="s">
        <v>13958</v>
      </c>
      <c r="B422" s="18" t="s">
        <v>13959</v>
      </c>
      <c r="C422" s="18" t="s">
        <v>13960</v>
      </c>
      <c r="D422" s="18" t="s">
        <v>13961</v>
      </c>
      <c r="E422" s="18" t="s">
        <v>13962</v>
      </c>
      <c r="F422" s="18" t="s">
        <v>13963</v>
      </c>
      <c r="G422" s="19">
        <v>12</v>
      </c>
      <c r="H422" s="23">
        <v>45870</v>
      </c>
      <c r="I422" s="23">
        <v>46234</v>
      </c>
      <c r="J422" s="23">
        <v>45544</v>
      </c>
      <c r="K422" s="23">
        <v>45544</v>
      </c>
      <c r="L422" s="20">
        <v>1775</v>
      </c>
      <c r="M422" s="20">
        <v>1822.14</v>
      </c>
      <c r="N422" s="20">
        <v>1995</v>
      </c>
      <c r="O422" s="21">
        <v>0</v>
      </c>
      <c r="Q422" s="20">
        <v>1435</v>
      </c>
      <c r="R422" s="20">
        <f t="shared" si="15"/>
        <v>1995</v>
      </c>
      <c r="S422" s="20">
        <v>1995</v>
      </c>
    </row>
    <row r="423" spans="1:19">
      <c r="A423" s="18" t="s">
        <v>13964</v>
      </c>
      <c r="B423" s="18" t="s">
        <v>13965</v>
      </c>
      <c r="C423" s="18" t="s">
        <v>13966</v>
      </c>
      <c r="D423" s="18" t="s">
        <v>13967</v>
      </c>
      <c r="E423" s="18" t="s">
        <v>13968</v>
      </c>
      <c r="F423" s="18" t="s">
        <v>13969</v>
      </c>
      <c r="G423" s="19">
        <v>12</v>
      </c>
      <c r="H423" s="23">
        <v>45870</v>
      </c>
      <c r="I423" s="23">
        <v>46234</v>
      </c>
      <c r="J423" s="23">
        <v>45577</v>
      </c>
      <c r="K423" s="23">
        <v>45578</v>
      </c>
      <c r="L423" s="20">
        <v>1820</v>
      </c>
      <c r="M423" s="20">
        <v>1822.14</v>
      </c>
      <c r="N423" s="20">
        <v>1995</v>
      </c>
      <c r="O423" s="21">
        <v>0</v>
      </c>
      <c r="Q423" s="20">
        <v>1485</v>
      </c>
      <c r="R423" s="20">
        <f t="shared" si="15"/>
        <v>1995</v>
      </c>
      <c r="S423" s="20">
        <v>1995</v>
      </c>
    </row>
    <row r="424" spans="1:19">
      <c r="A424" s="18" t="s">
        <v>13970</v>
      </c>
      <c r="B424" s="18" t="s">
        <v>13971</v>
      </c>
      <c r="C424" s="18" t="s">
        <v>13972</v>
      </c>
      <c r="D424" s="18" t="s">
        <v>13973</v>
      </c>
      <c r="E424" s="18" t="s">
        <v>13974</v>
      </c>
      <c r="F424" s="18" t="s">
        <v>13975</v>
      </c>
      <c r="G424" s="19">
        <v>12</v>
      </c>
      <c r="H424" s="23">
        <v>45870</v>
      </c>
      <c r="I424" s="23">
        <v>46234</v>
      </c>
      <c r="J424" s="23">
        <v>45582</v>
      </c>
      <c r="K424" s="23">
        <v>45582</v>
      </c>
      <c r="L424" s="20">
        <v>0</v>
      </c>
      <c r="M424" s="20">
        <v>1822.14</v>
      </c>
      <c r="N424" s="20">
        <v>1995</v>
      </c>
      <c r="O424" s="21">
        <v>0</v>
      </c>
      <c r="Q424" s="20">
        <v>1325</v>
      </c>
      <c r="R424" s="20">
        <f t="shared" si="15"/>
        <v>1995</v>
      </c>
      <c r="S424" s="20">
        <v>1995</v>
      </c>
    </row>
    <row r="425" spans="1:19">
      <c r="A425" s="18" t="s">
        <v>13976</v>
      </c>
      <c r="B425" s="18" t="s">
        <v>13977</v>
      </c>
      <c r="C425" s="18" t="s">
        <v>13978</v>
      </c>
      <c r="D425" s="18" t="s">
        <v>13979</v>
      </c>
      <c r="E425" s="18" t="s">
        <v>13980</v>
      </c>
      <c r="F425" s="18" t="s">
        <v>13981</v>
      </c>
      <c r="G425" s="19">
        <v>12</v>
      </c>
      <c r="H425" s="23">
        <v>45870</v>
      </c>
      <c r="I425" s="23">
        <v>46234</v>
      </c>
      <c r="J425" s="23">
        <v>45559</v>
      </c>
      <c r="K425" s="23">
        <v>45560</v>
      </c>
      <c r="L425" s="20">
        <v>1125</v>
      </c>
      <c r="M425" s="20">
        <v>1822.14</v>
      </c>
      <c r="N425" s="20">
        <v>1995</v>
      </c>
      <c r="O425" s="21">
        <v>0</v>
      </c>
      <c r="Q425" s="20">
        <v>1285</v>
      </c>
      <c r="R425" s="20">
        <f t="shared" si="15"/>
        <v>1995</v>
      </c>
      <c r="S425" s="20">
        <v>1995</v>
      </c>
    </row>
    <row r="426" spans="1:19">
      <c r="A426" s="18" t="s">
        <v>13982</v>
      </c>
      <c r="B426" s="18" t="s">
        <v>13983</v>
      </c>
      <c r="C426" s="18" t="s">
        <v>13984</v>
      </c>
      <c r="D426" s="18" t="s">
        <v>13985</v>
      </c>
      <c r="E426" s="18" t="s">
        <v>13986</v>
      </c>
      <c r="F426" s="18" t="s">
        <v>13987</v>
      </c>
      <c r="G426" s="19">
        <v>12</v>
      </c>
      <c r="H426" s="23">
        <v>45870</v>
      </c>
      <c r="I426" s="23">
        <v>46234</v>
      </c>
      <c r="J426" s="23">
        <v>45568</v>
      </c>
      <c r="K426" s="23">
        <v>45569</v>
      </c>
      <c r="L426" s="20">
        <v>2070</v>
      </c>
      <c r="M426" s="20">
        <v>1822.14</v>
      </c>
      <c r="N426" s="20">
        <v>2070</v>
      </c>
      <c r="O426" s="21">
        <v>0</v>
      </c>
      <c r="Q426" s="20">
        <v>1285</v>
      </c>
      <c r="R426" s="20">
        <f t="shared" si="15"/>
        <v>2070</v>
      </c>
      <c r="S426" s="20">
        <v>2070</v>
      </c>
    </row>
    <row r="427" spans="1:19">
      <c r="A427" s="18" t="s">
        <v>13988</v>
      </c>
      <c r="B427" s="18" t="s">
        <v>13989</v>
      </c>
      <c r="C427" s="18" t="s">
        <v>13990</v>
      </c>
      <c r="D427" s="18" t="s">
        <v>13991</v>
      </c>
      <c r="E427" s="18" t="s">
        <v>13992</v>
      </c>
      <c r="F427" s="18" t="s">
        <v>13993</v>
      </c>
      <c r="G427" s="19">
        <v>12</v>
      </c>
      <c r="H427" s="23">
        <v>45870</v>
      </c>
      <c r="I427" s="23">
        <v>46234</v>
      </c>
      <c r="J427" s="23">
        <v>45530</v>
      </c>
      <c r="K427" s="23">
        <v>45530</v>
      </c>
      <c r="L427" s="20">
        <v>1895</v>
      </c>
      <c r="M427" s="20">
        <v>1822.14</v>
      </c>
      <c r="N427" s="20">
        <v>2070</v>
      </c>
      <c r="O427" s="21">
        <v>0</v>
      </c>
      <c r="Q427" s="20">
        <v>1285</v>
      </c>
      <c r="R427" s="20">
        <f t="shared" si="15"/>
        <v>2070</v>
      </c>
      <c r="S427" s="20">
        <v>2070</v>
      </c>
    </row>
    <row r="428" spans="1:19">
      <c r="A428" s="18" t="s">
        <v>13994</v>
      </c>
      <c r="B428" s="18" t="s">
        <v>13995</v>
      </c>
      <c r="C428" s="18" t="s">
        <v>13996</v>
      </c>
      <c r="D428" s="18" t="s">
        <v>13997</v>
      </c>
      <c r="E428" s="18" t="s">
        <v>13998</v>
      </c>
      <c r="F428" s="18" t="s">
        <v>13999</v>
      </c>
      <c r="G428" s="19">
        <v>12</v>
      </c>
      <c r="H428" s="23">
        <v>45870</v>
      </c>
      <c r="I428" s="23">
        <v>46234</v>
      </c>
      <c r="J428" s="23">
        <v>45576</v>
      </c>
      <c r="K428" s="23">
        <v>45578</v>
      </c>
      <c r="L428" s="20">
        <v>1920</v>
      </c>
      <c r="M428" s="20">
        <v>1822.14</v>
      </c>
      <c r="N428" s="20">
        <v>2095</v>
      </c>
      <c r="O428" s="21">
        <v>0</v>
      </c>
      <c r="Q428" s="20">
        <v>1505</v>
      </c>
      <c r="R428" s="20">
        <f t="shared" si="15"/>
        <v>2095</v>
      </c>
      <c r="S428" s="20">
        <v>2095</v>
      </c>
    </row>
    <row r="429" spans="1:19">
      <c r="B429" s="18" t="s">
        <v>14000</v>
      </c>
      <c r="D429" s="18" t="s">
        <v>14001</v>
      </c>
      <c r="E429" s="18" t="s">
        <v>14002</v>
      </c>
      <c r="F429" s="18" t="s">
        <v>14003</v>
      </c>
      <c r="G429" s="19">
        <v>12</v>
      </c>
      <c r="H429" s="23">
        <v>45887</v>
      </c>
      <c r="I429" s="23">
        <v>46234</v>
      </c>
      <c r="J429" s="23">
        <v>45571</v>
      </c>
      <c r="K429" s="23">
        <v>45572</v>
      </c>
      <c r="L429" s="20">
        <v>960</v>
      </c>
      <c r="M429" s="20">
        <v>0</v>
      </c>
      <c r="N429" s="20">
        <v>2310</v>
      </c>
      <c r="O429" s="21">
        <v>0</v>
      </c>
      <c r="Q429" s="20">
        <v>0</v>
      </c>
      <c r="R429" s="20">
        <f t="shared" si="15"/>
        <v>2310</v>
      </c>
      <c r="S429" s="20">
        <v>2310</v>
      </c>
    </row>
    <row r="430" spans="1:19">
      <c r="A430" s="17" t="s">
        <v>14004</v>
      </c>
    </row>
    <row r="431" spans="1:19">
      <c r="A431" s="18" t="s">
        <v>14005</v>
      </c>
      <c r="B431" s="18" t="s">
        <v>14006</v>
      </c>
      <c r="C431" s="18" t="s">
        <v>14007</v>
      </c>
      <c r="D431" s="18" t="s">
        <v>14008</v>
      </c>
      <c r="E431" s="18" t="s">
        <v>14009</v>
      </c>
      <c r="F431" s="18" t="s">
        <v>14010</v>
      </c>
      <c r="G431" s="19">
        <v>12</v>
      </c>
      <c r="H431" s="23">
        <v>45870</v>
      </c>
      <c r="I431" s="23">
        <v>46234</v>
      </c>
      <c r="J431" s="23">
        <v>45533</v>
      </c>
      <c r="K431" s="23">
        <v>45533</v>
      </c>
      <c r="L431" s="20">
        <v>975</v>
      </c>
      <c r="M431" s="20">
        <v>968.75</v>
      </c>
      <c r="N431" s="20">
        <v>1045</v>
      </c>
      <c r="O431" s="21">
        <v>0</v>
      </c>
      <c r="Q431" s="20">
        <v>1665</v>
      </c>
      <c r="R431" s="20">
        <f t="shared" ref="R431:R444" si="16">N431</f>
        <v>1045</v>
      </c>
      <c r="S431" s="20">
        <v>1045</v>
      </c>
    </row>
    <row r="432" spans="1:19">
      <c r="A432" s="18" t="s">
        <v>14011</v>
      </c>
      <c r="B432" s="18" t="s">
        <v>14012</v>
      </c>
      <c r="C432" s="18" t="s">
        <v>14013</v>
      </c>
      <c r="D432" s="18" t="s">
        <v>14014</v>
      </c>
      <c r="E432" s="18" t="s">
        <v>14015</v>
      </c>
      <c r="F432" s="18" t="s">
        <v>14016</v>
      </c>
      <c r="G432" s="19">
        <v>12</v>
      </c>
      <c r="H432" s="23">
        <v>45870</v>
      </c>
      <c r="I432" s="23">
        <v>46234</v>
      </c>
      <c r="J432" s="23">
        <v>45533</v>
      </c>
      <c r="K432" s="23">
        <v>45533</v>
      </c>
      <c r="L432" s="20">
        <v>975</v>
      </c>
      <c r="M432" s="20">
        <v>968.75</v>
      </c>
      <c r="N432" s="20">
        <v>1045</v>
      </c>
      <c r="O432" s="21">
        <v>0</v>
      </c>
      <c r="Q432" s="20">
        <v>1550</v>
      </c>
      <c r="R432" s="20">
        <f t="shared" si="16"/>
        <v>1045</v>
      </c>
      <c r="S432" s="20">
        <v>1045</v>
      </c>
    </row>
    <row r="433" spans="1:19">
      <c r="A433" s="18" t="s">
        <v>14017</v>
      </c>
      <c r="B433" s="18" t="s">
        <v>14018</v>
      </c>
      <c r="C433" s="18" t="s">
        <v>14019</v>
      </c>
      <c r="D433" s="18" t="s">
        <v>14020</v>
      </c>
      <c r="E433" s="18" t="s">
        <v>14021</v>
      </c>
      <c r="F433" s="18" t="s">
        <v>14022</v>
      </c>
      <c r="G433" s="19">
        <v>12</v>
      </c>
      <c r="H433" s="23">
        <v>45870</v>
      </c>
      <c r="I433" s="23">
        <v>46234</v>
      </c>
      <c r="J433" s="23">
        <v>45554</v>
      </c>
      <c r="K433" s="23">
        <v>45554</v>
      </c>
      <c r="L433" s="20">
        <v>975</v>
      </c>
      <c r="M433" s="20">
        <v>968.75</v>
      </c>
      <c r="N433" s="20">
        <v>1095</v>
      </c>
      <c r="O433" s="21">
        <v>0</v>
      </c>
      <c r="Q433" s="20">
        <v>874</v>
      </c>
      <c r="R433" s="20">
        <f t="shared" si="16"/>
        <v>1095</v>
      </c>
      <c r="S433" s="20">
        <v>1095</v>
      </c>
    </row>
    <row r="434" spans="1:19">
      <c r="A434" s="18" t="s">
        <v>14023</v>
      </c>
      <c r="B434" s="18" t="s">
        <v>14024</v>
      </c>
      <c r="C434" s="18" t="s">
        <v>14025</v>
      </c>
      <c r="D434" s="18" t="s">
        <v>14026</v>
      </c>
      <c r="E434" s="18" t="s">
        <v>14027</v>
      </c>
      <c r="F434" s="18" t="s">
        <v>14028</v>
      </c>
      <c r="G434" s="19">
        <v>12</v>
      </c>
      <c r="H434" s="23">
        <v>45870</v>
      </c>
      <c r="I434" s="23">
        <v>46234</v>
      </c>
      <c r="J434" s="23">
        <v>45554</v>
      </c>
      <c r="K434" s="23">
        <v>45554</v>
      </c>
      <c r="L434" s="20">
        <v>975</v>
      </c>
      <c r="M434" s="20">
        <v>968.75</v>
      </c>
      <c r="N434" s="20">
        <v>1095</v>
      </c>
      <c r="O434" s="21">
        <v>0</v>
      </c>
      <c r="Q434" s="20">
        <v>1665</v>
      </c>
      <c r="R434" s="20">
        <f t="shared" si="16"/>
        <v>1095</v>
      </c>
      <c r="S434" s="20">
        <v>1095</v>
      </c>
    </row>
    <row r="435" spans="1:19">
      <c r="A435" s="18" t="s">
        <v>14029</v>
      </c>
      <c r="B435" s="18" t="s">
        <v>14030</v>
      </c>
      <c r="C435" s="18" t="s">
        <v>14031</v>
      </c>
      <c r="D435" s="18" t="s">
        <v>14032</v>
      </c>
      <c r="E435" s="18" t="s">
        <v>14033</v>
      </c>
      <c r="F435" s="18" t="s">
        <v>14034</v>
      </c>
      <c r="G435" s="19">
        <v>12</v>
      </c>
      <c r="H435" s="23">
        <v>45870</v>
      </c>
      <c r="I435" s="23">
        <v>46234</v>
      </c>
      <c r="J435" s="23">
        <v>45531</v>
      </c>
      <c r="K435" s="23">
        <v>45532</v>
      </c>
      <c r="L435" s="20">
        <v>0</v>
      </c>
      <c r="M435" s="20">
        <v>968.75</v>
      </c>
      <c r="N435" s="20">
        <v>1132.5</v>
      </c>
      <c r="O435" s="21">
        <v>0</v>
      </c>
      <c r="Q435" s="20">
        <v>799</v>
      </c>
      <c r="R435" s="20">
        <f t="shared" si="16"/>
        <v>1132.5</v>
      </c>
      <c r="S435" s="20">
        <v>1132.5</v>
      </c>
    </row>
    <row r="436" spans="1:19">
      <c r="A436" s="18" t="s">
        <v>14035</v>
      </c>
      <c r="B436" s="18" t="s">
        <v>14036</v>
      </c>
      <c r="C436" s="18" t="s">
        <v>14037</v>
      </c>
      <c r="D436" s="18" t="s">
        <v>14038</v>
      </c>
      <c r="E436" s="18" t="s">
        <v>14039</v>
      </c>
      <c r="F436" s="18" t="s">
        <v>14040</v>
      </c>
      <c r="G436" s="19">
        <v>12</v>
      </c>
      <c r="H436" s="23">
        <v>45870</v>
      </c>
      <c r="I436" s="23">
        <v>46234</v>
      </c>
      <c r="J436" s="23">
        <v>45531</v>
      </c>
      <c r="K436" s="23">
        <v>45532</v>
      </c>
      <c r="L436" s="20">
        <v>0</v>
      </c>
      <c r="M436" s="20">
        <v>968.75</v>
      </c>
      <c r="N436" s="20">
        <v>1132.5</v>
      </c>
      <c r="O436" s="21">
        <v>0</v>
      </c>
      <c r="Q436" s="20">
        <v>799</v>
      </c>
      <c r="R436" s="20">
        <f t="shared" si="16"/>
        <v>1132.5</v>
      </c>
      <c r="S436" s="20">
        <v>1132.5</v>
      </c>
    </row>
    <row r="437" spans="1:19">
      <c r="B437" s="18" t="s">
        <v>14041</v>
      </c>
      <c r="D437" s="18" t="s">
        <v>14042</v>
      </c>
      <c r="E437" s="18" t="s">
        <v>14043</v>
      </c>
      <c r="F437" s="18" t="s">
        <v>14044</v>
      </c>
      <c r="G437" s="19">
        <v>12</v>
      </c>
      <c r="H437" s="23">
        <v>45887</v>
      </c>
      <c r="I437" s="23">
        <v>46234</v>
      </c>
      <c r="J437" s="23">
        <v>45603</v>
      </c>
      <c r="K437" s="23">
        <v>45603</v>
      </c>
      <c r="L437" s="20">
        <v>0</v>
      </c>
      <c r="M437" s="20">
        <v>0</v>
      </c>
      <c r="N437" s="20">
        <v>1070</v>
      </c>
      <c r="O437" s="21">
        <v>0</v>
      </c>
      <c r="Q437" s="20">
        <v>0</v>
      </c>
      <c r="R437" s="20">
        <f t="shared" si="16"/>
        <v>1070</v>
      </c>
      <c r="S437" s="20">
        <v>1070</v>
      </c>
    </row>
    <row r="438" spans="1:19">
      <c r="B438" s="18" t="s">
        <v>14045</v>
      </c>
      <c r="D438" s="18" t="s">
        <v>14046</v>
      </c>
      <c r="E438" s="18" t="s">
        <v>14047</v>
      </c>
      <c r="F438" s="18" t="s">
        <v>14048</v>
      </c>
      <c r="G438" s="19">
        <v>12</v>
      </c>
      <c r="H438" s="23">
        <v>45887</v>
      </c>
      <c r="I438" s="23">
        <v>46234</v>
      </c>
      <c r="J438" s="23">
        <v>45603</v>
      </c>
      <c r="K438" s="23">
        <v>45603</v>
      </c>
      <c r="L438" s="20">
        <v>0</v>
      </c>
      <c r="M438" s="20">
        <v>0</v>
      </c>
      <c r="N438" s="20">
        <v>1070</v>
      </c>
      <c r="O438" s="21">
        <v>0</v>
      </c>
      <c r="Q438" s="20">
        <v>0</v>
      </c>
      <c r="R438" s="20">
        <f t="shared" si="16"/>
        <v>1070</v>
      </c>
      <c r="S438" s="20">
        <v>1070</v>
      </c>
    </row>
    <row r="439" spans="1:19">
      <c r="B439" s="18" t="s">
        <v>14049</v>
      </c>
      <c r="D439" s="18" t="s">
        <v>14050</v>
      </c>
      <c r="E439" s="18" t="s">
        <v>14051</v>
      </c>
      <c r="F439" s="18" t="s">
        <v>14052</v>
      </c>
      <c r="G439" s="19">
        <v>12</v>
      </c>
      <c r="H439" s="23">
        <v>45887</v>
      </c>
      <c r="I439" s="23">
        <v>46234</v>
      </c>
      <c r="J439" s="23">
        <v>45596</v>
      </c>
      <c r="K439" s="23">
        <v>45596</v>
      </c>
      <c r="L439" s="20">
        <v>0</v>
      </c>
      <c r="M439" s="20">
        <v>0</v>
      </c>
      <c r="N439" s="20">
        <v>1070</v>
      </c>
      <c r="O439" s="21">
        <v>0</v>
      </c>
      <c r="Q439" s="20">
        <v>0</v>
      </c>
      <c r="R439" s="20">
        <f t="shared" si="16"/>
        <v>1070</v>
      </c>
      <c r="S439" s="20">
        <v>1070</v>
      </c>
    </row>
    <row r="440" spans="1:19">
      <c r="B440" s="18" t="s">
        <v>14053</v>
      </c>
      <c r="D440" s="18" t="s">
        <v>14054</v>
      </c>
      <c r="E440" s="18" t="s">
        <v>14055</v>
      </c>
      <c r="F440" s="18" t="s">
        <v>14056</v>
      </c>
      <c r="G440" s="19">
        <v>12</v>
      </c>
      <c r="H440" s="23">
        <v>45887</v>
      </c>
      <c r="I440" s="23">
        <v>46234</v>
      </c>
      <c r="J440" s="23">
        <v>45596</v>
      </c>
      <c r="K440" s="23">
        <v>45596</v>
      </c>
      <c r="L440" s="20">
        <v>0</v>
      </c>
      <c r="M440" s="20">
        <v>0</v>
      </c>
      <c r="N440" s="20">
        <v>1070</v>
      </c>
      <c r="O440" s="21">
        <v>0</v>
      </c>
      <c r="Q440" s="20">
        <v>0</v>
      </c>
      <c r="R440" s="20">
        <f t="shared" si="16"/>
        <v>1070</v>
      </c>
      <c r="S440" s="20">
        <v>1070</v>
      </c>
    </row>
    <row r="441" spans="1:19">
      <c r="B441" s="18" t="s">
        <v>14057</v>
      </c>
      <c r="D441" s="18" t="s">
        <v>14058</v>
      </c>
      <c r="E441" s="18" t="s">
        <v>14059</v>
      </c>
      <c r="F441" s="18" t="s">
        <v>14060</v>
      </c>
      <c r="G441" s="19">
        <v>12</v>
      </c>
      <c r="H441" s="23">
        <v>45887</v>
      </c>
      <c r="I441" s="23">
        <v>46234</v>
      </c>
      <c r="J441" s="23">
        <v>45531</v>
      </c>
      <c r="K441" s="23">
        <v>45532</v>
      </c>
      <c r="L441" s="20">
        <v>1170</v>
      </c>
      <c r="M441" s="20">
        <v>0</v>
      </c>
      <c r="N441" s="20">
        <v>1257.5</v>
      </c>
      <c r="O441" s="21">
        <v>0</v>
      </c>
      <c r="Q441" s="20">
        <v>0</v>
      </c>
      <c r="R441" s="20">
        <f t="shared" si="16"/>
        <v>1257.5</v>
      </c>
      <c r="S441" s="20">
        <v>1257.5</v>
      </c>
    </row>
    <row r="442" spans="1:19">
      <c r="B442" s="18" t="s">
        <v>14061</v>
      </c>
      <c r="D442" s="18" t="s">
        <v>14062</v>
      </c>
      <c r="E442" s="18" t="s">
        <v>14063</v>
      </c>
      <c r="F442" s="18" t="s">
        <v>14064</v>
      </c>
      <c r="G442" s="19">
        <v>12</v>
      </c>
      <c r="H442" s="23">
        <v>45887</v>
      </c>
      <c r="I442" s="23">
        <v>46234</v>
      </c>
      <c r="J442" s="23">
        <v>45531</v>
      </c>
      <c r="K442" s="23">
        <v>45532</v>
      </c>
      <c r="L442" s="20">
        <v>1170</v>
      </c>
      <c r="M442" s="20">
        <v>0</v>
      </c>
      <c r="N442" s="20">
        <v>1257.5</v>
      </c>
      <c r="O442" s="21">
        <v>0</v>
      </c>
      <c r="Q442" s="20">
        <v>0</v>
      </c>
      <c r="R442" s="20">
        <f t="shared" si="16"/>
        <v>1257.5</v>
      </c>
      <c r="S442" s="20">
        <v>1257.5</v>
      </c>
    </row>
    <row r="443" spans="1:19">
      <c r="B443" s="18" t="s">
        <v>14065</v>
      </c>
      <c r="D443" s="18" t="s">
        <v>14066</v>
      </c>
      <c r="E443" s="18" t="s">
        <v>14067</v>
      </c>
      <c r="F443" s="18" t="s">
        <v>14068</v>
      </c>
      <c r="G443" s="19">
        <v>12</v>
      </c>
      <c r="H443" s="23">
        <v>45870</v>
      </c>
      <c r="I443" s="23">
        <v>46234</v>
      </c>
      <c r="J443" s="23">
        <v>45602</v>
      </c>
      <c r="K443" s="23">
        <v>45603</v>
      </c>
      <c r="L443" s="20">
        <v>0</v>
      </c>
      <c r="M443" s="20">
        <v>0</v>
      </c>
      <c r="N443" s="20">
        <v>1145</v>
      </c>
      <c r="O443" s="21">
        <v>0</v>
      </c>
      <c r="Q443" s="20">
        <v>0</v>
      </c>
      <c r="R443" s="20">
        <f t="shared" si="16"/>
        <v>1145</v>
      </c>
      <c r="S443" s="20">
        <v>1145</v>
      </c>
    </row>
    <row r="444" spans="1:19">
      <c r="B444" s="18" t="s">
        <v>14069</v>
      </c>
      <c r="D444" s="18" t="s">
        <v>14070</v>
      </c>
      <c r="E444" s="18" t="s">
        <v>14071</v>
      </c>
      <c r="F444" s="18" t="s">
        <v>14072</v>
      </c>
      <c r="G444" s="19">
        <v>12</v>
      </c>
      <c r="H444" s="23">
        <v>45870</v>
      </c>
      <c r="I444" s="23">
        <v>46234</v>
      </c>
      <c r="J444" s="23">
        <v>45602</v>
      </c>
      <c r="K444" s="23">
        <v>45603</v>
      </c>
      <c r="L444" s="20">
        <v>0</v>
      </c>
      <c r="M444" s="20">
        <v>0</v>
      </c>
      <c r="N444" s="20">
        <v>1145</v>
      </c>
      <c r="O444" s="21">
        <v>0</v>
      </c>
      <c r="Q444" s="20">
        <v>0</v>
      </c>
      <c r="R444" s="20">
        <f t="shared" si="16"/>
        <v>1145</v>
      </c>
      <c r="S444" s="20">
        <v>1145</v>
      </c>
    </row>
    <row r="445" spans="1:19">
      <c r="A445" s="16" t="s">
        <v>14073</v>
      </c>
      <c r="B445" s="12">
        <f>COUNTA(B31:B44)+COUNTA(B46:B73)+COUNTA(B75:B100)+COUNTA(B102:B129)+COUNTA(B131:B172)+COUNTA(B174:B215)+COUNTA(B217:B256)+COUNTA(B258:B276)+COUNTA(B278:B297)+COUNTA(B299:B321)+COUNTA(B323:B353)+COUNTA(B355:B390)+COUNTA(B392:B418)+COUNTA(B420:B429)+COUNTA(B431:B444)</f>
        <v>400</v>
      </c>
      <c r="G445" s="13">
        <f>IF((COUNTA(G31:G44)+COUNTA(G46:G73)+COUNTA(G75:G100)+COUNTA(G102:G129)+COUNTA(G131:G172)+COUNTA(G174:G215)+COUNTA(G217:G256)+COUNTA(G258:G276)+COUNTA(G278:G297)+COUNTA(G299:G321)+COUNTA(G323:G353)+COUNTA(G355:G390)+COUNTA(G392:G418)+COUNTA(G420:G429)+COUNTA(G431:G444))=0,0,(SUM(G31:G44)+SUM(G46:G73)+SUM(G75:G100)+SUM(G102:G129)+SUM(G131:G172)+SUM(G174:G215)+SUM(G217:G256)+SUM(G258:G276)+SUM(G278:G297)+SUM(G299:G321)+SUM(G323:G353)+SUM(G355:G390)+SUM(G392:G418)+SUM(G420:G429)+SUM(G431:G444))/(COUNTA(G31:G44)+COUNTA(G46:G73)+COUNTA(G75:G100)+COUNTA(G102:G129)+COUNTA(G131:G172)+COUNTA(G174:G215)+COUNTA(G217:G256)+COUNTA(G258:G276)+COUNTA(G278:G297)+COUNTA(G299:G321)+COUNTA(G323:G353)+COUNTA(G355:G390)+COUNTA(G392:G418)+COUNTA(G420:G429)+COUNTA(G431:G444)))</f>
        <v>12</v>
      </c>
      <c r="L445" s="14">
        <f>IF((COUNTA(L31:L44)+COUNTA(L46:L73)+COUNTA(L75:L100)+COUNTA(L102:L129)+COUNTA(L131:L172)+COUNTA(L174:L215)+COUNTA(L217:L256)+COUNTA(L258:L276)+COUNTA(L278:L297)+COUNTA(L299:L321)+COUNTA(L323:L353)+COUNTA(L355:L390)+COUNTA(L392:L418)+COUNTA(L420:L429)+COUNTA(L431:L444))=0,0,(SUM(L31:L44)+SUM(L46:L73)+SUM(L75:L100)+SUM(L102:L129)+SUM(L131:L172)+SUM(L174:L215)+SUM(L217:L256)+SUM(L258:L276)+SUM(L278:L297)+SUM(L299:L321)+SUM(L323:L353)+SUM(L355:L390)+SUM(L392:L418)+SUM(L420:L429)+SUM(L431:L444))/(COUNTA(L31:L44)+COUNTA(L46:L73)+COUNTA(L75:L100)+COUNTA(L102:L129)+COUNTA(L131:L172)+COUNTA(L174:L215)+COUNTA(L217:L256)+COUNTA(L258:L276)+COUNTA(L278:L297)+COUNTA(L299:L321)+COUNTA(L323:L353)+COUNTA(L355:L390)+COUNTA(L392:L418)+COUNTA(L420:L429)+COUNTA(L431:L444)))</f>
        <v>797.27750000000003</v>
      </c>
      <c r="M445" s="14">
        <f>IF((COUNTA(M31:M44)+COUNTA(M46:M73)+COUNTA(M75:M100)+COUNTA(M102:M129)+COUNTA(M131:M172)+COUNTA(M174:M215)+COUNTA(M217:M256)+COUNTA(M258:M276)+COUNTA(M278:M297)+COUNTA(M299:M321)+COUNTA(M323:M353)+COUNTA(M355:M390)+COUNTA(M392:M418)+COUNTA(M420:M429)+COUNTA(M431:M444))=0,0,(SUM(M31:M44)+SUM(M46:M73)+SUM(M75:M100)+SUM(M102:M129)+SUM(M131:M172)+SUM(M174:M215)+SUM(M217:M256)+SUM(M258:M276)+SUM(M278:M297)+SUM(M299:M321)+SUM(M323:M353)+SUM(M355:M390)+SUM(M392:M418)+SUM(M420:M429)+SUM(M431:M444))/(COUNTA(M31:M44)+COUNTA(M46:M73)+COUNTA(M75:M100)+COUNTA(M102:M129)+COUNTA(M131:M172)+COUNTA(M174:M215)+COUNTA(M217:M256)+COUNTA(M258:M276)+COUNTA(M278:M297)+COUNTA(M299:M321)+COUNTA(M323:M353)+COUNTA(M355:M390)+COUNTA(M392:M418)+COUNTA(M420:M429)+COUNTA(M431:M444)))</f>
        <v>470.88182500000005</v>
      </c>
      <c r="N445" s="14">
        <f>IF(B445 &gt; 0, R445 / B445, 0)</f>
        <v>1271.4375</v>
      </c>
      <c r="Q445" s="14">
        <f>IF((COUNTA(Q31:Q44)+COUNTA(Q46:Q73)+COUNTA(Q75:Q100)+COUNTA(Q102:Q129)+COUNTA(Q131:Q172)+COUNTA(Q174:Q215)+COUNTA(Q217:Q256)+COUNTA(Q258:Q276)+COUNTA(Q278:Q297)+COUNTA(Q299:Q321)+COUNTA(Q323:Q353)+COUNTA(Q355:Q390)+COUNTA(Q392:Q418)+COUNTA(Q420:Q429)+COUNTA(Q431:Q444))=0,0,(SUM(Q31:Q44)+SUM(Q46:Q73)+SUM(Q75:Q100)+SUM(Q102:Q129)+SUM(Q131:Q172)+SUM(Q174:Q215)+SUM(Q217:Q256)+SUM(Q258:Q276)+SUM(Q278:Q297)+SUM(Q299:Q321)+SUM(Q323:Q353)+SUM(Q355:Q390)+SUM(Q392:Q418)+SUM(Q420:Q429)+SUM(Q431:Q444))/(COUNTA(Q31:Q44)+COUNTA(Q46:Q73)+COUNTA(Q75:Q100)+COUNTA(Q102:Q129)+COUNTA(Q131:Q172)+COUNTA(Q174:Q215)+COUNTA(Q217:Q256)+COUNTA(Q258:Q276)+COUNTA(Q278:Q297)+COUNTA(Q299:Q321)+COUNTA(Q323:Q353)+COUNTA(Q355:Q390)+COUNTA(Q392:Q418)+COUNTA(Q420:Q429)+COUNTA(Q431:Q444)))</f>
        <v>427.36250000000001</v>
      </c>
      <c r="R445" s="14">
        <f>SUM(R31:R44)+SUM(R46:R73)+SUM(R75:R100)+SUM(R102:R129)+SUM(R131:R172)+SUM(R174:R215)+SUM(R217:R256)+SUM(R258:R276)+SUM(R278:R297)+SUM(R299:R321)+SUM(R323:R353)+SUM(R355:R390)+SUM(R392:R418)+SUM(R420:R429)+SUM(R431:R444)</f>
        <v>508575</v>
      </c>
    </row>
  </sheetData>
  <mergeCells count="6">
    <mergeCell ref="A7:E7"/>
    <mergeCell ref="F7:N7"/>
    <mergeCell ref="O7"/>
    <mergeCell ref="A28:I28"/>
    <mergeCell ref="J28:K28"/>
    <mergeCell ref="L28:O28"/>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99600-3ED1-4029-9AA0-66E35CFFBE14}">
  <sheetPr>
    <tabColor theme="7" tint="0.79998168889431442"/>
  </sheetPr>
  <dimension ref="A1:V27"/>
  <sheetViews>
    <sheetView zoomScaleNormal="100" workbookViewId="0">
      <selection activeCell="U29" sqref="A1:XFD1048576"/>
    </sheetView>
  </sheetViews>
  <sheetFormatPr defaultColWidth="11.42578125" defaultRowHeight="15"/>
  <cols>
    <col min="1" max="1" width="29.7109375" customWidth="1"/>
    <col min="2" max="3" width="12.7109375" customWidth="1"/>
    <col min="4" max="4" width="17.7109375" customWidth="1"/>
    <col min="5" max="5" width="12.7109375" customWidth="1"/>
    <col min="6" max="6" width="14.7109375" customWidth="1"/>
    <col min="7" max="7" width="12.7109375" customWidth="1"/>
    <col min="8" max="8" width="16.7109375" customWidth="1"/>
    <col min="9" max="9" width="12.7109375" customWidth="1"/>
    <col min="10" max="10" width="14.7109375" customWidth="1"/>
    <col min="11" max="11" width="12.7109375" customWidth="1"/>
    <col min="12" max="12" width="16.7109375" customWidth="1"/>
    <col min="13" max="18" width="12.7109375" customWidth="1"/>
    <col min="19" max="19" width="18.7109375" customWidth="1"/>
    <col min="20" max="21" width="12.7109375" customWidth="1"/>
  </cols>
  <sheetData>
    <row r="1" spans="1:22" ht="15.75">
      <c r="A1" s="99" t="s">
        <v>19537</v>
      </c>
      <c r="B1" s="26"/>
      <c r="C1" s="26"/>
      <c r="D1" s="26"/>
      <c r="E1" s="26"/>
      <c r="F1" s="26"/>
      <c r="G1" s="26"/>
      <c r="H1" s="26"/>
      <c r="I1" s="26"/>
      <c r="J1" s="26"/>
      <c r="K1" s="26"/>
      <c r="L1" s="26"/>
      <c r="M1" s="26"/>
      <c r="N1" s="26"/>
      <c r="O1" s="26"/>
      <c r="P1" s="26"/>
      <c r="Q1" s="26"/>
      <c r="R1" s="26"/>
      <c r="S1" s="26"/>
      <c r="T1" s="26"/>
      <c r="U1" s="26"/>
      <c r="V1" s="26"/>
    </row>
    <row r="2" spans="1:22" ht="15.75">
      <c r="A2" s="99" t="s">
        <v>19538</v>
      </c>
      <c r="B2" s="26"/>
      <c r="C2" s="26"/>
      <c r="D2" s="26"/>
      <c r="E2" s="26"/>
      <c r="F2" s="26"/>
      <c r="G2" s="26"/>
      <c r="H2" s="26"/>
      <c r="I2" s="26"/>
      <c r="J2" s="26"/>
      <c r="K2" s="26"/>
      <c r="L2" s="26"/>
      <c r="M2" s="26"/>
      <c r="N2" s="26"/>
      <c r="O2" s="26"/>
      <c r="P2" s="26"/>
      <c r="Q2" s="26"/>
      <c r="R2" s="26"/>
      <c r="S2" s="26"/>
      <c r="T2" s="26"/>
      <c r="U2" s="26"/>
      <c r="V2" s="26"/>
    </row>
    <row r="4" spans="1:22">
      <c r="I4" s="100" t="s">
        <v>19539</v>
      </c>
      <c r="J4" s="100"/>
      <c r="K4" s="100"/>
      <c r="L4" s="100"/>
      <c r="M4" s="100" t="s">
        <v>19536</v>
      </c>
      <c r="N4" s="100"/>
      <c r="O4" s="100" t="s">
        <v>19535</v>
      </c>
      <c r="P4" s="100"/>
      <c r="Q4" s="100"/>
      <c r="R4" s="100"/>
      <c r="S4" s="100" t="s">
        <v>19534</v>
      </c>
      <c r="T4" s="100"/>
      <c r="U4" s="100"/>
      <c r="V4" s="100"/>
    </row>
    <row r="5" spans="1:22" ht="30">
      <c r="A5" s="101" t="s">
        <v>19533</v>
      </c>
      <c r="B5" s="101" t="s">
        <v>19515</v>
      </c>
      <c r="C5" s="101" t="s">
        <v>19532</v>
      </c>
      <c r="D5" s="101" t="s">
        <v>19514</v>
      </c>
      <c r="E5" s="101" t="s">
        <v>19513</v>
      </c>
      <c r="F5" s="101" t="s">
        <v>19512</v>
      </c>
      <c r="G5" s="101" t="s">
        <v>19511</v>
      </c>
      <c r="H5" s="101" t="s">
        <v>19540</v>
      </c>
      <c r="I5" s="101" t="s">
        <v>19531</v>
      </c>
      <c r="J5" s="101" t="s">
        <v>19530</v>
      </c>
      <c r="K5" s="101" t="s">
        <v>19529</v>
      </c>
      <c r="L5" s="101" t="s">
        <v>19528</v>
      </c>
      <c r="M5" s="101" t="s">
        <v>19527</v>
      </c>
      <c r="N5" s="101" t="s">
        <v>19526</v>
      </c>
      <c r="O5" s="101" t="s">
        <v>19509</v>
      </c>
      <c r="P5" s="101" t="s">
        <v>19508</v>
      </c>
      <c r="Q5" s="101" t="s">
        <v>19502</v>
      </c>
      <c r="R5" s="101" t="s">
        <v>19525</v>
      </c>
      <c r="S5" s="101" t="s">
        <v>19524</v>
      </c>
      <c r="T5" s="101" t="s">
        <v>19523</v>
      </c>
      <c r="U5" s="101" t="s">
        <v>19522</v>
      </c>
      <c r="V5" s="101" t="s">
        <v>19521</v>
      </c>
    </row>
    <row r="6" spans="1:22">
      <c r="A6" s="102" t="s">
        <v>1</v>
      </c>
      <c r="B6" s="103">
        <v>158</v>
      </c>
      <c r="C6" s="103">
        <v>0</v>
      </c>
      <c r="D6" s="104">
        <v>0.981012658227848</v>
      </c>
      <c r="E6" s="103">
        <v>100</v>
      </c>
      <c r="F6" s="103">
        <v>54</v>
      </c>
      <c r="G6" s="103">
        <v>154</v>
      </c>
      <c r="H6" s="104">
        <v>0.974683544303797</v>
      </c>
      <c r="I6" s="103">
        <v>90</v>
      </c>
      <c r="J6" s="103">
        <v>49</v>
      </c>
      <c r="K6" s="103">
        <v>139</v>
      </c>
      <c r="L6" s="104">
        <v>0.879746835443038</v>
      </c>
      <c r="M6" s="103">
        <v>15</v>
      </c>
      <c r="N6" s="104">
        <v>9.4936708860759403E-2</v>
      </c>
      <c r="O6" s="103">
        <v>0</v>
      </c>
      <c r="P6" s="103">
        <v>0</v>
      </c>
      <c r="Q6" s="103">
        <v>0</v>
      </c>
      <c r="R6" s="104">
        <v>0</v>
      </c>
      <c r="S6" s="103">
        <v>4</v>
      </c>
      <c r="T6" s="103">
        <v>0.1</v>
      </c>
      <c r="U6" s="103">
        <v>0.105555555555556</v>
      </c>
      <c r="V6" s="103">
        <v>0.11111111111111099</v>
      </c>
    </row>
    <row r="7" spans="1:22">
      <c r="A7" s="102" t="s">
        <v>786</v>
      </c>
      <c r="B7" s="103">
        <v>183</v>
      </c>
      <c r="C7" s="103">
        <v>0</v>
      </c>
      <c r="D7" s="104">
        <v>0.89071038251366097</v>
      </c>
      <c r="E7" s="103">
        <v>3</v>
      </c>
      <c r="F7" s="103">
        <v>20</v>
      </c>
      <c r="G7" s="103">
        <v>23</v>
      </c>
      <c r="H7" s="104">
        <v>0.12568306010929001</v>
      </c>
      <c r="I7" s="103">
        <v>4</v>
      </c>
      <c r="J7" s="103">
        <v>37</v>
      </c>
      <c r="K7" s="103">
        <v>41</v>
      </c>
      <c r="L7" s="104">
        <v>0.22404371584699501</v>
      </c>
      <c r="M7" s="103">
        <v>-18</v>
      </c>
      <c r="N7" s="104">
        <v>-9.8360655737704902E-2</v>
      </c>
      <c r="O7" s="103">
        <v>1</v>
      </c>
      <c r="P7" s="103">
        <v>7</v>
      </c>
      <c r="Q7" s="103">
        <v>8</v>
      </c>
      <c r="R7" s="104">
        <v>4.3715846994535498E-2</v>
      </c>
      <c r="S7" s="103">
        <v>160</v>
      </c>
      <c r="T7" s="103">
        <v>4</v>
      </c>
      <c r="U7" s="103">
        <v>4.2222222222222197</v>
      </c>
      <c r="V7" s="103">
        <v>4.4444444444444402</v>
      </c>
    </row>
    <row r="8" spans="1:22">
      <c r="A8" s="102" t="s">
        <v>992</v>
      </c>
      <c r="B8" s="103">
        <v>40</v>
      </c>
      <c r="C8" s="103">
        <v>0</v>
      </c>
      <c r="D8" s="104">
        <v>1</v>
      </c>
      <c r="E8" s="103">
        <v>26</v>
      </c>
      <c r="F8" s="103">
        <v>9</v>
      </c>
      <c r="G8" s="103">
        <v>35</v>
      </c>
      <c r="H8" s="104">
        <v>0.875</v>
      </c>
      <c r="I8" s="103">
        <v>21</v>
      </c>
      <c r="J8" s="103">
        <v>15</v>
      </c>
      <c r="K8" s="103">
        <v>36</v>
      </c>
      <c r="L8" s="104">
        <v>0.9</v>
      </c>
      <c r="M8" s="103">
        <v>-1</v>
      </c>
      <c r="N8" s="104">
        <v>-2.5000000000000001E-2</v>
      </c>
      <c r="O8" s="103">
        <v>0</v>
      </c>
      <c r="P8" s="103">
        <v>0</v>
      </c>
      <c r="Q8" s="103">
        <v>0</v>
      </c>
      <c r="R8" s="104">
        <v>0</v>
      </c>
      <c r="S8" s="103">
        <v>5</v>
      </c>
      <c r="T8" s="103">
        <v>0.125</v>
      </c>
      <c r="U8" s="103">
        <v>0.131944444444444</v>
      </c>
      <c r="V8" s="103">
        <v>0.13888888888888901</v>
      </c>
    </row>
    <row r="9" spans="1:22">
      <c r="A9" s="102" t="s">
        <v>1198</v>
      </c>
      <c r="B9" s="103">
        <v>104</v>
      </c>
      <c r="C9" s="103">
        <v>0</v>
      </c>
      <c r="D9" s="104">
        <v>1</v>
      </c>
      <c r="E9" s="103">
        <v>82</v>
      </c>
      <c r="F9" s="103">
        <v>17</v>
      </c>
      <c r="G9" s="103">
        <v>99</v>
      </c>
      <c r="H9" s="104">
        <v>0.95192307692307698</v>
      </c>
      <c r="I9" s="103">
        <v>41</v>
      </c>
      <c r="J9" s="103">
        <v>50</v>
      </c>
      <c r="K9" s="103">
        <v>91</v>
      </c>
      <c r="L9" s="104">
        <v>0.875</v>
      </c>
      <c r="M9" s="103">
        <v>8</v>
      </c>
      <c r="N9" s="104">
        <v>7.69230769230769E-2</v>
      </c>
      <c r="O9" s="103">
        <v>1</v>
      </c>
      <c r="P9" s="103">
        <v>0</v>
      </c>
      <c r="Q9" s="103">
        <v>1</v>
      </c>
      <c r="R9" s="104">
        <v>9.6153846153846194E-3</v>
      </c>
      <c r="S9" s="103">
        <v>5</v>
      </c>
      <c r="T9" s="103">
        <v>0.125</v>
      </c>
      <c r="U9" s="103">
        <v>0.131944444444444</v>
      </c>
      <c r="V9" s="103">
        <v>0.13888888888888901</v>
      </c>
    </row>
    <row r="10" spans="1:22">
      <c r="A10" s="102" t="s">
        <v>1694</v>
      </c>
      <c r="B10" s="103">
        <v>96</v>
      </c>
      <c r="C10" s="103">
        <v>0</v>
      </c>
      <c r="D10" s="104">
        <v>0.97916666666666696</v>
      </c>
      <c r="E10" s="103">
        <v>53</v>
      </c>
      <c r="F10" s="103">
        <v>18</v>
      </c>
      <c r="G10" s="103">
        <v>71</v>
      </c>
      <c r="H10" s="104">
        <v>0.73958333333333304</v>
      </c>
      <c r="I10" s="103">
        <v>36</v>
      </c>
      <c r="J10" s="103">
        <v>33</v>
      </c>
      <c r="K10" s="103">
        <v>69</v>
      </c>
      <c r="L10" s="104">
        <v>0.71875</v>
      </c>
      <c r="M10" s="103">
        <v>2</v>
      </c>
      <c r="N10" s="104">
        <v>2.0833333333333402E-2</v>
      </c>
      <c r="O10" s="103">
        <v>3</v>
      </c>
      <c r="P10" s="103">
        <v>2</v>
      </c>
      <c r="Q10" s="103">
        <v>5</v>
      </c>
      <c r="R10" s="104">
        <v>5.2083333333333301E-2</v>
      </c>
      <c r="S10" s="103">
        <v>25</v>
      </c>
      <c r="T10" s="103">
        <v>0.625</v>
      </c>
      <c r="U10" s="103">
        <v>0.65972222222222199</v>
      </c>
      <c r="V10" s="103">
        <v>0.69444444444444398</v>
      </c>
    </row>
    <row r="11" spans="1:22">
      <c r="A11" s="102" t="s">
        <v>2070</v>
      </c>
      <c r="B11" s="103">
        <v>309</v>
      </c>
      <c r="C11" s="103">
        <v>4</v>
      </c>
      <c r="D11" s="104">
        <v>0.980582524271845</v>
      </c>
      <c r="E11" s="103">
        <v>4</v>
      </c>
      <c r="F11" s="103">
        <v>78</v>
      </c>
      <c r="G11" s="103">
        <v>82</v>
      </c>
      <c r="H11" s="104">
        <v>0.26537216828478999</v>
      </c>
      <c r="I11" s="103">
        <v>69</v>
      </c>
      <c r="J11" s="103">
        <v>34</v>
      </c>
      <c r="K11" s="103">
        <v>103</v>
      </c>
      <c r="L11" s="104">
        <v>0.33333333333333298</v>
      </c>
      <c r="M11" s="103">
        <v>-21</v>
      </c>
      <c r="N11" s="104">
        <v>-6.7961165048543701E-2</v>
      </c>
      <c r="O11" s="103">
        <v>4</v>
      </c>
      <c r="P11" s="103">
        <v>22</v>
      </c>
      <c r="Q11" s="103">
        <v>26</v>
      </c>
      <c r="R11" s="104">
        <v>8.41423948220065E-2</v>
      </c>
      <c r="S11" s="103">
        <v>227</v>
      </c>
      <c r="T11" s="103">
        <v>5.6749999999999998</v>
      </c>
      <c r="U11" s="103">
        <v>5.9902777777777798</v>
      </c>
      <c r="V11" s="103">
        <v>6.3055555555555598</v>
      </c>
    </row>
    <row r="12" spans="1:22">
      <c r="A12" s="102" t="s">
        <v>2614</v>
      </c>
      <c r="B12" s="103">
        <v>632</v>
      </c>
      <c r="C12" s="103">
        <v>4</v>
      </c>
      <c r="D12" s="104">
        <v>0.985759493670886</v>
      </c>
      <c r="E12" s="103">
        <v>70</v>
      </c>
      <c r="F12" s="103">
        <v>138</v>
      </c>
      <c r="G12" s="103">
        <v>208</v>
      </c>
      <c r="H12" s="104">
        <v>0.329113924050633</v>
      </c>
      <c r="I12" s="103">
        <v>61</v>
      </c>
      <c r="J12" s="103">
        <v>115</v>
      </c>
      <c r="K12" s="103">
        <v>176</v>
      </c>
      <c r="L12" s="104">
        <v>0.278481012658228</v>
      </c>
      <c r="M12" s="103">
        <v>32</v>
      </c>
      <c r="N12" s="104">
        <v>5.0632911392405097E-2</v>
      </c>
      <c r="O12" s="103">
        <v>21</v>
      </c>
      <c r="P12" s="103">
        <v>14</v>
      </c>
      <c r="Q12" s="103">
        <v>35</v>
      </c>
      <c r="R12" s="104">
        <v>5.5379746835443E-2</v>
      </c>
      <c r="S12" s="103">
        <v>424</v>
      </c>
      <c r="T12" s="103">
        <v>10.6</v>
      </c>
      <c r="U12" s="103">
        <v>11.188888888888901</v>
      </c>
      <c r="V12" s="103">
        <v>11.7777777777778</v>
      </c>
    </row>
    <row r="13" spans="1:22">
      <c r="A13" s="102" t="s">
        <v>3749</v>
      </c>
      <c r="B13" s="103">
        <v>461</v>
      </c>
      <c r="C13" s="103">
        <v>2</v>
      </c>
      <c r="D13" s="104">
        <v>0.95661605206073796</v>
      </c>
      <c r="E13" s="103">
        <v>41</v>
      </c>
      <c r="F13" s="103">
        <v>20</v>
      </c>
      <c r="G13" s="103">
        <v>61</v>
      </c>
      <c r="H13" s="104">
        <v>0.132321041214751</v>
      </c>
      <c r="I13" s="103">
        <v>36</v>
      </c>
      <c r="J13" s="103">
        <v>12</v>
      </c>
      <c r="K13" s="103">
        <v>48</v>
      </c>
      <c r="L13" s="104">
        <v>0.10412147505423</v>
      </c>
      <c r="M13" s="103">
        <v>13</v>
      </c>
      <c r="N13" s="104">
        <v>2.8199566160520599E-2</v>
      </c>
      <c r="O13" s="103">
        <v>0</v>
      </c>
      <c r="P13" s="103">
        <v>0</v>
      </c>
      <c r="Q13" s="103">
        <v>0</v>
      </c>
      <c r="R13" s="104">
        <v>0</v>
      </c>
      <c r="S13" s="103">
        <v>400</v>
      </c>
      <c r="T13" s="103">
        <v>10</v>
      </c>
      <c r="U13" s="103">
        <v>10.5555555555556</v>
      </c>
      <c r="V13" s="103">
        <v>11.1111111111111</v>
      </c>
    </row>
    <row r="14" spans="1:22">
      <c r="A14" s="102" t="s">
        <v>4181</v>
      </c>
      <c r="B14" s="103">
        <v>386</v>
      </c>
      <c r="C14" s="103">
        <v>2</v>
      </c>
      <c r="D14" s="104">
        <v>0.91709844559585496</v>
      </c>
      <c r="E14" s="103">
        <v>32</v>
      </c>
      <c r="F14" s="103">
        <v>62</v>
      </c>
      <c r="G14" s="103">
        <v>94</v>
      </c>
      <c r="H14" s="104">
        <v>0.243523316062176</v>
      </c>
      <c r="I14" s="103">
        <v>36</v>
      </c>
      <c r="J14" s="103">
        <v>43</v>
      </c>
      <c r="K14" s="103">
        <v>79</v>
      </c>
      <c r="L14" s="104">
        <v>0.204663212435233</v>
      </c>
      <c r="M14" s="103">
        <v>15</v>
      </c>
      <c r="N14" s="104">
        <v>3.8860103626942998E-2</v>
      </c>
      <c r="O14" s="103">
        <v>4</v>
      </c>
      <c r="P14" s="103">
        <v>0</v>
      </c>
      <c r="Q14" s="103">
        <v>4</v>
      </c>
      <c r="R14" s="104">
        <v>1.03626943005181E-2</v>
      </c>
      <c r="S14" s="103">
        <v>292</v>
      </c>
      <c r="T14" s="103">
        <v>7.3</v>
      </c>
      <c r="U14" s="103">
        <v>7.7055555555555504</v>
      </c>
      <c r="V14" s="103">
        <v>8.1111111111111107</v>
      </c>
    </row>
    <row r="15" spans="1:22">
      <c r="A15" s="102" t="s">
        <v>4815</v>
      </c>
      <c r="B15" s="103">
        <v>374</v>
      </c>
      <c r="C15" s="103">
        <v>3</v>
      </c>
      <c r="D15" s="104">
        <v>1</v>
      </c>
      <c r="E15" s="103">
        <v>298</v>
      </c>
      <c r="F15" s="103">
        <v>23</v>
      </c>
      <c r="G15" s="103">
        <v>321</v>
      </c>
      <c r="H15" s="104">
        <v>0.85828877005347604</v>
      </c>
      <c r="I15" s="103">
        <v>294</v>
      </c>
      <c r="J15" s="103">
        <v>21</v>
      </c>
      <c r="K15" s="103">
        <v>315</v>
      </c>
      <c r="L15" s="104">
        <v>0.84224598930481298</v>
      </c>
      <c r="M15" s="103">
        <v>6</v>
      </c>
      <c r="N15" s="104">
        <v>1.60427807486631E-2</v>
      </c>
      <c r="O15" s="103">
        <v>14</v>
      </c>
      <c r="P15" s="103">
        <v>0</v>
      </c>
      <c r="Q15" s="103">
        <v>14</v>
      </c>
      <c r="R15" s="104">
        <v>3.7433155080213901E-2</v>
      </c>
      <c r="S15" s="103">
        <v>53</v>
      </c>
      <c r="T15" s="103">
        <v>1.325</v>
      </c>
      <c r="U15" s="103">
        <v>1.3986111111111099</v>
      </c>
      <c r="V15" s="103">
        <v>1.4722222222222201</v>
      </c>
    </row>
    <row r="16" spans="1:22">
      <c r="A16" s="102" t="s">
        <v>6202</v>
      </c>
      <c r="B16" s="103">
        <v>816</v>
      </c>
      <c r="C16" s="103">
        <v>4</v>
      </c>
      <c r="D16" s="104">
        <v>0.98774509803921595</v>
      </c>
      <c r="E16" s="103">
        <v>17</v>
      </c>
      <c r="F16" s="103">
        <v>266</v>
      </c>
      <c r="G16" s="103">
        <v>283</v>
      </c>
      <c r="H16" s="104">
        <v>0.34681372549019601</v>
      </c>
      <c r="I16" s="103">
        <v>55</v>
      </c>
      <c r="J16" s="103">
        <v>172</v>
      </c>
      <c r="K16" s="103">
        <v>227</v>
      </c>
      <c r="L16" s="104">
        <v>0.27818627450980399</v>
      </c>
      <c r="M16" s="103">
        <v>56</v>
      </c>
      <c r="N16" s="104">
        <v>6.8627450980392093E-2</v>
      </c>
      <c r="O16" s="103">
        <v>5</v>
      </c>
      <c r="P16" s="103">
        <v>2</v>
      </c>
      <c r="Q16" s="103">
        <v>7</v>
      </c>
      <c r="R16" s="104">
        <v>8.5784313725490204E-3</v>
      </c>
      <c r="S16" s="103">
        <v>533</v>
      </c>
      <c r="T16" s="103">
        <v>13.324999999999999</v>
      </c>
      <c r="U16" s="103">
        <v>14.0652777777778</v>
      </c>
      <c r="V16" s="103">
        <v>14.8055555555556</v>
      </c>
    </row>
    <row r="17" spans="1:22">
      <c r="A17" s="102" t="s">
        <v>7859</v>
      </c>
      <c r="B17" s="103">
        <v>323</v>
      </c>
      <c r="C17" s="103">
        <v>1</v>
      </c>
      <c r="D17" s="104">
        <v>0.94427244582043302</v>
      </c>
      <c r="E17" s="103">
        <v>34</v>
      </c>
      <c r="F17" s="103">
        <v>6</v>
      </c>
      <c r="G17" s="103">
        <v>40</v>
      </c>
      <c r="H17" s="104">
        <v>0.123839009287926</v>
      </c>
      <c r="I17" s="103">
        <v>35</v>
      </c>
      <c r="J17" s="103">
        <v>5</v>
      </c>
      <c r="K17" s="103">
        <v>40</v>
      </c>
      <c r="L17" s="104">
        <v>0.123839009287926</v>
      </c>
      <c r="M17" s="103">
        <v>0</v>
      </c>
      <c r="N17" s="104">
        <v>0</v>
      </c>
      <c r="O17" s="103">
        <v>2</v>
      </c>
      <c r="P17" s="103">
        <v>2</v>
      </c>
      <c r="Q17" s="103">
        <v>4</v>
      </c>
      <c r="R17" s="104">
        <v>1.23839009287926E-2</v>
      </c>
      <c r="S17" s="103">
        <v>283</v>
      </c>
      <c r="T17" s="103">
        <v>7.0750000000000002</v>
      </c>
      <c r="U17" s="103">
        <v>7.4680555555555603</v>
      </c>
      <c r="V17" s="103">
        <v>7.8611111111111098</v>
      </c>
    </row>
    <row r="18" spans="1:22">
      <c r="A18" s="102" t="s">
        <v>8265</v>
      </c>
      <c r="B18" s="103">
        <v>640</v>
      </c>
      <c r="C18" s="103">
        <v>4</v>
      </c>
      <c r="D18" s="104">
        <v>0.9921875</v>
      </c>
      <c r="E18" s="103">
        <v>259</v>
      </c>
      <c r="F18" s="103">
        <v>253</v>
      </c>
      <c r="G18" s="103">
        <v>512</v>
      </c>
      <c r="H18" s="104">
        <v>0.8</v>
      </c>
      <c r="I18" s="103">
        <v>242</v>
      </c>
      <c r="J18" s="103">
        <v>315</v>
      </c>
      <c r="K18" s="103">
        <v>557</v>
      </c>
      <c r="L18" s="104">
        <v>0.87031250000000004</v>
      </c>
      <c r="M18" s="103">
        <v>-45</v>
      </c>
      <c r="N18" s="104">
        <v>-7.03125E-2</v>
      </c>
      <c r="O18" s="103">
        <v>16</v>
      </c>
      <c r="P18" s="103">
        <v>2</v>
      </c>
      <c r="Q18" s="103">
        <v>18</v>
      </c>
      <c r="R18" s="104">
        <v>2.8125000000000001E-2</v>
      </c>
      <c r="S18" s="103">
        <v>128</v>
      </c>
      <c r="T18" s="103">
        <v>3.2</v>
      </c>
      <c r="U18" s="103">
        <v>3.37777777777778</v>
      </c>
      <c r="V18" s="103">
        <v>3.5555555555555598</v>
      </c>
    </row>
    <row r="19" spans="1:22">
      <c r="A19" s="102" t="s">
        <v>10802</v>
      </c>
      <c r="B19" s="103">
        <v>328</v>
      </c>
      <c r="C19" s="103">
        <v>4</v>
      </c>
      <c r="D19" s="104">
        <v>0.99695121951219501</v>
      </c>
      <c r="E19" s="103">
        <v>57</v>
      </c>
      <c r="F19" s="103">
        <v>58</v>
      </c>
      <c r="G19" s="103">
        <v>115</v>
      </c>
      <c r="H19" s="104">
        <v>0.35060975609756101</v>
      </c>
      <c r="I19" s="103">
        <v>0</v>
      </c>
      <c r="J19" s="103">
        <v>31</v>
      </c>
      <c r="K19" s="103">
        <v>31</v>
      </c>
      <c r="L19" s="104">
        <v>9.4512195121951206E-2</v>
      </c>
      <c r="M19" s="103">
        <v>84</v>
      </c>
      <c r="N19" s="104">
        <v>0.25609756097560998</v>
      </c>
      <c r="O19" s="103">
        <v>9</v>
      </c>
      <c r="P19" s="103">
        <v>3</v>
      </c>
      <c r="Q19" s="103">
        <v>12</v>
      </c>
      <c r="R19" s="104">
        <v>3.65853658536585E-2</v>
      </c>
      <c r="S19" s="103">
        <v>213</v>
      </c>
      <c r="T19" s="103">
        <v>5.3250000000000002</v>
      </c>
      <c r="U19" s="103">
        <v>5.62083333333333</v>
      </c>
      <c r="V19" s="103">
        <v>5.9166666666666696</v>
      </c>
    </row>
    <row r="20" spans="1:22">
      <c r="A20" s="102" t="s">
        <v>11434</v>
      </c>
      <c r="B20" s="103">
        <v>247</v>
      </c>
      <c r="C20" s="103">
        <v>1</v>
      </c>
      <c r="D20" s="104">
        <v>0.84210526315789502</v>
      </c>
      <c r="E20" s="103">
        <v>57</v>
      </c>
      <c r="F20" s="103">
        <v>41</v>
      </c>
      <c r="G20" s="103">
        <v>98</v>
      </c>
      <c r="H20" s="104">
        <v>0.396761133603239</v>
      </c>
      <c r="I20" s="103">
        <v>55</v>
      </c>
      <c r="J20" s="103">
        <v>0</v>
      </c>
      <c r="K20" s="103">
        <v>55</v>
      </c>
      <c r="L20" s="104">
        <v>0.22267206477732801</v>
      </c>
      <c r="M20" s="103">
        <v>43</v>
      </c>
      <c r="N20" s="104">
        <v>0.17408906882591099</v>
      </c>
      <c r="O20" s="103">
        <v>4</v>
      </c>
      <c r="P20" s="103">
        <v>1</v>
      </c>
      <c r="Q20" s="103">
        <v>5</v>
      </c>
      <c r="R20" s="104">
        <v>2.0242914979757099E-2</v>
      </c>
      <c r="S20" s="103">
        <v>149</v>
      </c>
      <c r="T20" s="103">
        <v>3.7250000000000001</v>
      </c>
      <c r="U20" s="103">
        <v>3.93194444444444</v>
      </c>
      <c r="V20" s="103">
        <v>4.1388888888888902</v>
      </c>
    </row>
    <row r="21" spans="1:22">
      <c r="A21" s="102" t="s">
        <v>12084</v>
      </c>
      <c r="B21" s="103">
        <v>672</v>
      </c>
      <c r="C21" s="103">
        <v>4</v>
      </c>
      <c r="D21" s="104">
        <v>0.97619047619047605</v>
      </c>
      <c r="E21" s="103">
        <v>195</v>
      </c>
      <c r="F21" s="103">
        <v>202</v>
      </c>
      <c r="G21" s="103">
        <v>397</v>
      </c>
      <c r="H21" s="104">
        <v>0.59077380952380998</v>
      </c>
      <c r="I21" s="103">
        <v>192</v>
      </c>
      <c r="J21" s="103">
        <v>215</v>
      </c>
      <c r="K21" s="103">
        <v>407</v>
      </c>
      <c r="L21" s="104">
        <v>0.60565476190476197</v>
      </c>
      <c r="M21" s="103">
        <v>-10</v>
      </c>
      <c r="N21" s="104">
        <v>-1.48809523809523E-2</v>
      </c>
      <c r="O21" s="103">
        <v>11</v>
      </c>
      <c r="P21" s="103">
        <v>4</v>
      </c>
      <c r="Q21" s="103">
        <v>15</v>
      </c>
      <c r="R21" s="104">
        <v>2.23214285714286E-2</v>
      </c>
      <c r="S21" s="103">
        <v>275</v>
      </c>
      <c r="T21" s="103">
        <v>6.875</v>
      </c>
      <c r="U21" s="103">
        <v>7.2569444444444402</v>
      </c>
      <c r="V21" s="103">
        <v>7.6388888888888902</v>
      </c>
    </row>
    <row r="22" spans="1:22">
      <c r="A22" s="102" t="s">
        <v>14075</v>
      </c>
      <c r="B22" s="103">
        <v>773</v>
      </c>
      <c r="C22" s="103">
        <v>6</v>
      </c>
      <c r="D22" s="104">
        <v>0.82147477360931398</v>
      </c>
      <c r="E22" s="103">
        <v>42</v>
      </c>
      <c r="F22" s="103">
        <v>156</v>
      </c>
      <c r="G22" s="103">
        <v>198</v>
      </c>
      <c r="H22" s="104">
        <v>0.25614489003881002</v>
      </c>
      <c r="I22" s="103">
        <v>31</v>
      </c>
      <c r="J22" s="103">
        <v>53</v>
      </c>
      <c r="K22" s="103">
        <v>84</v>
      </c>
      <c r="L22" s="104">
        <v>0.108667529107374</v>
      </c>
      <c r="M22" s="103">
        <v>114</v>
      </c>
      <c r="N22" s="104">
        <v>0.14747736093143601</v>
      </c>
      <c r="O22" s="103">
        <v>24</v>
      </c>
      <c r="P22" s="103">
        <v>71</v>
      </c>
      <c r="Q22" s="103">
        <v>95</v>
      </c>
      <c r="R22" s="104">
        <v>0.122897800776197</v>
      </c>
      <c r="S22" s="103">
        <v>575</v>
      </c>
      <c r="T22" s="103">
        <v>14.375</v>
      </c>
      <c r="U22" s="103">
        <v>15.1736111111111</v>
      </c>
      <c r="V22" s="103">
        <v>15.9722222222222</v>
      </c>
    </row>
    <row r="23" spans="1:22">
      <c r="A23" s="102" t="s">
        <v>15229</v>
      </c>
      <c r="B23" s="103">
        <v>465</v>
      </c>
      <c r="C23" s="103">
        <v>0</v>
      </c>
      <c r="D23" s="104">
        <v>1</v>
      </c>
      <c r="E23" s="103">
        <v>127</v>
      </c>
      <c r="F23" s="103">
        <v>228</v>
      </c>
      <c r="G23" s="103">
        <v>355</v>
      </c>
      <c r="H23" s="104">
        <v>0.76344086021505397</v>
      </c>
      <c r="I23" s="103">
        <v>96</v>
      </c>
      <c r="J23" s="103">
        <v>255</v>
      </c>
      <c r="K23" s="103">
        <v>351</v>
      </c>
      <c r="L23" s="104">
        <v>0.75483870967741895</v>
      </c>
      <c r="M23" s="103">
        <v>4</v>
      </c>
      <c r="N23" s="104">
        <v>8.60215053763436E-3</v>
      </c>
      <c r="O23" s="103">
        <v>3</v>
      </c>
      <c r="P23" s="103">
        <v>0</v>
      </c>
      <c r="Q23" s="103">
        <v>3</v>
      </c>
      <c r="R23" s="104">
        <v>6.4516129032258099E-3</v>
      </c>
      <c r="S23" s="103">
        <v>110</v>
      </c>
      <c r="T23" s="103">
        <v>2.75</v>
      </c>
      <c r="U23" s="103">
        <v>2.9027777777777799</v>
      </c>
      <c r="V23" s="103">
        <v>3.0555555555555598</v>
      </c>
    </row>
    <row r="24" spans="1:22">
      <c r="A24" s="102" t="s">
        <v>17149</v>
      </c>
      <c r="B24" s="103">
        <v>558</v>
      </c>
      <c r="C24" s="103">
        <v>6</v>
      </c>
      <c r="D24" s="104">
        <v>0.89605734767025103</v>
      </c>
      <c r="E24" s="103">
        <v>148</v>
      </c>
      <c r="F24" s="103">
        <v>165</v>
      </c>
      <c r="G24" s="103">
        <v>313</v>
      </c>
      <c r="H24" s="104">
        <v>0.56093189964157697</v>
      </c>
      <c r="I24" s="103">
        <v>202</v>
      </c>
      <c r="J24" s="103">
        <v>108</v>
      </c>
      <c r="K24" s="103">
        <v>310</v>
      </c>
      <c r="L24" s="104">
        <v>0.55555555555555602</v>
      </c>
      <c r="M24" s="103">
        <v>3</v>
      </c>
      <c r="N24" s="104">
        <v>5.3763440860214997E-3</v>
      </c>
      <c r="O24" s="103">
        <v>8</v>
      </c>
      <c r="P24" s="103">
        <v>1</v>
      </c>
      <c r="Q24" s="103">
        <v>9</v>
      </c>
      <c r="R24" s="104">
        <v>1.6129032258064498E-2</v>
      </c>
      <c r="S24" s="103">
        <v>245</v>
      </c>
      <c r="T24" s="103">
        <v>6.125</v>
      </c>
      <c r="U24" s="103">
        <v>6.4652777777777803</v>
      </c>
      <c r="V24" s="103">
        <v>6.8055555555555598</v>
      </c>
    </row>
    <row r="25" spans="1:22">
      <c r="A25" s="102" t="s">
        <v>18752</v>
      </c>
      <c r="B25" s="103">
        <v>734</v>
      </c>
      <c r="C25" s="103">
        <v>0</v>
      </c>
      <c r="D25" s="104">
        <v>0.85967302452316097</v>
      </c>
      <c r="E25" s="103">
        <v>23</v>
      </c>
      <c r="F25" s="103">
        <v>97</v>
      </c>
      <c r="G25" s="103">
        <v>120</v>
      </c>
      <c r="H25" s="104">
        <v>0.163487738419619</v>
      </c>
      <c r="I25" s="103">
        <v>62</v>
      </c>
      <c r="J25" s="103">
        <v>78</v>
      </c>
      <c r="K25" s="103">
        <v>140</v>
      </c>
      <c r="L25" s="104">
        <v>0.19073569482288799</v>
      </c>
      <c r="M25" s="103">
        <v>-20</v>
      </c>
      <c r="N25" s="104">
        <v>-2.72479564032698E-2</v>
      </c>
      <c r="O25" s="103">
        <v>10</v>
      </c>
      <c r="P25" s="103">
        <v>6</v>
      </c>
      <c r="Q25" s="103">
        <v>16</v>
      </c>
      <c r="R25" s="104">
        <v>2.17983651226158E-2</v>
      </c>
      <c r="S25" s="103">
        <v>614</v>
      </c>
      <c r="T25" s="103">
        <v>15.35</v>
      </c>
      <c r="U25" s="103">
        <v>16.202777777777801</v>
      </c>
      <c r="V25" s="103">
        <v>17.0555555555556</v>
      </c>
    </row>
    <row r="27" spans="1:22">
      <c r="A27" s="101" t="s">
        <v>19520</v>
      </c>
      <c r="B27" s="103">
        <v>8299</v>
      </c>
      <c r="C27" s="103">
        <v>45</v>
      </c>
      <c r="D27" s="104" t="s">
        <v>19541</v>
      </c>
      <c r="E27" s="103">
        <v>1668</v>
      </c>
      <c r="F27" s="103">
        <v>1911</v>
      </c>
      <c r="G27" s="103">
        <v>3579</v>
      </c>
      <c r="H27" s="104" t="s">
        <v>19542</v>
      </c>
      <c r="I27" s="103">
        <v>1658</v>
      </c>
      <c r="J27" s="103">
        <v>1641</v>
      </c>
      <c r="K27" s="103">
        <v>3299</v>
      </c>
      <c r="L27" s="104" t="s">
        <v>19543</v>
      </c>
      <c r="M27" s="103">
        <v>280</v>
      </c>
      <c r="N27" s="104" t="s">
        <v>19544</v>
      </c>
      <c r="O27" s="103">
        <v>140</v>
      </c>
      <c r="P27" s="103">
        <v>137</v>
      </c>
      <c r="Q27" s="103">
        <v>277</v>
      </c>
      <c r="R27" s="104" t="s">
        <v>19545</v>
      </c>
      <c r="S27" s="103">
        <v>4720</v>
      </c>
      <c r="T27" s="103" t="s">
        <v>8011</v>
      </c>
      <c r="U27" s="103" t="s">
        <v>19546</v>
      </c>
      <c r="V27" s="103" t="s">
        <v>4071</v>
      </c>
    </row>
  </sheetData>
  <mergeCells count="6">
    <mergeCell ref="O4:R4"/>
    <mergeCell ref="S4:V4"/>
    <mergeCell ref="A1:V1"/>
    <mergeCell ref="A2:V2"/>
    <mergeCell ref="I4:L4"/>
    <mergeCell ref="M4:N4"/>
  </mergeCells>
  <pageMargins left="0.7" right="0.7" top="0.75" bottom="0.75" header="0.3" footer="0.3"/>
  <pageSetup paperSize="9" orientation="landscape"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Y240"/>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14074</v>
      </c>
    </row>
    <row r="3" spans="1:25">
      <c r="A3" s="2" t="s">
        <v>14075</v>
      </c>
    </row>
    <row r="4" spans="1:25">
      <c r="A4" s="2" t="s">
        <v>14076</v>
      </c>
    </row>
    <row r="6" spans="1:25" ht="15.75">
      <c r="A6" s="3" t="s">
        <v>14077</v>
      </c>
    </row>
    <row r="7" spans="1:25">
      <c r="A7" s="26"/>
      <c r="B7" s="26"/>
      <c r="C7" s="26"/>
      <c r="D7" s="26"/>
      <c r="E7" s="26"/>
      <c r="F7" s="27" t="s">
        <v>14078</v>
      </c>
      <c r="G7" s="27"/>
      <c r="H7" s="27"/>
      <c r="I7" s="27"/>
      <c r="J7" s="27"/>
      <c r="K7" s="27"/>
      <c r="L7" s="27"/>
      <c r="M7" s="27"/>
      <c r="N7" s="27"/>
      <c r="O7" s="26"/>
    </row>
    <row r="8" spans="1:25" ht="25.5">
      <c r="A8" s="4" t="s">
        <v>14079</v>
      </c>
      <c r="B8" s="5" t="s">
        <v>14080</v>
      </c>
      <c r="C8" s="5" t="s">
        <v>14081</v>
      </c>
      <c r="D8" s="6" t="s">
        <v>14082</v>
      </c>
      <c r="E8" s="5" t="s">
        <v>14083</v>
      </c>
      <c r="F8" s="5" t="s">
        <v>14085</v>
      </c>
      <c r="G8" s="5" t="s">
        <v>14086</v>
      </c>
      <c r="H8" s="5" t="s">
        <v>14087</v>
      </c>
      <c r="I8" s="5" t="s">
        <v>14088</v>
      </c>
      <c r="J8" s="5" t="s">
        <v>14089</v>
      </c>
      <c r="K8" s="5" t="s">
        <v>14090</v>
      </c>
      <c r="L8" s="8" t="s">
        <v>14091</v>
      </c>
      <c r="M8" s="8" t="s">
        <v>14092</v>
      </c>
      <c r="N8" s="8" t="s">
        <v>14093</v>
      </c>
      <c r="O8" s="5" t="s">
        <v>14094</v>
      </c>
      <c r="Q8" s="10" t="s">
        <v>14084</v>
      </c>
      <c r="R8" s="10" t="s">
        <v>14084</v>
      </c>
      <c r="S8" s="10" t="s">
        <v>14084</v>
      </c>
      <c r="T8" s="10" t="s">
        <v>14084</v>
      </c>
      <c r="U8" s="11" t="s">
        <v>14095</v>
      </c>
      <c r="V8" s="11" t="s">
        <v>14096</v>
      </c>
      <c r="W8" s="11" t="s">
        <v>14097</v>
      </c>
      <c r="X8" s="11" t="s">
        <v>14098</v>
      </c>
      <c r="Y8" s="11" t="s">
        <v>14099</v>
      </c>
    </row>
    <row r="9" spans="1:25">
      <c r="A9" s="18" t="s">
        <v>14100</v>
      </c>
      <c r="B9" s="19">
        <v>0</v>
      </c>
      <c r="C9" s="19">
        <v>1</v>
      </c>
      <c r="D9" s="20">
        <v>0</v>
      </c>
      <c r="E9" s="19">
        <v>1</v>
      </c>
      <c r="F9" s="19">
        <v>1</v>
      </c>
      <c r="G9" s="19">
        <v>0</v>
      </c>
      <c r="H9" s="19">
        <v>0</v>
      </c>
      <c r="I9" s="19">
        <v>0</v>
      </c>
      <c r="J9" s="19">
        <v>1</v>
      </c>
      <c r="K9" s="19">
        <v>0</v>
      </c>
      <c r="L9" s="22">
        <v>1</v>
      </c>
      <c r="M9" s="22">
        <v>0</v>
      </c>
      <c r="N9" s="22">
        <v>-1</v>
      </c>
      <c r="O9" s="19">
        <v>1</v>
      </c>
      <c r="Q9" s="19">
        <v>0</v>
      </c>
      <c r="R9" s="19">
        <v>0</v>
      </c>
      <c r="S9" s="19">
        <v>0</v>
      </c>
      <c r="T9" s="19">
        <v>0</v>
      </c>
      <c r="U9" s="20">
        <v>0</v>
      </c>
      <c r="V9" s="20">
        <v>0</v>
      </c>
      <c r="W9" s="20">
        <v>575</v>
      </c>
      <c r="X9" s="20">
        <v>0</v>
      </c>
      <c r="Y9" s="20">
        <v>0</v>
      </c>
    </row>
    <row r="10" spans="1:25">
      <c r="A10" s="18" t="s">
        <v>14101</v>
      </c>
      <c r="B10" s="19">
        <v>0</v>
      </c>
      <c r="C10" s="19">
        <v>36</v>
      </c>
      <c r="D10" s="20">
        <v>1228.32</v>
      </c>
      <c r="E10" s="19">
        <v>34</v>
      </c>
      <c r="F10" s="19">
        <v>2</v>
      </c>
      <c r="G10" s="19">
        <v>8</v>
      </c>
      <c r="H10" s="19">
        <v>4</v>
      </c>
      <c r="I10" s="19">
        <v>17</v>
      </c>
      <c r="J10" s="19">
        <v>6</v>
      </c>
      <c r="K10" s="19">
        <v>25</v>
      </c>
      <c r="L10" s="22">
        <v>0.16666666666666666</v>
      </c>
      <c r="M10" s="22">
        <v>0.69444444444444442</v>
      </c>
      <c r="N10" s="22">
        <v>0.52777777777777779</v>
      </c>
      <c r="O10" s="19">
        <v>11</v>
      </c>
      <c r="Q10" s="19">
        <v>4</v>
      </c>
      <c r="R10" s="19">
        <v>1</v>
      </c>
      <c r="S10" s="19">
        <v>5</v>
      </c>
      <c r="T10" s="19">
        <v>19</v>
      </c>
      <c r="U10" s="20">
        <v>30708</v>
      </c>
      <c r="V10" s="20">
        <v>0</v>
      </c>
      <c r="W10" s="20">
        <v>13500</v>
      </c>
      <c r="X10" s="20">
        <v>21</v>
      </c>
      <c r="Y10" s="20">
        <v>24</v>
      </c>
    </row>
    <row r="11" spans="1:25">
      <c r="A11" s="18" t="s">
        <v>14102</v>
      </c>
      <c r="B11" s="19">
        <v>0</v>
      </c>
      <c r="C11" s="19">
        <v>34</v>
      </c>
      <c r="D11" s="20">
        <v>1373.3846153846155</v>
      </c>
      <c r="E11" s="19">
        <v>33</v>
      </c>
      <c r="F11" s="19">
        <v>6</v>
      </c>
      <c r="G11" s="19">
        <v>2</v>
      </c>
      <c r="H11" s="19">
        <v>9</v>
      </c>
      <c r="I11" s="19">
        <v>11</v>
      </c>
      <c r="J11" s="19">
        <v>15</v>
      </c>
      <c r="K11" s="19">
        <v>13</v>
      </c>
      <c r="L11" s="22">
        <v>0.44117647058823528</v>
      </c>
      <c r="M11" s="22">
        <v>0.38235294117647056</v>
      </c>
      <c r="N11" s="22">
        <v>-5.8823529411764719E-2</v>
      </c>
      <c r="O11" s="19">
        <v>21</v>
      </c>
      <c r="Q11" s="19">
        <v>4</v>
      </c>
      <c r="R11" s="19">
        <v>0</v>
      </c>
      <c r="S11" s="19">
        <v>0</v>
      </c>
      <c r="T11" s="19">
        <v>13</v>
      </c>
      <c r="U11" s="20">
        <v>17854</v>
      </c>
      <c r="V11" s="20">
        <v>0</v>
      </c>
      <c r="W11" s="20">
        <v>14620</v>
      </c>
      <c r="X11" s="20">
        <v>14</v>
      </c>
      <c r="Y11" s="20">
        <v>13</v>
      </c>
    </row>
    <row r="12" spans="1:25">
      <c r="A12" s="18" t="s">
        <v>14103</v>
      </c>
      <c r="B12" s="19">
        <v>0</v>
      </c>
      <c r="C12" s="19">
        <v>3</v>
      </c>
      <c r="D12" s="20">
        <v>1480</v>
      </c>
      <c r="E12" s="19">
        <v>2</v>
      </c>
      <c r="F12" s="19">
        <v>0</v>
      </c>
      <c r="G12" s="19">
        <v>0</v>
      </c>
      <c r="H12" s="19">
        <v>0</v>
      </c>
      <c r="I12" s="19">
        <v>2</v>
      </c>
      <c r="J12" s="19">
        <v>0</v>
      </c>
      <c r="K12" s="19">
        <v>2</v>
      </c>
      <c r="L12" s="22">
        <v>0</v>
      </c>
      <c r="M12" s="22">
        <v>0.66666666666666663</v>
      </c>
      <c r="N12" s="22">
        <v>0.66666666666666663</v>
      </c>
      <c r="O12" s="19">
        <v>1</v>
      </c>
      <c r="Q12" s="19">
        <v>0</v>
      </c>
      <c r="R12" s="19">
        <v>0</v>
      </c>
      <c r="S12" s="19">
        <v>0</v>
      </c>
      <c r="T12" s="19">
        <v>2</v>
      </c>
      <c r="U12" s="20">
        <v>2960</v>
      </c>
      <c r="V12" s="20">
        <v>0</v>
      </c>
      <c r="W12" s="20">
        <v>1098</v>
      </c>
      <c r="X12" s="20">
        <v>2</v>
      </c>
      <c r="Y12" s="20">
        <v>2</v>
      </c>
    </row>
    <row r="13" spans="1:25">
      <c r="A13" s="18" t="s">
        <v>14104</v>
      </c>
      <c r="B13" s="19">
        <v>0</v>
      </c>
      <c r="C13" s="19">
        <v>180</v>
      </c>
      <c r="D13" s="20">
        <v>950.21428571428567</v>
      </c>
      <c r="E13" s="19">
        <v>156</v>
      </c>
      <c r="F13" s="19">
        <v>4</v>
      </c>
      <c r="G13" s="19">
        <v>17</v>
      </c>
      <c r="H13" s="19">
        <v>5</v>
      </c>
      <c r="I13" s="19">
        <v>25</v>
      </c>
      <c r="J13" s="19">
        <v>9</v>
      </c>
      <c r="K13" s="19">
        <v>42</v>
      </c>
      <c r="L13" s="22">
        <v>0.05</v>
      </c>
      <c r="M13" s="22">
        <v>0.23333333333333334</v>
      </c>
      <c r="N13" s="22">
        <v>0.18333333333333335</v>
      </c>
      <c r="O13" s="19">
        <v>138</v>
      </c>
      <c r="Q13" s="19">
        <v>26</v>
      </c>
      <c r="R13" s="19">
        <v>2</v>
      </c>
      <c r="S13" s="19">
        <v>3</v>
      </c>
      <c r="T13" s="19">
        <v>37</v>
      </c>
      <c r="U13" s="20">
        <v>39909</v>
      </c>
      <c r="V13" s="20">
        <v>0</v>
      </c>
      <c r="W13" s="20">
        <v>56340</v>
      </c>
      <c r="X13" s="20">
        <v>72</v>
      </c>
      <c r="Y13" s="20">
        <v>40</v>
      </c>
    </row>
    <row r="14" spans="1:25">
      <c r="A14" s="18" t="s">
        <v>14105</v>
      </c>
      <c r="B14" s="19">
        <v>0</v>
      </c>
      <c r="C14" s="19">
        <v>140</v>
      </c>
      <c r="D14" s="20">
        <v>1024.1666666666667</v>
      </c>
      <c r="E14" s="19">
        <v>114</v>
      </c>
      <c r="F14" s="19">
        <v>3</v>
      </c>
      <c r="G14" s="19">
        <v>2</v>
      </c>
      <c r="H14" s="19">
        <v>3</v>
      </c>
      <c r="I14" s="19">
        <v>34</v>
      </c>
      <c r="J14" s="19">
        <v>6</v>
      </c>
      <c r="K14" s="19">
        <v>36</v>
      </c>
      <c r="L14" s="22">
        <v>4.2857142857142858E-2</v>
      </c>
      <c r="M14" s="22">
        <v>0.25714285714285712</v>
      </c>
      <c r="N14" s="22">
        <v>0.21428571428571425</v>
      </c>
      <c r="O14" s="19">
        <v>104</v>
      </c>
      <c r="Q14" s="19">
        <v>7</v>
      </c>
      <c r="R14" s="19">
        <v>1</v>
      </c>
      <c r="S14" s="19">
        <v>0</v>
      </c>
      <c r="T14" s="19">
        <v>35</v>
      </c>
      <c r="U14" s="20">
        <v>36870</v>
      </c>
      <c r="V14" s="20">
        <v>0</v>
      </c>
      <c r="W14" s="20">
        <v>43680</v>
      </c>
      <c r="X14" s="20">
        <v>40</v>
      </c>
      <c r="Y14" s="20">
        <v>35</v>
      </c>
    </row>
    <row r="15" spans="1:25">
      <c r="A15" s="18" t="s">
        <v>14106</v>
      </c>
      <c r="B15" s="19">
        <v>0</v>
      </c>
      <c r="C15" s="19">
        <v>64</v>
      </c>
      <c r="D15" s="20">
        <v>979</v>
      </c>
      <c r="E15" s="19">
        <v>48</v>
      </c>
      <c r="F15" s="19">
        <v>0</v>
      </c>
      <c r="G15" s="19">
        <v>2</v>
      </c>
      <c r="H15" s="19">
        <v>1</v>
      </c>
      <c r="I15" s="19">
        <v>8</v>
      </c>
      <c r="J15" s="19">
        <v>1</v>
      </c>
      <c r="K15" s="19">
        <v>10</v>
      </c>
      <c r="L15" s="22">
        <v>1.5625E-2</v>
      </c>
      <c r="M15" s="22">
        <v>0.15625</v>
      </c>
      <c r="N15" s="22">
        <v>0.140625</v>
      </c>
      <c r="O15" s="19">
        <v>54</v>
      </c>
      <c r="Q15" s="19">
        <v>12</v>
      </c>
      <c r="R15" s="19">
        <v>0</v>
      </c>
      <c r="S15" s="19">
        <v>1</v>
      </c>
      <c r="T15" s="19">
        <v>9</v>
      </c>
      <c r="U15" s="20">
        <v>9790</v>
      </c>
      <c r="V15" s="20">
        <v>0</v>
      </c>
      <c r="W15" s="20">
        <v>20096</v>
      </c>
      <c r="X15" s="20">
        <v>19</v>
      </c>
      <c r="Y15" s="20">
        <v>10</v>
      </c>
    </row>
    <row r="16" spans="1:25">
      <c r="A16" s="18" t="s">
        <v>14107</v>
      </c>
      <c r="B16" s="19">
        <v>0</v>
      </c>
      <c r="C16" s="19">
        <v>45</v>
      </c>
      <c r="D16" s="20">
        <v>985.25</v>
      </c>
      <c r="E16" s="19">
        <v>26</v>
      </c>
      <c r="F16" s="19">
        <v>4</v>
      </c>
      <c r="G16" s="19">
        <v>1</v>
      </c>
      <c r="H16" s="19">
        <v>0</v>
      </c>
      <c r="I16" s="19">
        <v>19</v>
      </c>
      <c r="J16" s="19">
        <v>4</v>
      </c>
      <c r="K16" s="19">
        <v>20</v>
      </c>
      <c r="L16" s="22">
        <v>8.8888888888888892E-2</v>
      </c>
      <c r="M16" s="22">
        <v>0.44444444444444442</v>
      </c>
      <c r="N16" s="22">
        <v>0.35555555555555551</v>
      </c>
      <c r="O16" s="19">
        <v>25</v>
      </c>
      <c r="Q16" s="19">
        <v>2</v>
      </c>
      <c r="R16" s="19">
        <v>0</v>
      </c>
      <c r="S16" s="19">
        <v>0</v>
      </c>
      <c r="T16" s="19">
        <v>20</v>
      </c>
      <c r="U16" s="20">
        <v>19705</v>
      </c>
      <c r="V16" s="20">
        <v>0</v>
      </c>
      <c r="W16" s="20">
        <v>12735</v>
      </c>
      <c r="X16" s="20">
        <v>21</v>
      </c>
      <c r="Y16" s="20">
        <v>20</v>
      </c>
    </row>
    <row r="17" spans="1:25">
      <c r="A17" s="18" t="s">
        <v>14108</v>
      </c>
      <c r="B17" s="19">
        <v>0</v>
      </c>
      <c r="C17" s="19">
        <v>36</v>
      </c>
      <c r="D17" s="20">
        <v>958.33333333333337</v>
      </c>
      <c r="E17" s="19">
        <v>31</v>
      </c>
      <c r="F17" s="19">
        <v>0</v>
      </c>
      <c r="G17" s="19">
        <v>0</v>
      </c>
      <c r="H17" s="19">
        <v>9</v>
      </c>
      <c r="I17" s="19">
        <v>3</v>
      </c>
      <c r="J17" s="19">
        <v>9</v>
      </c>
      <c r="K17" s="19">
        <v>3</v>
      </c>
      <c r="L17" s="22">
        <v>0.25</v>
      </c>
      <c r="M17" s="22">
        <v>8.3333333333333329E-2</v>
      </c>
      <c r="N17" s="22">
        <v>-0.16666666666666669</v>
      </c>
      <c r="O17" s="19">
        <v>33</v>
      </c>
      <c r="Q17" s="19">
        <v>6</v>
      </c>
      <c r="R17" s="19">
        <v>0</v>
      </c>
      <c r="S17" s="19">
        <v>0</v>
      </c>
      <c r="T17" s="19">
        <v>3</v>
      </c>
      <c r="U17" s="20">
        <v>2875</v>
      </c>
      <c r="V17" s="20">
        <v>0</v>
      </c>
      <c r="W17" s="20">
        <v>10260</v>
      </c>
      <c r="X17" s="20">
        <v>6</v>
      </c>
      <c r="Y17" s="20">
        <v>3</v>
      </c>
    </row>
    <row r="18" spans="1:25">
      <c r="A18" s="18" t="s">
        <v>14109</v>
      </c>
      <c r="B18" s="19">
        <v>0</v>
      </c>
      <c r="C18" s="19">
        <v>90</v>
      </c>
      <c r="D18" s="20">
        <v>891.76470588235293</v>
      </c>
      <c r="E18" s="19">
        <v>73</v>
      </c>
      <c r="F18" s="19">
        <v>3</v>
      </c>
      <c r="G18" s="19">
        <v>0</v>
      </c>
      <c r="H18" s="19">
        <v>8</v>
      </c>
      <c r="I18" s="19">
        <v>17</v>
      </c>
      <c r="J18" s="19">
        <v>11</v>
      </c>
      <c r="K18" s="19">
        <v>17</v>
      </c>
      <c r="L18" s="22">
        <v>0.12222222222222222</v>
      </c>
      <c r="M18" s="22">
        <v>0.18888888888888888</v>
      </c>
      <c r="N18" s="22">
        <v>6.6666666666666666E-2</v>
      </c>
      <c r="O18" s="19">
        <v>73</v>
      </c>
      <c r="Q18" s="19">
        <v>7</v>
      </c>
      <c r="R18" s="19">
        <v>0</v>
      </c>
      <c r="S18" s="19">
        <v>0</v>
      </c>
      <c r="T18" s="19">
        <v>17</v>
      </c>
      <c r="U18" s="20">
        <v>15160</v>
      </c>
      <c r="V18" s="20">
        <v>0</v>
      </c>
      <c r="W18" s="20">
        <v>24930</v>
      </c>
      <c r="X18" s="20">
        <v>22</v>
      </c>
      <c r="Y18" s="20">
        <v>17</v>
      </c>
    </row>
    <row r="19" spans="1:25">
      <c r="A19" s="18" t="s">
        <v>14110</v>
      </c>
      <c r="B19" s="19">
        <v>0</v>
      </c>
      <c r="C19" s="19">
        <v>45</v>
      </c>
      <c r="D19" s="20">
        <v>945</v>
      </c>
      <c r="E19" s="19">
        <v>32</v>
      </c>
      <c r="F19" s="19">
        <v>0</v>
      </c>
      <c r="G19" s="19">
        <v>0</v>
      </c>
      <c r="H19" s="19">
        <v>0</v>
      </c>
      <c r="I19" s="19">
        <v>9</v>
      </c>
      <c r="J19" s="19">
        <v>0</v>
      </c>
      <c r="K19" s="19">
        <v>9</v>
      </c>
      <c r="L19" s="22">
        <v>0</v>
      </c>
      <c r="M19" s="22">
        <v>0.2</v>
      </c>
      <c r="N19" s="22">
        <v>0.2</v>
      </c>
      <c r="O19" s="19">
        <v>36</v>
      </c>
      <c r="Q19" s="19">
        <v>0</v>
      </c>
      <c r="R19" s="19">
        <v>0</v>
      </c>
      <c r="S19" s="19">
        <v>1</v>
      </c>
      <c r="T19" s="19">
        <v>8</v>
      </c>
      <c r="U19" s="20">
        <v>8505</v>
      </c>
      <c r="V19" s="20">
        <v>0</v>
      </c>
      <c r="W19" s="20">
        <v>12465</v>
      </c>
      <c r="X19" s="20">
        <v>10</v>
      </c>
      <c r="Y19" s="20">
        <v>9</v>
      </c>
    </row>
    <row r="20" spans="1:25">
      <c r="A20" s="18" t="s">
        <v>14111</v>
      </c>
      <c r="B20" s="19">
        <v>0</v>
      </c>
      <c r="C20" s="19">
        <v>54</v>
      </c>
      <c r="D20" s="20">
        <v>826.42857142857144</v>
      </c>
      <c r="E20" s="19">
        <v>44</v>
      </c>
      <c r="F20" s="19">
        <v>7</v>
      </c>
      <c r="G20" s="19">
        <v>5</v>
      </c>
      <c r="H20" s="19">
        <v>12</v>
      </c>
      <c r="I20" s="19">
        <v>9</v>
      </c>
      <c r="J20" s="19">
        <v>19</v>
      </c>
      <c r="K20" s="19">
        <v>14</v>
      </c>
      <c r="L20" s="22">
        <v>0.35185185185185186</v>
      </c>
      <c r="M20" s="22">
        <v>0.25925925925925924</v>
      </c>
      <c r="N20" s="22">
        <v>-9.2592592592592615E-2</v>
      </c>
      <c r="O20" s="19">
        <v>40</v>
      </c>
      <c r="Q20" s="19">
        <v>3</v>
      </c>
      <c r="R20" s="19">
        <v>0</v>
      </c>
      <c r="S20" s="19">
        <v>4</v>
      </c>
      <c r="T20" s="19">
        <v>10</v>
      </c>
      <c r="U20" s="20">
        <v>11570</v>
      </c>
      <c r="V20" s="20">
        <v>0</v>
      </c>
      <c r="W20" s="20">
        <v>13608</v>
      </c>
      <c r="X20" s="20">
        <v>36</v>
      </c>
      <c r="Y20" s="20">
        <v>14</v>
      </c>
    </row>
    <row r="21" spans="1:25">
      <c r="A21" s="18" t="s">
        <v>14112</v>
      </c>
      <c r="B21" s="19">
        <v>0</v>
      </c>
      <c r="C21" s="19">
        <v>45</v>
      </c>
      <c r="D21" s="20">
        <v>945</v>
      </c>
      <c r="E21" s="19">
        <v>41</v>
      </c>
      <c r="F21" s="19">
        <v>1</v>
      </c>
      <c r="G21" s="19">
        <v>6</v>
      </c>
      <c r="H21" s="19">
        <v>2</v>
      </c>
      <c r="I21" s="19">
        <v>3</v>
      </c>
      <c r="J21" s="19">
        <v>3</v>
      </c>
      <c r="K21" s="19">
        <v>9</v>
      </c>
      <c r="L21" s="22">
        <v>6.6666666666666666E-2</v>
      </c>
      <c r="M21" s="22">
        <v>0.2</v>
      </c>
      <c r="N21" s="22">
        <v>0.13333333333333336</v>
      </c>
      <c r="O21" s="19">
        <v>36</v>
      </c>
      <c r="Q21" s="19">
        <v>6</v>
      </c>
      <c r="R21" s="19">
        <v>2</v>
      </c>
      <c r="S21" s="19">
        <v>2</v>
      </c>
      <c r="T21" s="19">
        <v>5</v>
      </c>
      <c r="U21" s="20">
        <v>8505</v>
      </c>
      <c r="V21" s="20">
        <v>0</v>
      </c>
      <c r="W21" s="20">
        <v>12330</v>
      </c>
      <c r="X21" s="20">
        <v>31</v>
      </c>
      <c r="Y21" s="20">
        <v>7</v>
      </c>
    </row>
    <row r="22" spans="1:25">
      <c r="A22" s="18" t="s">
        <v>14113</v>
      </c>
      <c r="B22" s="19">
        <v>0</v>
      </c>
      <c r="C22" s="19">
        <v>0</v>
      </c>
      <c r="D22" s="20">
        <v>0</v>
      </c>
      <c r="E22" s="19">
        <v>0</v>
      </c>
      <c r="F22" s="19">
        <v>0</v>
      </c>
      <c r="G22" s="19">
        <v>0</v>
      </c>
      <c r="H22" s="19">
        <v>0</v>
      </c>
      <c r="I22" s="19">
        <v>0</v>
      </c>
      <c r="J22" s="19">
        <v>0</v>
      </c>
      <c r="K22" s="19">
        <v>0</v>
      </c>
      <c r="L22" s="22">
        <v>0</v>
      </c>
      <c r="M22" s="22">
        <v>0</v>
      </c>
      <c r="N22" s="22">
        <v>0</v>
      </c>
      <c r="O22" s="19">
        <v>0</v>
      </c>
      <c r="Q22" s="19">
        <v>0</v>
      </c>
      <c r="R22" s="19">
        <v>0</v>
      </c>
      <c r="S22" s="19">
        <v>0</v>
      </c>
      <c r="T22" s="19">
        <v>0</v>
      </c>
      <c r="U22" s="20">
        <v>0</v>
      </c>
      <c r="V22" s="20">
        <v>0</v>
      </c>
      <c r="W22" s="20">
        <v>0</v>
      </c>
      <c r="X22" s="20">
        <v>0</v>
      </c>
      <c r="Y22" s="20">
        <v>0</v>
      </c>
    </row>
    <row r="23" spans="1:25">
      <c r="A23" s="16" t="s">
        <v>14114</v>
      </c>
      <c r="B23" s="13">
        <f>SUM(B9:B22)</f>
        <v>0</v>
      </c>
      <c r="C23" s="13">
        <f>SUM(C9:C22)</f>
        <v>773</v>
      </c>
      <c r="D23" s="14">
        <f>IF(K23 &gt; 0, U23 / K23, 0)</f>
        <v>1022.0549999999999</v>
      </c>
      <c r="E23" s="13">
        <f t="shared" ref="E23:K23" si="0">SUM(E9:E22)</f>
        <v>635</v>
      </c>
      <c r="F23" s="13">
        <f t="shared" si="0"/>
        <v>31</v>
      </c>
      <c r="G23" s="13">
        <f t="shared" si="0"/>
        <v>43</v>
      </c>
      <c r="H23" s="13">
        <f t="shared" si="0"/>
        <v>53</v>
      </c>
      <c r="I23" s="13">
        <f t="shared" si="0"/>
        <v>157</v>
      </c>
      <c r="J23" s="13">
        <f t="shared" si="0"/>
        <v>84</v>
      </c>
      <c r="K23" s="13">
        <f t="shared" si="0"/>
        <v>200</v>
      </c>
      <c r="L23" s="15">
        <f>IF(C23 &gt; 0, J23 / C23, 0)</f>
        <v>0.10866752910737387</v>
      </c>
      <c r="M23" s="15">
        <f>IF(C23 &gt; 0, K23 / (C23), 0)</f>
        <v>0.25873221216041398</v>
      </c>
      <c r="N23" s="15">
        <f>M23 - L23</f>
        <v>0.1500646830530401</v>
      </c>
      <c r="O23" s="13">
        <f>SUM(O9:O22)</f>
        <v>573</v>
      </c>
      <c r="Q23" s="13">
        <f t="shared" ref="Q23:Y23" si="1">SUM(Q9:Q22)</f>
        <v>77</v>
      </c>
      <c r="R23" s="13">
        <f t="shared" si="1"/>
        <v>6</v>
      </c>
      <c r="S23" s="13">
        <f t="shared" si="1"/>
        <v>16</v>
      </c>
      <c r="T23" s="13">
        <f t="shared" si="1"/>
        <v>178</v>
      </c>
      <c r="U23" s="14">
        <f t="shared" si="1"/>
        <v>204411</v>
      </c>
      <c r="V23" s="14">
        <f t="shared" si="1"/>
        <v>0</v>
      </c>
      <c r="W23" s="14">
        <f t="shared" si="1"/>
        <v>236237</v>
      </c>
      <c r="X23" s="14">
        <f t="shared" si="1"/>
        <v>294</v>
      </c>
      <c r="Y23" s="14">
        <f t="shared" si="1"/>
        <v>194</v>
      </c>
    </row>
    <row r="25" spans="1:25" ht="15.75">
      <c r="A25" s="3" t="s">
        <v>14115</v>
      </c>
    </row>
    <row r="26" spans="1:25">
      <c r="A26" s="26"/>
      <c r="B26" s="26"/>
      <c r="C26" s="26"/>
      <c r="D26" s="26"/>
      <c r="E26" s="26"/>
      <c r="F26" s="26"/>
      <c r="G26" s="26"/>
      <c r="H26" s="26"/>
      <c r="I26" s="26"/>
      <c r="J26" s="27" t="s">
        <v>14116</v>
      </c>
      <c r="K26" s="27"/>
      <c r="L26" s="26"/>
      <c r="M26" s="26"/>
      <c r="N26" s="26"/>
      <c r="O26" s="26"/>
    </row>
    <row r="27" spans="1:25" ht="25.5">
      <c r="A27" s="4" t="s">
        <v>14117</v>
      </c>
      <c r="B27" s="4" t="s">
        <v>14118</v>
      </c>
      <c r="C27" s="4" t="s">
        <v>14119</v>
      </c>
      <c r="D27" s="4" t="s">
        <v>14120</v>
      </c>
      <c r="E27" s="4" t="s">
        <v>14121</v>
      </c>
      <c r="F27" s="4" t="s">
        <v>14122</v>
      </c>
      <c r="G27" s="5" t="s">
        <v>14123</v>
      </c>
      <c r="H27" s="9" t="s">
        <v>14124</v>
      </c>
      <c r="I27" s="9" t="s">
        <v>14125</v>
      </c>
      <c r="J27" s="9" t="s">
        <v>14126</v>
      </c>
      <c r="K27" s="9" t="s">
        <v>14127</v>
      </c>
      <c r="L27" s="6" t="s">
        <v>14128</v>
      </c>
      <c r="M27" s="6" t="s">
        <v>14130</v>
      </c>
      <c r="N27" s="6" t="s">
        <v>14131</v>
      </c>
      <c r="O27" s="7" t="s">
        <v>14132</v>
      </c>
      <c r="Q27" s="11" t="s">
        <v>14129</v>
      </c>
      <c r="R27" s="11" t="s">
        <v>14133</v>
      </c>
      <c r="S27" s="11" t="s">
        <v>14134</v>
      </c>
    </row>
    <row r="28" spans="1:25">
      <c r="A28" s="17" t="s">
        <v>14135</v>
      </c>
    </row>
    <row r="29" spans="1:25">
      <c r="A29" s="18" t="s">
        <v>14136</v>
      </c>
      <c r="B29" s="18" t="s">
        <v>14137</v>
      </c>
      <c r="C29" s="18" t="s">
        <v>14138</v>
      </c>
      <c r="D29" s="18" t="s">
        <v>14139</v>
      </c>
      <c r="E29" s="18" t="s">
        <v>14140</v>
      </c>
      <c r="F29" s="18" t="s">
        <v>14141</v>
      </c>
      <c r="G29" s="19">
        <v>12</v>
      </c>
      <c r="H29" s="23">
        <v>45870</v>
      </c>
      <c r="I29" s="23">
        <v>46234</v>
      </c>
      <c r="J29" s="23">
        <v>45609</v>
      </c>
      <c r="K29" s="23">
        <v>45609</v>
      </c>
      <c r="L29" s="20">
        <v>0</v>
      </c>
      <c r="M29" s="20">
        <v>1285.56</v>
      </c>
      <c r="N29" s="20">
        <v>1215</v>
      </c>
      <c r="O29" s="21">
        <v>0</v>
      </c>
      <c r="Q29" s="20">
        <v>1210</v>
      </c>
      <c r="R29" s="20">
        <f t="shared" ref="R29:R53" si="2">N29</f>
        <v>1215</v>
      </c>
      <c r="S29" s="20">
        <v>1215</v>
      </c>
    </row>
    <row r="30" spans="1:25">
      <c r="A30" s="18" t="s">
        <v>14142</v>
      </c>
      <c r="B30" s="18" t="s">
        <v>14143</v>
      </c>
      <c r="C30" s="18" t="s">
        <v>14144</v>
      </c>
      <c r="D30" s="18" t="s">
        <v>14145</v>
      </c>
      <c r="E30" s="18" t="s">
        <v>14146</v>
      </c>
      <c r="F30" s="18" t="s">
        <v>14147</v>
      </c>
      <c r="G30" s="19">
        <v>12</v>
      </c>
      <c r="H30" s="23">
        <v>45870</v>
      </c>
      <c r="I30" s="23">
        <v>46234</v>
      </c>
      <c r="J30" s="23">
        <v>45581</v>
      </c>
      <c r="K30" s="23">
        <v>45583</v>
      </c>
      <c r="L30" s="20">
        <v>0</v>
      </c>
      <c r="M30" s="20">
        <v>1285.56</v>
      </c>
      <c r="N30" s="20">
        <v>1389</v>
      </c>
      <c r="O30" s="21">
        <v>0</v>
      </c>
      <c r="Q30" s="20">
        <v>1230</v>
      </c>
      <c r="R30" s="20">
        <f t="shared" si="2"/>
        <v>1389</v>
      </c>
      <c r="S30" s="20">
        <v>1389</v>
      </c>
    </row>
    <row r="31" spans="1:25">
      <c r="A31" s="18" t="s">
        <v>14148</v>
      </c>
      <c r="B31" s="18" t="s">
        <v>14149</v>
      </c>
      <c r="C31" s="18" t="s">
        <v>14150</v>
      </c>
      <c r="D31" s="18" t="s">
        <v>14151</v>
      </c>
      <c r="E31" s="18" t="s">
        <v>14152</v>
      </c>
      <c r="F31" s="18" t="s">
        <v>14153</v>
      </c>
      <c r="G31" s="19">
        <v>12</v>
      </c>
      <c r="H31" s="23">
        <v>45870</v>
      </c>
      <c r="I31" s="23">
        <v>46234</v>
      </c>
      <c r="J31" s="23">
        <v>45589</v>
      </c>
      <c r="K31" s="23">
        <v>45590</v>
      </c>
      <c r="L31" s="20">
        <v>0</v>
      </c>
      <c r="M31" s="20">
        <v>1285.56</v>
      </c>
      <c r="N31" s="20">
        <v>1399</v>
      </c>
      <c r="O31" s="21">
        <v>0</v>
      </c>
      <c r="Q31" s="20">
        <v>1230</v>
      </c>
      <c r="R31" s="20">
        <f t="shared" si="2"/>
        <v>1399</v>
      </c>
      <c r="S31" s="20">
        <v>1399</v>
      </c>
    </row>
    <row r="32" spans="1:25">
      <c r="A32" s="18" t="s">
        <v>14154</v>
      </c>
      <c r="B32" s="18" t="s">
        <v>14155</v>
      </c>
      <c r="C32" s="18" t="s">
        <v>14156</v>
      </c>
      <c r="D32" s="18" t="s">
        <v>14157</v>
      </c>
      <c r="E32" s="18" t="s">
        <v>14158</v>
      </c>
      <c r="F32" s="18" t="s">
        <v>14159</v>
      </c>
      <c r="G32" s="19">
        <v>12</v>
      </c>
      <c r="H32" s="23">
        <v>45870</v>
      </c>
      <c r="I32" s="23">
        <v>46234</v>
      </c>
      <c r="J32" s="23">
        <v>45608</v>
      </c>
      <c r="K32" s="23">
        <v>45608</v>
      </c>
      <c r="L32" s="20">
        <v>0</v>
      </c>
      <c r="M32" s="20">
        <v>1285.56</v>
      </c>
      <c r="N32" s="20">
        <v>1200</v>
      </c>
      <c r="O32" s="21">
        <v>0</v>
      </c>
      <c r="Q32" s="20">
        <v>1195</v>
      </c>
      <c r="R32" s="20">
        <f t="shared" si="2"/>
        <v>1200</v>
      </c>
      <c r="S32" s="20">
        <v>1200</v>
      </c>
    </row>
    <row r="33" spans="1:19">
      <c r="A33" s="18" t="s">
        <v>14160</v>
      </c>
      <c r="B33" s="18" t="s">
        <v>14161</v>
      </c>
      <c r="C33" s="18" t="s">
        <v>14162</v>
      </c>
      <c r="D33" s="18" t="s">
        <v>14163</v>
      </c>
      <c r="E33" s="18" t="s">
        <v>14164</v>
      </c>
      <c r="F33" s="18" t="s">
        <v>14165</v>
      </c>
      <c r="G33" s="19">
        <v>12</v>
      </c>
      <c r="H33" s="23">
        <v>45870</v>
      </c>
      <c r="I33" s="23">
        <v>46234</v>
      </c>
      <c r="J33" s="23">
        <v>45565</v>
      </c>
      <c r="K33" s="23">
        <v>45568</v>
      </c>
      <c r="L33" s="20">
        <v>0</v>
      </c>
      <c r="M33" s="20">
        <v>1285.56</v>
      </c>
      <c r="N33" s="20">
        <v>1374</v>
      </c>
      <c r="O33" s="21">
        <v>0</v>
      </c>
      <c r="Q33" s="20">
        <v>1250</v>
      </c>
      <c r="R33" s="20">
        <f t="shared" si="2"/>
        <v>1374</v>
      </c>
      <c r="S33" s="20">
        <v>1374</v>
      </c>
    </row>
    <row r="34" spans="1:19">
      <c r="A34" s="18" t="s">
        <v>14166</v>
      </c>
      <c r="B34" s="18" t="s">
        <v>14167</v>
      </c>
      <c r="C34" s="18" t="s">
        <v>14168</v>
      </c>
      <c r="D34" s="18" t="s">
        <v>14169</v>
      </c>
      <c r="E34" s="18" t="s">
        <v>14170</v>
      </c>
      <c r="F34" s="18" t="s">
        <v>14171</v>
      </c>
      <c r="G34" s="19">
        <v>12</v>
      </c>
      <c r="H34" s="23">
        <v>45870</v>
      </c>
      <c r="I34" s="23">
        <v>46234</v>
      </c>
      <c r="J34" s="23">
        <v>45611</v>
      </c>
      <c r="K34" s="23">
        <v>45611</v>
      </c>
      <c r="L34" s="20">
        <v>0</v>
      </c>
      <c r="M34" s="20">
        <v>1285.56</v>
      </c>
      <c r="N34" s="20">
        <v>1235</v>
      </c>
      <c r="O34" s="21">
        <v>0</v>
      </c>
      <c r="Q34" s="20">
        <v>1210</v>
      </c>
      <c r="R34" s="20">
        <f t="shared" si="2"/>
        <v>1235</v>
      </c>
      <c r="S34" s="20">
        <v>1235</v>
      </c>
    </row>
    <row r="35" spans="1:19">
      <c r="A35" s="18" t="s">
        <v>14172</v>
      </c>
      <c r="B35" s="18" t="s">
        <v>14173</v>
      </c>
      <c r="C35" s="18" t="s">
        <v>14174</v>
      </c>
      <c r="D35" s="18" t="s">
        <v>14175</v>
      </c>
      <c r="E35" s="18" t="s">
        <v>14176</v>
      </c>
      <c r="F35" s="18" t="s">
        <v>14177</v>
      </c>
      <c r="G35" s="19">
        <v>12</v>
      </c>
      <c r="H35" s="23">
        <v>45870</v>
      </c>
      <c r="I35" s="23">
        <v>46234</v>
      </c>
      <c r="J35" s="23">
        <v>45611</v>
      </c>
      <c r="K35" s="23">
        <v>45611</v>
      </c>
      <c r="L35" s="20">
        <v>0</v>
      </c>
      <c r="M35" s="20">
        <v>1285.56</v>
      </c>
      <c r="N35" s="20">
        <v>1120</v>
      </c>
      <c r="O35" s="21">
        <v>0</v>
      </c>
      <c r="Q35" s="20">
        <v>1210</v>
      </c>
      <c r="R35" s="20">
        <f t="shared" si="2"/>
        <v>1120</v>
      </c>
      <c r="S35" s="20">
        <v>1120</v>
      </c>
    </row>
    <row r="36" spans="1:19">
      <c r="A36" s="18" t="s">
        <v>14178</v>
      </c>
      <c r="B36" s="18" t="s">
        <v>14179</v>
      </c>
      <c r="C36" s="18" t="s">
        <v>14180</v>
      </c>
      <c r="D36" s="18" t="s">
        <v>14181</v>
      </c>
      <c r="E36" s="18" t="s">
        <v>14182</v>
      </c>
      <c r="F36" s="18" t="s">
        <v>14183</v>
      </c>
      <c r="G36" s="19">
        <v>12</v>
      </c>
      <c r="H36" s="23">
        <v>45870</v>
      </c>
      <c r="I36" s="23">
        <v>46234</v>
      </c>
      <c r="J36" s="23">
        <v>45561</v>
      </c>
      <c r="K36" s="23">
        <v>45568</v>
      </c>
      <c r="L36" s="20">
        <v>0</v>
      </c>
      <c r="M36" s="20">
        <v>1285.56</v>
      </c>
      <c r="N36" s="20">
        <v>1409</v>
      </c>
      <c r="O36" s="21">
        <v>0</v>
      </c>
      <c r="Q36" s="20">
        <v>1250</v>
      </c>
      <c r="R36" s="20">
        <f t="shared" si="2"/>
        <v>1409</v>
      </c>
      <c r="S36" s="20">
        <v>1409</v>
      </c>
    </row>
    <row r="37" spans="1:19">
      <c r="A37" s="18" t="s">
        <v>14184</v>
      </c>
      <c r="B37" s="18" t="s">
        <v>14185</v>
      </c>
      <c r="C37" s="18" t="s">
        <v>14186</v>
      </c>
      <c r="D37" s="18" t="s">
        <v>14187</v>
      </c>
      <c r="E37" s="18" t="s">
        <v>14188</v>
      </c>
      <c r="F37" s="18" t="s">
        <v>14189</v>
      </c>
      <c r="G37" s="19">
        <v>12</v>
      </c>
      <c r="H37" s="23">
        <v>45870</v>
      </c>
      <c r="I37" s="23">
        <v>46234</v>
      </c>
      <c r="J37" s="23">
        <v>45611</v>
      </c>
      <c r="K37" s="23">
        <v>45611</v>
      </c>
      <c r="L37" s="20">
        <v>0</v>
      </c>
      <c r="M37" s="20">
        <v>1285.56</v>
      </c>
      <c r="N37" s="20">
        <v>1110</v>
      </c>
      <c r="O37" s="21">
        <v>0</v>
      </c>
      <c r="Q37" s="20">
        <v>1230</v>
      </c>
      <c r="R37" s="20">
        <f t="shared" si="2"/>
        <v>1110</v>
      </c>
      <c r="S37" s="20">
        <v>1110</v>
      </c>
    </row>
    <row r="38" spans="1:19">
      <c r="A38" s="18" t="s">
        <v>14190</v>
      </c>
      <c r="B38" s="18" t="s">
        <v>14191</v>
      </c>
      <c r="C38" s="18" t="s">
        <v>14192</v>
      </c>
      <c r="D38" s="18" t="s">
        <v>14193</v>
      </c>
      <c r="E38" s="18" t="s">
        <v>14194</v>
      </c>
      <c r="F38" s="18" t="s">
        <v>14195</v>
      </c>
      <c r="G38" s="19">
        <v>12</v>
      </c>
      <c r="H38" s="23">
        <v>45870</v>
      </c>
      <c r="I38" s="23">
        <v>46234</v>
      </c>
      <c r="J38" s="23">
        <v>45561</v>
      </c>
      <c r="K38" s="23">
        <v>45568</v>
      </c>
      <c r="L38" s="20">
        <v>0</v>
      </c>
      <c r="M38" s="20">
        <v>1285.56</v>
      </c>
      <c r="N38" s="20">
        <v>1294</v>
      </c>
      <c r="O38" s="21">
        <v>0</v>
      </c>
      <c r="Q38" s="20">
        <v>1250</v>
      </c>
      <c r="R38" s="20">
        <f t="shared" si="2"/>
        <v>1294</v>
      </c>
      <c r="S38" s="20">
        <v>1294</v>
      </c>
    </row>
    <row r="39" spans="1:19">
      <c r="A39" s="18" t="s">
        <v>14196</v>
      </c>
      <c r="B39" s="18" t="s">
        <v>14197</v>
      </c>
      <c r="C39" s="18" t="s">
        <v>14198</v>
      </c>
      <c r="D39" s="18" t="s">
        <v>14199</v>
      </c>
      <c r="E39" s="18" t="s">
        <v>14200</v>
      </c>
      <c r="F39" s="18" t="s">
        <v>14201</v>
      </c>
      <c r="G39" s="19">
        <v>12</v>
      </c>
      <c r="H39" s="23">
        <v>45870</v>
      </c>
      <c r="I39" s="23">
        <v>46234</v>
      </c>
      <c r="J39" s="23">
        <v>45589</v>
      </c>
      <c r="K39" s="23">
        <v>45589</v>
      </c>
      <c r="L39" s="20">
        <v>0</v>
      </c>
      <c r="M39" s="20">
        <v>1285.56</v>
      </c>
      <c r="N39" s="20">
        <v>1409</v>
      </c>
      <c r="O39" s="21">
        <v>0</v>
      </c>
      <c r="Q39" s="20">
        <v>1210</v>
      </c>
      <c r="R39" s="20">
        <f t="shared" si="2"/>
        <v>1409</v>
      </c>
      <c r="S39" s="20">
        <v>1409</v>
      </c>
    </row>
    <row r="40" spans="1:19">
      <c r="A40" s="18" t="s">
        <v>14202</v>
      </c>
      <c r="B40" s="18" t="s">
        <v>14203</v>
      </c>
      <c r="C40" s="18" t="s">
        <v>14204</v>
      </c>
      <c r="D40" s="18" t="s">
        <v>14205</v>
      </c>
      <c r="E40" s="18" t="s">
        <v>14206</v>
      </c>
      <c r="F40" s="18" t="s">
        <v>14207</v>
      </c>
      <c r="G40" s="19">
        <v>12</v>
      </c>
      <c r="H40" s="23">
        <v>45870</v>
      </c>
      <c r="I40" s="23">
        <v>46234</v>
      </c>
      <c r="J40" s="23">
        <v>45604</v>
      </c>
      <c r="K40" s="23">
        <v>45607</v>
      </c>
      <c r="L40" s="20">
        <v>0</v>
      </c>
      <c r="M40" s="20">
        <v>1285.4000000000001</v>
      </c>
      <c r="N40" s="20">
        <v>1245</v>
      </c>
      <c r="O40" s="21">
        <v>0</v>
      </c>
      <c r="Q40" s="20">
        <v>1230</v>
      </c>
      <c r="R40" s="20">
        <f t="shared" si="2"/>
        <v>1245</v>
      </c>
      <c r="S40" s="20">
        <v>1245</v>
      </c>
    </row>
    <row r="41" spans="1:19">
      <c r="A41" s="18" t="s">
        <v>14208</v>
      </c>
      <c r="B41" s="18" t="s">
        <v>14209</v>
      </c>
      <c r="C41" s="18" t="s">
        <v>14210</v>
      </c>
      <c r="D41" s="18" t="s">
        <v>14211</v>
      </c>
      <c r="E41" s="18" t="s">
        <v>14212</v>
      </c>
      <c r="F41" s="18" t="s">
        <v>14213</v>
      </c>
      <c r="G41" s="19">
        <v>12</v>
      </c>
      <c r="H41" s="23">
        <v>45870</v>
      </c>
      <c r="I41" s="23">
        <v>46234</v>
      </c>
      <c r="J41" s="23">
        <v>45604</v>
      </c>
      <c r="K41" s="23">
        <v>45604</v>
      </c>
      <c r="L41" s="20">
        <v>0</v>
      </c>
      <c r="M41" s="20">
        <v>1285.56</v>
      </c>
      <c r="N41" s="20">
        <v>1130</v>
      </c>
      <c r="O41" s="21">
        <v>0</v>
      </c>
      <c r="Q41" s="20">
        <v>1210</v>
      </c>
      <c r="R41" s="20">
        <f t="shared" si="2"/>
        <v>1130</v>
      </c>
      <c r="S41" s="20">
        <v>1130</v>
      </c>
    </row>
    <row r="42" spans="1:19">
      <c r="B42" s="18" t="s">
        <v>14214</v>
      </c>
      <c r="D42" s="18" t="s">
        <v>14215</v>
      </c>
      <c r="E42" s="18" t="s">
        <v>14216</v>
      </c>
      <c r="F42" s="18" t="s">
        <v>14217</v>
      </c>
      <c r="G42" s="19">
        <v>12</v>
      </c>
      <c r="H42" s="23">
        <v>45870</v>
      </c>
      <c r="I42" s="23">
        <v>46234</v>
      </c>
      <c r="J42" s="23">
        <v>45608</v>
      </c>
      <c r="L42" s="20">
        <v>0</v>
      </c>
      <c r="M42" s="20">
        <v>0</v>
      </c>
      <c r="N42" s="20">
        <v>1085</v>
      </c>
      <c r="O42" s="21">
        <v>0</v>
      </c>
      <c r="Q42" s="20">
        <v>0</v>
      </c>
      <c r="R42" s="20">
        <f t="shared" si="2"/>
        <v>1085</v>
      </c>
      <c r="S42" s="20">
        <v>1085</v>
      </c>
    </row>
    <row r="43" spans="1:19">
      <c r="B43" s="18" t="s">
        <v>14218</v>
      </c>
      <c r="D43" s="18" t="s">
        <v>14219</v>
      </c>
      <c r="E43" s="18" t="s">
        <v>14220</v>
      </c>
      <c r="F43" s="18" t="s">
        <v>14221</v>
      </c>
      <c r="G43" s="19">
        <v>12</v>
      </c>
      <c r="H43" s="23">
        <v>45870</v>
      </c>
      <c r="I43" s="23">
        <v>46234</v>
      </c>
      <c r="J43" s="23">
        <v>45601</v>
      </c>
      <c r="K43" s="23">
        <v>45601</v>
      </c>
      <c r="L43" s="20">
        <v>0</v>
      </c>
      <c r="M43" s="20">
        <v>0</v>
      </c>
      <c r="N43" s="20">
        <v>1130</v>
      </c>
      <c r="O43" s="21">
        <v>0</v>
      </c>
      <c r="Q43" s="20">
        <v>0</v>
      </c>
      <c r="R43" s="20">
        <f t="shared" si="2"/>
        <v>1130</v>
      </c>
      <c r="S43" s="20">
        <v>1130</v>
      </c>
    </row>
    <row r="44" spans="1:19">
      <c r="B44" s="18" t="s">
        <v>14222</v>
      </c>
      <c r="D44" s="18" t="s">
        <v>14223</v>
      </c>
      <c r="E44" s="18" t="s">
        <v>14224</v>
      </c>
      <c r="F44" s="18" t="s">
        <v>14225</v>
      </c>
      <c r="G44" s="19">
        <v>12</v>
      </c>
      <c r="H44" s="23">
        <v>45870</v>
      </c>
      <c r="I44" s="23">
        <v>46234</v>
      </c>
      <c r="J44" s="23">
        <v>45601</v>
      </c>
      <c r="K44" s="23">
        <v>45601</v>
      </c>
      <c r="L44" s="20">
        <v>0</v>
      </c>
      <c r="M44" s="20">
        <v>0</v>
      </c>
      <c r="N44" s="20">
        <v>1130</v>
      </c>
      <c r="O44" s="21">
        <v>0</v>
      </c>
      <c r="Q44" s="20">
        <v>0</v>
      </c>
      <c r="R44" s="20">
        <f t="shared" si="2"/>
        <v>1130</v>
      </c>
      <c r="S44" s="20">
        <v>1130</v>
      </c>
    </row>
    <row r="45" spans="1:19">
      <c r="B45" s="18" t="s">
        <v>14226</v>
      </c>
      <c r="D45" s="18" t="s">
        <v>14227</v>
      </c>
      <c r="E45" s="18" t="s">
        <v>14228</v>
      </c>
      <c r="F45" s="18" t="s">
        <v>14229</v>
      </c>
      <c r="G45" s="19">
        <v>12</v>
      </c>
      <c r="H45" s="23">
        <v>45885</v>
      </c>
      <c r="I45" s="23">
        <v>46234</v>
      </c>
      <c r="J45" s="23">
        <v>45596</v>
      </c>
      <c r="K45" s="23">
        <v>45597</v>
      </c>
      <c r="L45" s="20">
        <v>1090</v>
      </c>
      <c r="M45" s="20">
        <v>0</v>
      </c>
      <c r="N45" s="20">
        <v>1115</v>
      </c>
      <c r="O45" s="21">
        <v>0</v>
      </c>
      <c r="Q45" s="20">
        <v>0</v>
      </c>
      <c r="R45" s="20">
        <f t="shared" si="2"/>
        <v>1115</v>
      </c>
      <c r="S45" s="20">
        <v>1115</v>
      </c>
    </row>
    <row r="46" spans="1:19">
      <c r="B46" s="18" t="s">
        <v>14230</v>
      </c>
      <c r="D46" s="18" t="s">
        <v>14231</v>
      </c>
      <c r="E46" s="18" t="s">
        <v>14232</v>
      </c>
      <c r="F46" s="18" t="s">
        <v>14233</v>
      </c>
      <c r="G46" s="19">
        <v>12</v>
      </c>
      <c r="H46" s="23">
        <v>45870</v>
      </c>
      <c r="I46" s="23">
        <v>46234</v>
      </c>
      <c r="J46" s="23">
        <v>45608</v>
      </c>
      <c r="L46" s="20">
        <v>0</v>
      </c>
      <c r="M46" s="20">
        <v>0</v>
      </c>
      <c r="N46" s="20">
        <v>1085</v>
      </c>
      <c r="O46" s="21">
        <v>0</v>
      </c>
      <c r="Q46" s="20">
        <v>0</v>
      </c>
      <c r="R46" s="20">
        <f t="shared" si="2"/>
        <v>1085</v>
      </c>
      <c r="S46" s="20">
        <v>1085</v>
      </c>
    </row>
    <row r="47" spans="1:19">
      <c r="B47" s="18" t="s">
        <v>14234</v>
      </c>
      <c r="D47" s="18" t="s">
        <v>14235</v>
      </c>
      <c r="E47" s="18" t="s">
        <v>14236</v>
      </c>
      <c r="F47" s="18" t="s">
        <v>14237</v>
      </c>
      <c r="G47" s="19">
        <v>12</v>
      </c>
      <c r="H47" s="23">
        <v>45885</v>
      </c>
      <c r="I47" s="23">
        <v>46234</v>
      </c>
      <c r="J47" s="23">
        <v>45600</v>
      </c>
      <c r="K47" s="23">
        <v>45601</v>
      </c>
      <c r="L47" s="20">
        <v>0</v>
      </c>
      <c r="M47" s="20">
        <v>0</v>
      </c>
      <c r="N47" s="20">
        <v>1090</v>
      </c>
      <c r="O47" s="21">
        <v>0</v>
      </c>
      <c r="Q47" s="20">
        <v>0</v>
      </c>
      <c r="R47" s="20">
        <f t="shared" si="2"/>
        <v>1090</v>
      </c>
      <c r="S47" s="20">
        <v>1090</v>
      </c>
    </row>
    <row r="48" spans="1:19">
      <c r="B48" s="18" t="s">
        <v>14238</v>
      </c>
      <c r="D48" s="18" t="s">
        <v>14239</v>
      </c>
      <c r="E48" s="18" t="s">
        <v>14240</v>
      </c>
      <c r="F48" s="18" t="s">
        <v>14241</v>
      </c>
      <c r="G48" s="19">
        <v>12</v>
      </c>
      <c r="H48" s="23">
        <v>45885</v>
      </c>
      <c r="I48" s="23">
        <v>46234</v>
      </c>
      <c r="L48" s="20">
        <v>0</v>
      </c>
      <c r="M48" s="20">
        <v>0</v>
      </c>
      <c r="N48" s="20">
        <v>1260</v>
      </c>
      <c r="O48" s="21">
        <v>0</v>
      </c>
      <c r="Q48" s="20">
        <v>0</v>
      </c>
      <c r="R48" s="20">
        <f t="shared" si="2"/>
        <v>1260</v>
      </c>
      <c r="S48" s="20">
        <v>1260</v>
      </c>
    </row>
    <row r="49" spans="1:19">
      <c r="B49" s="18" t="s">
        <v>14242</v>
      </c>
      <c r="D49" s="18" t="s">
        <v>14243</v>
      </c>
      <c r="E49" s="18" t="s">
        <v>14244</v>
      </c>
      <c r="F49" s="18" t="s">
        <v>14245</v>
      </c>
      <c r="G49" s="19">
        <v>12</v>
      </c>
      <c r="H49" s="23">
        <v>45885</v>
      </c>
      <c r="I49" s="23">
        <v>46234</v>
      </c>
      <c r="J49" s="23">
        <v>45614</v>
      </c>
      <c r="L49" s="20">
        <v>0</v>
      </c>
      <c r="M49" s="20">
        <v>0</v>
      </c>
      <c r="N49" s="20">
        <v>1125</v>
      </c>
      <c r="O49" s="21">
        <v>0</v>
      </c>
      <c r="Q49" s="20">
        <v>0</v>
      </c>
      <c r="R49" s="20">
        <f t="shared" si="2"/>
        <v>1125</v>
      </c>
      <c r="S49" s="20">
        <v>1125</v>
      </c>
    </row>
    <row r="50" spans="1:19">
      <c r="B50" s="18" t="s">
        <v>14246</v>
      </c>
      <c r="D50" s="18" t="s">
        <v>14247</v>
      </c>
      <c r="E50" s="18" t="s">
        <v>14248</v>
      </c>
      <c r="F50" s="18" t="s">
        <v>14249</v>
      </c>
      <c r="G50" s="19">
        <v>12</v>
      </c>
      <c r="H50" s="23">
        <v>45885</v>
      </c>
      <c r="I50" s="23">
        <v>46234</v>
      </c>
      <c r="J50" s="23">
        <v>45614</v>
      </c>
      <c r="L50" s="20">
        <v>1145</v>
      </c>
      <c r="M50" s="20">
        <v>0</v>
      </c>
      <c r="N50" s="20">
        <v>1260</v>
      </c>
      <c r="O50" s="21">
        <v>0</v>
      </c>
      <c r="Q50" s="20">
        <v>0</v>
      </c>
      <c r="R50" s="20">
        <f t="shared" si="2"/>
        <v>1260</v>
      </c>
      <c r="S50" s="20">
        <v>1260</v>
      </c>
    </row>
    <row r="51" spans="1:19">
      <c r="B51" s="18" t="s">
        <v>14250</v>
      </c>
      <c r="D51" s="18" t="s">
        <v>14251</v>
      </c>
      <c r="E51" s="18" t="s">
        <v>14252</v>
      </c>
      <c r="F51" s="18" t="s">
        <v>14253</v>
      </c>
      <c r="G51" s="19">
        <v>12</v>
      </c>
      <c r="H51" s="23">
        <v>45885</v>
      </c>
      <c r="I51" s="23">
        <v>46234</v>
      </c>
      <c r="J51" s="23">
        <v>45600</v>
      </c>
      <c r="K51" s="23">
        <v>45601</v>
      </c>
      <c r="L51" s="20">
        <v>0</v>
      </c>
      <c r="M51" s="20">
        <v>0</v>
      </c>
      <c r="N51" s="20">
        <v>1205</v>
      </c>
      <c r="O51" s="21">
        <v>0</v>
      </c>
      <c r="Q51" s="20">
        <v>0</v>
      </c>
      <c r="R51" s="20">
        <f t="shared" si="2"/>
        <v>1205</v>
      </c>
      <c r="S51" s="20">
        <v>1205</v>
      </c>
    </row>
    <row r="52" spans="1:19">
      <c r="B52" s="18" t="s">
        <v>14254</v>
      </c>
      <c r="D52" s="18" t="s">
        <v>14255</v>
      </c>
      <c r="E52" s="18" t="s">
        <v>14256</v>
      </c>
      <c r="F52" s="18" t="s">
        <v>14257</v>
      </c>
      <c r="G52" s="19">
        <v>12</v>
      </c>
      <c r="H52" s="23">
        <v>45885</v>
      </c>
      <c r="I52" s="23">
        <v>46234</v>
      </c>
      <c r="J52" s="23">
        <v>45574</v>
      </c>
      <c r="K52" s="23">
        <v>45579</v>
      </c>
      <c r="L52" s="20">
        <v>0</v>
      </c>
      <c r="M52" s="20">
        <v>0</v>
      </c>
      <c r="N52" s="20">
        <v>1604</v>
      </c>
      <c r="O52" s="21">
        <v>0</v>
      </c>
      <c r="Q52" s="20">
        <v>0</v>
      </c>
      <c r="R52" s="20">
        <f t="shared" si="2"/>
        <v>1604</v>
      </c>
      <c r="S52" s="20">
        <v>1604</v>
      </c>
    </row>
    <row r="53" spans="1:19">
      <c r="B53" s="18" t="s">
        <v>14258</v>
      </c>
      <c r="D53" s="18" t="s">
        <v>14259</v>
      </c>
      <c r="E53" s="18" t="s">
        <v>14260</v>
      </c>
      <c r="F53" s="18" t="s">
        <v>14261</v>
      </c>
      <c r="G53" s="19">
        <v>12</v>
      </c>
      <c r="H53" s="23">
        <v>45885</v>
      </c>
      <c r="I53" s="23">
        <v>46234</v>
      </c>
      <c r="J53" s="23">
        <v>45615</v>
      </c>
      <c r="L53" s="20">
        <v>0</v>
      </c>
      <c r="M53" s="20">
        <v>0</v>
      </c>
      <c r="N53" s="20">
        <v>1090</v>
      </c>
      <c r="O53" s="21">
        <v>0</v>
      </c>
      <c r="Q53" s="20">
        <v>0</v>
      </c>
      <c r="R53" s="20">
        <f t="shared" si="2"/>
        <v>1090</v>
      </c>
      <c r="S53" s="20">
        <v>1090</v>
      </c>
    </row>
    <row r="54" spans="1:19">
      <c r="A54" s="17" t="s">
        <v>14262</v>
      </c>
    </row>
    <row r="55" spans="1:19">
      <c r="A55" s="18" t="s">
        <v>14263</v>
      </c>
      <c r="B55" s="18" t="s">
        <v>14264</v>
      </c>
      <c r="C55" s="18" t="s">
        <v>14265</v>
      </c>
      <c r="D55" s="18" t="s">
        <v>14266</v>
      </c>
      <c r="E55" s="18" t="s">
        <v>14267</v>
      </c>
      <c r="F55" s="18" t="s">
        <v>14268</v>
      </c>
      <c r="G55" s="19">
        <v>12</v>
      </c>
      <c r="H55" s="23">
        <v>45870</v>
      </c>
      <c r="I55" s="23">
        <v>46234</v>
      </c>
      <c r="J55" s="23">
        <v>45597</v>
      </c>
      <c r="K55" s="23">
        <v>45597</v>
      </c>
      <c r="L55" s="20">
        <v>0</v>
      </c>
      <c r="M55" s="20">
        <v>1329.56</v>
      </c>
      <c r="N55" s="20">
        <v>1419</v>
      </c>
      <c r="O55" s="21">
        <v>0</v>
      </c>
      <c r="Q55" s="20">
        <v>1295</v>
      </c>
      <c r="R55" s="20">
        <f t="shared" ref="R55:R67" si="3">N55</f>
        <v>1419</v>
      </c>
      <c r="S55" s="20">
        <v>1419</v>
      </c>
    </row>
    <row r="56" spans="1:19">
      <c r="A56" s="18" t="s">
        <v>14269</v>
      </c>
      <c r="B56" s="18" t="s">
        <v>14270</v>
      </c>
      <c r="C56" s="18" t="s">
        <v>14271</v>
      </c>
      <c r="D56" s="18" t="s">
        <v>14272</v>
      </c>
      <c r="E56" s="18" t="s">
        <v>14273</v>
      </c>
      <c r="F56" s="18" t="s">
        <v>14274</v>
      </c>
      <c r="G56" s="19">
        <v>12</v>
      </c>
      <c r="H56" s="23">
        <v>45870</v>
      </c>
      <c r="I56" s="23">
        <v>46234</v>
      </c>
      <c r="J56" s="23">
        <v>45569</v>
      </c>
      <c r="K56" s="23">
        <v>45572</v>
      </c>
      <c r="L56" s="20">
        <v>0</v>
      </c>
      <c r="M56" s="20">
        <v>1329.56</v>
      </c>
      <c r="N56" s="20">
        <v>1394</v>
      </c>
      <c r="O56" s="21">
        <v>0</v>
      </c>
      <c r="Q56" s="20">
        <v>1260</v>
      </c>
      <c r="R56" s="20">
        <f t="shared" si="3"/>
        <v>1394</v>
      </c>
      <c r="S56" s="20">
        <v>1394</v>
      </c>
    </row>
    <row r="57" spans="1:19">
      <c r="A57" s="18" t="s">
        <v>14275</v>
      </c>
      <c r="B57" s="18" t="s">
        <v>14276</v>
      </c>
      <c r="C57" s="18" t="s">
        <v>14277</v>
      </c>
      <c r="D57" s="18" t="s">
        <v>14278</v>
      </c>
      <c r="E57" s="18" t="s">
        <v>14279</v>
      </c>
      <c r="F57" s="18" t="s">
        <v>14280</v>
      </c>
      <c r="G57" s="19">
        <v>12</v>
      </c>
      <c r="H57" s="23">
        <v>45870</v>
      </c>
      <c r="I57" s="23">
        <v>46234</v>
      </c>
      <c r="J57" s="23">
        <v>45607</v>
      </c>
      <c r="K57" s="23">
        <v>45607</v>
      </c>
      <c r="L57" s="20">
        <v>1295</v>
      </c>
      <c r="M57" s="20">
        <v>1329.56</v>
      </c>
      <c r="N57" s="20">
        <v>1329</v>
      </c>
      <c r="O57" s="21">
        <v>0</v>
      </c>
      <c r="Q57" s="20">
        <v>1260</v>
      </c>
      <c r="R57" s="20">
        <f t="shared" si="3"/>
        <v>1329</v>
      </c>
      <c r="S57" s="20">
        <v>1329</v>
      </c>
    </row>
    <row r="58" spans="1:19">
      <c r="A58" s="18" t="s">
        <v>14281</v>
      </c>
      <c r="B58" s="18" t="s">
        <v>14282</v>
      </c>
      <c r="C58" s="18" t="s">
        <v>14283</v>
      </c>
      <c r="D58" s="18" t="s">
        <v>14284</v>
      </c>
      <c r="E58" s="18" t="s">
        <v>14285</v>
      </c>
      <c r="F58" s="18" t="s">
        <v>14286</v>
      </c>
      <c r="G58" s="19">
        <v>12</v>
      </c>
      <c r="H58" s="23">
        <v>45870</v>
      </c>
      <c r="I58" s="23">
        <v>46234</v>
      </c>
      <c r="J58" s="23">
        <v>45562</v>
      </c>
      <c r="K58" s="23">
        <v>45568</v>
      </c>
      <c r="L58" s="20">
        <v>0</v>
      </c>
      <c r="M58" s="20">
        <v>1329.56</v>
      </c>
      <c r="N58" s="20">
        <v>1394</v>
      </c>
      <c r="O58" s="21">
        <v>0</v>
      </c>
      <c r="Q58" s="20">
        <v>1400</v>
      </c>
      <c r="R58" s="20">
        <f t="shared" si="3"/>
        <v>1394</v>
      </c>
      <c r="S58" s="20">
        <v>1394</v>
      </c>
    </row>
    <row r="59" spans="1:19">
      <c r="A59" s="18" t="s">
        <v>14287</v>
      </c>
      <c r="B59" s="18" t="s">
        <v>14288</v>
      </c>
      <c r="C59" s="18" t="s">
        <v>14289</v>
      </c>
      <c r="D59" s="18" t="s">
        <v>14290</v>
      </c>
      <c r="E59" s="18" t="s">
        <v>14291</v>
      </c>
      <c r="F59" s="18" t="s">
        <v>14292</v>
      </c>
      <c r="G59" s="19">
        <v>12</v>
      </c>
      <c r="H59" s="23">
        <v>45870</v>
      </c>
      <c r="I59" s="23">
        <v>46234</v>
      </c>
      <c r="J59" s="23">
        <v>45562</v>
      </c>
      <c r="K59" s="23">
        <v>45568</v>
      </c>
      <c r="L59" s="20">
        <v>0</v>
      </c>
      <c r="M59" s="20">
        <v>1329.56</v>
      </c>
      <c r="N59" s="20">
        <v>1394</v>
      </c>
      <c r="O59" s="21">
        <v>0</v>
      </c>
      <c r="Q59" s="20">
        <v>1365</v>
      </c>
      <c r="R59" s="20">
        <f t="shared" si="3"/>
        <v>1394</v>
      </c>
      <c r="S59" s="20">
        <v>1394</v>
      </c>
    </row>
    <row r="60" spans="1:19">
      <c r="A60" s="18" t="s">
        <v>14293</v>
      </c>
      <c r="B60" s="18" t="s">
        <v>14294</v>
      </c>
      <c r="C60" s="18" t="s">
        <v>14295</v>
      </c>
      <c r="D60" s="18" t="s">
        <v>14296</v>
      </c>
      <c r="E60" s="18" t="s">
        <v>14297</v>
      </c>
      <c r="F60" s="18" t="s">
        <v>14298</v>
      </c>
      <c r="G60" s="19">
        <v>12</v>
      </c>
      <c r="H60" s="23">
        <v>45870</v>
      </c>
      <c r="I60" s="23">
        <v>46234</v>
      </c>
      <c r="J60" s="23">
        <v>45613</v>
      </c>
      <c r="K60" s="23">
        <v>45614</v>
      </c>
      <c r="L60" s="20">
        <v>1370</v>
      </c>
      <c r="M60" s="20">
        <v>1329.56</v>
      </c>
      <c r="N60" s="20">
        <v>1244</v>
      </c>
      <c r="O60" s="21">
        <v>0</v>
      </c>
      <c r="Q60" s="20">
        <v>1315</v>
      </c>
      <c r="R60" s="20">
        <f t="shared" si="3"/>
        <v>1244</v>
      </c>
      <c r="S60" s="20">
        <v>1244</v>
      </c>
    </row>
    <row r="61" spans="1:19">
      <c r="A61" s="18" t="s">
        <v>14299</v>
      </c>
      <c r="B61" s="18" t="s">
        <v>14300</v>
      </c>
      <c r="C61" s="18" t="s">
        <v>14301</v>
      </c>
      <c r="D61" s="18" t="s">
        <v>14302</v>
      </c>
      <c r="E61" s="18" t="s">
        <v>14303</v>
      </c>
      <c r="F61" s="18" t="s">
        <v>14304</v>
      </c>
      <c r="G61" s="19">
        <v>12</v>
      </c>
      <c r="H61" s="23">
        <v>45870</v>
      </c>
      <c r="I61" s="23">
        <v>46234</v>
      </c>
      <c r="J61" s="23">
        <v>45560</v>
      </c>
      <c r="K61" s="23">
        <v>45568</v>
      </c>
      <c r="L61" s="20">
        <v>1340</v>
      </c>
      <c r="M61" s="20">
        <v>1329.56</v>
      </c>
      <c r="N61" s="20">
        <v>1484</v>
      </c>
      <c r="O61" s="21">
        <v>0</v>
      </c>
      <c r="Q61" s="20">
        <v>1280</v>
      </c>
      <c r="R61" s="20">
        <f t="shared" si="3"/>
        <v>1484</v>
      </c>
      <c r="S61" s="20">
        <v>1484</v>
      </c>
    </row>
    <row r="62" spans="1:19">
      <c r="A62" s="18" t="s">
        <v>14305</v>
      </c>
      <c r="B62" s="18" t="s">
        <v>14306</v>
      </c>
      <c r="C62" s="18" t="s">
        <v>14307</v>
      </c>
      <c r="D62" s="18" t="s">
        <v>14308</v>
      </c>
      <c r="E62" s="18" t="s">
        <v>14309</v>
      </c>
      <c r="F62" s="18" t="s">
        <v>14310</v>
      </c>
      <c r="G62" s="19">
        <v>12</v>
      </c>
      <c r="H62" s="23">
        <v>45870</v>
      </c>
      <c r="I62" s="23">
        <v>46234</v>
      </c>
      <c r="J62" s="23">
        <v>45606</v>
      </c>
      <c r="K62" s="23">
        <v>45607</v>
      </c>
      <c r="L62" s="20">
        <v>0</v>
      </c>
      <c r="M62" s="20">
        <v>1329.56</v>
      </c>
      <c r="N62" s="20">
        <v>1234</v>
      </c>
      <c r="O62" s="21">
        <v>0</v>
      </c>
      <c r="Q62" s="20">
        <v>1295</v>
      </c>
      <c r="R62" s="20">
        <f t="shared" si="3"/>
        <v>1234</v>
      </c>
      <c r="S62" s="20">
        <v>1234</v>
      </c>
    </row>
    <row r="63" spans="1:19">
      <c r="A63" s="18" t="s">
        <v>14311</v>
      </c>
      <c r="B63" s="18" t="s">
        <v>14312</v>
      </c>
      <c r="C63" s="18" t="s">
        <v>14313</v>
      </c>
      <c r="D63" s="18" t="s">
        <v>14314</v>
      </c>
      <c r="E63" s="18" t="s">
        <v>14315</v>
      </c>
      <c r="F63" s="18" t="s">
        <v>14316</v>
      </c>
      <c r="G63" s="19">
        <v>12</v>
      </c>
      <c r="H63" s="23">
        <v>45870</v>
      </c>
      <c r="I63" s="23">
        <v>46234</v>
      </c>
      <c r="J63" s="23">
        <v>45611</v>
      </c>
      <c r="K63" s="23">
        <v>45611</v>
      </c>
      <c r="L63" s="20">
        <v>0</v>
      </c>
      <c r="M63" s="20">
        <v>1329.56</v>
      </c>
      <c r="N63" s="20">
        <v>1349</v>
      </c>
      <c r="O63" s="21">
        <v>0</v>
      </c>
      <c r="Q63" s="20">
        <v>1280</v>
      </c>
      <c r="R63" s="20">
        <f t="shared" si="3"/>
        <v>1349</v>
      </c>
      <c r="S63" s="20">
        <v>1349</v>
      </c>
    </row>
    <row r="64" spans="1:19">
      <c r="B64" s="18" t="s">
        <v>14317</v>
      </c>
      <c r="D64" s="18" t="s">
        <v>14318</v>
      </c>
      <c r="E64" s="18" t="s">
        <v>14319</v>
      </c>
      <c r="F64" s="18" t="s">
        <v>14320</v>
      </c>
      <c r="G64" s="19">
        <v>12</v>
      </c>
      <c r="H64" s="23">
        <v>45870</v>
      </c>
      <c r="I64" s="23">
        <v>46234</v>
      </c>
      <c r="J64" s="23">
        <v>45608</v>
      </c>
      <c r="K64" s="23">
        <v>45608</v>
      </c>
      <c r="L64" s="20">
        <v>0</v>
      </c>
      <c r="M64" s="20">
        <v>0</v>
      </c>
      <c r="N64" s="20">
        <v>1329</v>
      </c>
      <c r="O64" s="21">
        <v>0</v>
      </c>
      <c r="Q64" s="20">
        <v>0</v>
      </c>
      <c r="R64" s="20">
        <f t="shared" si="3"/>
        <v>1329</v>
      </c>
      <c r="S64" s="20">
        <v>1329</v>
      </c>
    </row>
    <row r="65" spans="1:19">
      <c r="B65" s="18" t="s">
        <v>14321</v>
      </c>
      <c r="D65" s="18" t="s">
        <v>14322</v>
      </c>
      <c r="E65" s="18" t="s">
        <v>14323</v>
      </c>
      <c r="F65" s="18" t="s">
        <v>14324</v>
      </c>
      <c r="G65" s="19">
        <v>12</v>
      </c>
      <c r="H65" s="23">
        <v>45885</v>
      </c>
      <c r="I65" s="23">
        <v>46234</v>
      </c>
      <c r="J65" s="23">
        <v>45577</v>
      </c>
      <c r="K65" s="23">
        <v>45579</v>
      </c>
      <c r="L65" s="20">
        <v>0</v>
      </c>
      <c r="M65" s="20">
        <v>0</v>
      </c>
      <c r="N65" s="20">
        <v>1495</v>
      </c>
      <c r="O65" s="21">
        <v>0</v>
      </c>
      <c r="Q65" s="20">
        <v>0</v>
      </c>
      <c r="R65" s="20">
        <f t="shared" si="3"/>
        <v>1495</v>
      </c>
      <c r="S65" s="20">
        <v>1495</v>
      </c>
    </row>
    <row r="66" spans="1:19">
      <c r="B66" s="18" t="s">
        <v>14325</v>
      </c>
      <c r="D66" s="18" t="s">
        <v>14326</v>
      </c>
      <c r="E66" s="18" t="s">
        <v>14327</v>
      </c>
      <c r="F66" s="18" t="s">
        <v>14328</v>
      </c>
      <c r="G66" s="19">
        <v>12</v>
      </c>
      <c r="H66" s="23">
        <v>45885</v>
      </c>
      <c r="I66" s="23">
        <v>46234</v>
      </c>
      <c r="J66" s="23">
        <v>45574</v>
      </c>
      <c r="K66" s="23">
        <v>45579</v>
      </c>
      <c r="L66" s="20">
        <v>0</v>
      </c>
      <c r="M66" s="20">
        <v>0</v>
      </c>
      <c r="N66" s="20">
        <v>1460</v>
      </c>
      <c r="O66" s="21">
        <v>0</v>
      </c>
      <c r="Q66" s="20">
        <v>0</v>
      </c>
      <c r="R66" s="20">
        <f t="shared" si="3"/>
        <v>1460</v>
      </c>
      <c r="S66" s="20">
        <v>1460</v>
      </c>
    </row>
    <row r="67" spans="1:19">
      <c r="B67" s="18" t="s">
        <v>14329</v>
      </c>
      <c r="D67" s="18" t="s">
        <v>14330</v>
      </c>
      <c r="E67" s="18" t="s">
        <v>14331</v>
      </c>
      <c r="F67" s="18" t="s">
        <v>14332</v>
      </c>
      <c r="G67" s="19">
        <v>12</v>
      </c>
      <c r="H67" s="23">
        <v>45870</v>
      </c>
      <c r="I67" s="23">
        <v>46234</v>
      </c>
      <c r="J67" s="23">
        <v>45593</v>
      </c>
      <c r="K67" s="23">
        <v>45593</v>
      </c>
      <c r="L67" s="20">
        <v>0</v>
      </c>
      <c r="M67" s="20">
        <v>0</v>
      </c>
      <c r="N67" s="20">
        <v>1329</v>
      </c>
      <c r="O67" s="21">
        <v>0</v>
      </c>
      <c r="Q67" s="20">
        <v>0</v>
      </c>
      <c r="R67" s="20">
        <f t="shared" si="3"/>
        <v>1329</v>
      </c>
      <c r="S67" s="20">
        <v>1329</v>
      </c>
    </row>
    <row r="68" spans="1:19">
      <c r="A68" s="17" t="s">
        <v>14333</v>
      </c>
    </row>
    <row r="69" spans="1:19">
      <c r="A69" s="18" t="s">
        <v>14334</v>
      </c>
      <c r="B69" s="18" t="s">
        <v>14335</v>
      </c>
      <c r="C69" s="18" t="s">
        <v>14336</v>
      </c>
      <c r="D69" s="18" t="s">
        <v>14337</v>
      </c>
      <c r="E69" s="18" t="s">
        <v>14338</v>
      </c>
      <c r="F69" s="18" t="s">
        <v>14339</v>
      </c>
      <c r="G69" s="19">
        <v>12</v>
      </c>
      <c r="H69" s="23">
        <v>45870</v>
      </c>
      <c r="I69" s="23">
        <v>46234</v>
      </c>
      <c r="J69" s="23">
        <v>45581</v>
      </c>
      <c r="K69" s="23">
        <v>45583</v>
      </c>
      <c r="L69" s="20">
        <v>0</v>
      </c>
      <c r="M69" s="20">
        <v>1290</v>
      </c>
      <c r="N69" s="20">
        <v>1480</v>
      </c>
      <c r="O69" s="21">
        <v>0</v>
      </c>
      <c r="Q69" s="20">
        <v>1215</v>
      </c>
      <c r="R69" s="20">
        <f>N69</f>
        <v>1480</v>
      </c>
      <c r="S69" s="20">
        <v>1480</v>
      </c>
    </row>
    <row r="70" spans="1:19">
      <c r="A70" s="18" t="s">
        <v>14340</v>
      </c>
      <c r="B70" s="18" t="s">
        <v>14341</v>
      </c>
      <c r="C70" s="18" t="s">
        <v>14342</v>
      </c>
      <c r="D70" s="18" t="s">
        <v>14343</v>
      </c>
      <c r="E70" s="18" t="s">
        <v>14344</v>
      </c>
      <c r="F70" s="18" t="s">
        <v>14345</v>
      </c>
      <c r="G70" s="19">
        <v>12</v>
      </c>
      <c r="H70" s="23">
        <v>45870</v>
      </c>
      <c r="I70" s="23">
        <v>46234</v>
      </c>
      <c r="J70" s="23">
        <v>45581</v>
      </c>
      <c r="K70" s="23">
        <v>45583</v>
      </c>
      <c r="L70" s="20">
        <v>0</v>
      </c>
      <c r="M70" s="20">
        <v>1290</v>
      </c>
      <c r="N70" s="20">
        <v>1480</v>
      </c>
      <c r="O70" s="21">
        <v>0</v>
      </c>
      <c r="Q70" s="20">
        <v>1215</v>
      </c>
      <c r="R70" s="20">
        <f>N70</f>
        <v>1480</v>
      </c>
      <c r="S70" s="20">
        <v>1480</v>
      </c>
    </row>
    <row r="71" spans="1:19">
      <c r="A71" s="17" t="s">
        <v>14346</v>
      </c>
    </row>
    <row r="72" spans="1:19">
      <c r="A72" s="18" t="s">
        <v>14347</v>
      </c>
      <c r="B72" s="18" t="s">
        <v>14348</v>
      </c>
      <c r="C72" s="18" t="s">
        <v>14349</v>
      </c>
      <c r="D72" s="18" t="s">
        <v>14350</v>
      </c>
      <c r="E72" s="18" t="s">
        <v>14351</v>
      </c>
      <c r="F72" s="18" t="s">
        <v>14352</v>
      </c>
      <c r="G72" s="19">
        <v>12</v>
      </c>
      <c r="H72" s="23">
        <v>45870</v>
      </c>
      <c r="I72" s="23">
        <v>46234</v>
      </c>
      <c r="J72" s="23">
        <v>45604</v>
      </c>
      <c r="K72" s="23">
        <v>45604</v>
      </c>
      <c r="L72" s="20">
        <v>0</v>
      </c>
      <c r="M72" s="20">
        <v>975.53</v>
      </c>
      <c r="N72" s="20">
        <v>940</v>
      </c>
      <c r="O72" s="21">
        <v>0</v>
      </c>
      <c r="Q72" s="20">
        <v>945</v>
      </c>
      <c r="R72" s="20">
        <f t="shared" ref="R72:R113" si="4">N72</f>
        <v>940</v>
      </c>
      <c r="S72" s="20">
        <v>940</v>
      </c>
    </row>
    <row r="73" spans="1:19">
      <c r="A73" s="18" t="s">
        <v>14353</v>
      </c>
      <c r="B73" s="18" t="s">
        <v>14354</v>
      </c>
      <c r="C73" s="18" t="s">
        <v>14355</v>
      </c>
      <c r="D73" s="18" t="s">
        <v>14356</v>
      </c>
      <c r="E73" s="18" t="s">
        <v>14357</v>
      </c>
      <c r="F73" s="18" t="s">
        <v>14358</v>
      </c>
      <c r="G73" s="19">
        <v>12</v>
      </c>
      <c r="H73" s="23">
        <v>45870</v>
      </c>
      <c r="I73" s="23">
        <v>46234</v>
      </c>
      <c r="J73" s="23">
        <v>45611</v>
      </c>
      <c r="K73" s="23">
        <v>45611</v>
      </c>
      <c r="L73" s="20">
        <v>0</v>
      </c>
      <c r="M73" s="20">
        <v>975.53</v>
      </c>
      <c r="N73" s="20">
        <v>995</v>
      </c>
      <c r="O73" s="21">
        <v>0</v>
      </c>
      <c r="Q73" s="20">
        <v>955</v>
      </c>
      <c r="R73" s="20">
        <f t="shared" si="4"/>
        <v>995</v>
      </c>
      <c r="S73" s="20">
        <v>995</v>
      </c>
    </row>
    <row r="74" spans="1:19">
      <c r="A74" s="18" t="s">
        <v>14359</v>
      </c>
      <c r="B74" s="18" t="s">
        <v>14360</v>
      </c>
      <c r="C74" s="18" t="s">
        <v>14361</v>
      </c>
      <c r="D74" s="18" t="s">
        <v>14362</v>
      </c>
      <c r="E74" s="18" t="s">
        <v>14363</v>
      </c>
      <c r="F74" s="18" t="s">
        <v>14364</v>
      </c>
      <c r="G74" s="19">
        <v>12</v>
      </c>
      <c r="H74" s="23">
        <v>45870</v>
      </c>
      <c r="I74" s="23">
        <v>46234</v>
      </c>
      <c r="J74" s="23">
        <v>45611</v>
      </c>
      <c r="K74" s="23">
        <v>45611</v>
      </c>
      <c r="L74" s="20">
        <v>0</v>
      </c>
      <c r="M74" s="20">
        <v>975.53</v>
      </c>
      <c r="N74" s="20">
        <v>880</v>
      </c>
      <c r="O74" s="21">
        <v>0</v>
      </c>
      <c r="Q74" s="20">
        <v>910</v>
      </c>
      <c r="R74" s="20">
        <f t="shared" si="4"/>
        <v>880</v>
      </c>
      <c r="S74" s="20">
        <v>880</v>
      </c>
    </row>
    <row r="75" spans="1:19">
      <c r="A75" s="18" t="s">
        <v>14365</v>
      </c>
      <c r="B75" s="18" t="s">
        <v>14366</v>
      </c>
      <c r="C75" s="18" t="s">
        <v>14367</v>
      </c>
      <c r="D75" s="18" t="s">
        <v>14368</v>
      </c>
      <c r="E75" s="18" t="s">
        <v>14369</v>
      </c>
      <c r="F75" s="18" t="s">
        <v>14370</v>
      </c>
      <c r="G75" s="19">
        <v>12</v>
      </c>
      <c r="H75" s="23">
        <v>45870</v>
      </c>
      <c r="I75" s="23">
        <v>46234</v>
      </c>
      <c r="J75" s="23">
        <v>45610</v>
      </c>
      <c r="K75" s="23">
        <v>45610</v>
      </c>
      <c r="L75" s="20">
        <v>0</v>
      </c>
      <c r="M75" s="20">
        <v>975.53</v>
      </c>
      <c r="N75" s="20">
        <v>940</v>
      </c>
      <c r="O75" s="21">
        <v>0</v>
      </c>
      <c r="Q75" s="20">
        <v>965</v>
      </c>
      <c r="R75" s="20">
        <f t="shared" si="4"/>
        <v>940</v>
      </c>
      <c r="S75" s="20">
        <v>940</v>
      </c>
    </row>
    <row r="76" spans="1:19">
      <c r="A76" s="18" t="s">
        <v>14371</v>
      </c>
      <c r="B76" s="18" t="s">
        <v>14372</v>
      </c>
      <c r="C76" s="18" t="s">
        <v>14373</v>
      </c>
      <c r="D76" s="18" t="s">
        <v>14374</v>
      </c>
      <c r="E76" s="18" t="s">
        <v>14375</v>
      </c>
      <c r="F76" s="18" t="s">
        <v>14376</v>
      </c>
      <c r="G76" s="19">
        <v>12</v>
      </c>
      <c r="H76" s="23">
        <v>45870</v>
      </c>
      <c r="I76" s="23">
        <v>46234</v>
      </c>
      <c r="J76" s="23">
        <v>45610</v>
      </c>
      <c r="K76" s="23">
        <v>45610</v>
      </c>
      <c r="L76" s="20">
        <v>0</v>
      </c>
      <c r="M76" s="20">
        <v>975.53</v>
      </c>
      <c r="N76" s="20">
        <v>940</v>
      </c>
      <c r="O76" s="21">
        <v>0</v>
      </c>
      <c r="Q76" s="20">
        <v>910</v>
      </c>
      <c r="R76" s="20">
        <f t="shared" si="4"/>
        <v>940</v>
      </c>
      <c r="S76" s="20">
        <v>940</v>
      </c>
    </row>
    <row r="77" spans="1:19">
      <c r="A77" s="18" t="s">
        <v>14377</v>
      </c>
      <c r="B77" s="18" t="s">
        <v>14378</v>
      </c>
      <c r="C77" s="18" t="s">
        <v>14379</v>
      </c>
      <c r="D77" s="18" t="s">
        <v>14380</v>
      </c>
      <c r="E77" s="18" t="s">
        <v>14381</v>
      </c>
      <c r="F77" s="18" t="s">
        <v>14382</v>
      </c>
      <c r="G77" s="19">
        <v>12</v>
      </c>
      <c r="H77" s="23">
        <v>45870</v>
      </c>
      <c r="I77" s="23">
        <v>46234</v>
      </c>
      <c r="J77" s="23">
        <v>45610</v>
      </c>
      <c r="K77" s="23">
        <v>45610</v>
      </c>
      <c r="L77" s="20">
        <v>0</v>
      </c>
      <c r="M77" s="20">
        <v>975.53</v>
      </c>
      <c r="N77" s="20">
        <v>995</v>
      </c>
      <c r="O77" s="21">
        <v>0</v>
      </c>
      <c r="Q77" s="20">
        <v>1000</v>
      </c>
      <c r="R77" s="20">
        <f t="shared" si="4"/>
        <v>995</v>
      </c>
      <c r="S77" s="20">
        <v>995</v>
      </c>
    </row>
    <row r="78" spans="1:19">
      <c r="A78" s="18" t="s">
        <v>14383</v>
      </c>
      <c r="B78" s="18" t="s">
        <v>14384</v>
      </c>
      <c r="C78" s="18" t="s">
        <v>14385</v>
      </c>
      <c r="D78" s="18" t="s">
        <v>14386</v>
      </c>
      <c r="E78" s="18" t="s">
        <v>14387</v>
      </c>
      <c r="F78" s="18" t="s">
        <v>14388</v>
      </c>
      <c r="G78" s="19">
        <v>12</v>
      </c>
      <c r="H78" s="23">
        <v>45870</v>
      </c>
      <c r="I78" s="23">
        <v>46234</v>
      </c>
      <c r="J78" s="23">
        <v>45608</v>
      </c>
      <c r="K78" s="23">
        <v>45608</v>
      </c>
      <c r="L78" s="20">
        <v>0</v>
      </c>
      <c r="M78" s="20">
        <v>975.53</v>
      </c>
      <c r="N78" s="20">
        <v>880</v>
      </c>
      <c r="O78" s="21">
        <v>0</v>
      </c>
      <c r="Q78" s="20">
        <v>945</v>
      </c>
      <c r="R78" s="20">
        <f t="shared" si="4"/>
        <v>880</v>
      </c>
      <c r="S78" s="20">
        <v>880</v>
      </c>
    </row>
    <row r="79" spans="1:19">
      <c r="A79" s="18" t="s">
        <v>14389</v>
      </c>
      <c r="B79" s="18" t="s">
        <v>14390</v>
      </c>
      <c r="C79" s="18" t="s">
        <v>14391</v>
      </c>
      <c r="D79" s="18" t="s">
        <v>14392</v>
      </c>
      <c r="E79" s="18" t="s">
        <v>14393</v>
      </c>
      <c r="F79" s="18" t="s">
        <v>14394</v>
      </c>
      <c r="G79" s="19">
        <v>12</v>
      </c>
      <c r="H79" s="23">
        <v>45870</v>
      </c>
      <c r="I79" s="23">
        <v>46234</v>
      </c>
      <c r="J79" s="23">
        <v>45603</v>
      </c>
      <c r="K79" s="23">
        <v>45604</v>
      </c>
      <c r="L79" s="20">
        <v>910</v>
      </c>
      <c r="M79" s="20">
        <v>975.53</v>
      </c>
      <c r="N79" s="20">
        <v>940</v>
      </c>
      <c r="O79" s="21">
        <v>0</v>
      </c>
      <c r="Q79" s="20">
        <v>1020</v>
      </c>
      <c r="R79" s="20">
        <f t="shared" si="4"/>
        <v>940</v>
      </c>
      <c r="S79" s="20">
        <v>940</v>
      </c>
    </row>
    <row r="80" spans="1:19">
      <c r="A80" s="18" t="s">
        <v>14395</v>
      </c>
      <c r="B80" s="18" t="s">
        <v>14396</v>
      </c>
      <c r="C80" s="18" t="s">
        <v>14397</v>
      </c>
      <c r="D80" s="18" t="s">
        <v>14398</v>
      </c>
      <c r="E80" s="18" t="s">
        <v>14399</v>
      </c>
      <c r="F80" s="18" t="s">
        <v>14400</v>
      </c>
      <c r="G80" s="19">
        <v>12</v>
      </c>
      <c r="H80" s="23">
        <v>45870</v>
      </c>
      <c r="I80" s="23">
        <v>46234</v>
      </c>
      <c r="J80" s="23">
        <v>45611</v>
      </c>
      <c r="K80" s="23">
        <v>45611</v>
      </c>
      <c r="L80" s="20">
        <v>0</v>
      </c>
      <c r="M80" s="20">
        <v>975.53</v>
      </c>
      <c r="N80" s="20">
        <v>825</v>
      </c>
      <c r="O80" s="21">
        <v>0</v>
      </c>
      <c r="Q80" s="20">
        <v>955</v>
      </c>
      <c r="R80" s="20">
        <f t="shared" si="4"/>
        <v>825</v>
      </c>
      <c r="S80" s="20">
        <v>825</v>
      </c>
    </row>
    <row r="81" spans="1:19">
      <c r="A81" s="18" t="s">
        <v>14401</v>
      </c>
      <c r="B81" s="18" t="s">
        <v>14402</v>
      </c>
      <c r="C81" s="18" t="s">
        <v>14403</v>
      </c>
      <c r="D81" s="18" t="s">
        <v>14404</v>
      </c>
      <c r="E81" s="18" t="s">
        <v>14405</v>
      </c>
      <c r="F81" s="18" t="s">
        <v>14406</v>
      </c>
      <c r="G81" s="19">
        <v>12</v>
      </c>
      <c r="H81" s="23">
        <v>45870</v>
      </c>
      <c r="I81" s="23">
        <v>46234</v>
      </c>
      <c r="J81" s="23">
        <v>45609</v>
      </c>
      <c r="K81" s="23">
        <v>45610</v>
      </c>
      <c r="L81" s="20">
        <v>0</v>
      </c>
      <c r="M81" s="20">
        <v>975.53</v>
      </c>
      <c r="N81" s="20">
        <v>915</v>
      </c>
      <c r="O81" s="21">
        <v>0</v>
      </c>
      <c r="Q81" s="20">
        <v>935</v>
      </c>
      <c r="R81" s="20">
        <f t="shared" si="4"/>
        <v>915</v>
      </c>
      <c r="S81" s="20">
        <v>915</v>
      </c>
    </row>
    <row r="82" spans="1:19">
      <c r="A82" s="18" t="s">
        <v>14407</v>
      </c>
      <c r="B82" s="18" t="s">
        <v>14408</v>
      </c>
      <c r="C82" s="18" t="s">
        <v>14409</v>
      </c>
      <c r="D82" s="18" t="s">
        <v>14410</v>
      </c>
      <c r="E82" s="18" t="s">
        <v>14411</v>
      </c>
      <c r="F82" s="18" t="s">
        <v>14412</v>
      </c>
      <c r="G82" s="19">
        <v>12</v>
      </c>
      <c r="H82" s="23">
        <v>45870</v>
      </c>
      <c r="I82" s="23">
        <v>46234</v>
      </c>
      <c r="J82" s="23">
        <v>45608</v>
      </c>
      <c r="K82" s="23">
        <v>45608</v>
      </c>
      <c r="L82" s="20">
        <v>0</v>
      </c>
      <c r="M82" s="20">
        <v>975.53</v>
      </c>
      <c r="N82" s="20">
        <v>975</v>
      </c>
      <c r="O82" s="21">
        <v>0</v>
      </c>
      <c r="Q82" s="20">
        <v>935</v>
      </c>
      <c r="R82" s="20">
        <f t="shared" si="4"/>
        <v>975</v>
      </c>
      <c r="S82" s="20">
        <v>975</v>
      </c>
    </row>
    <row r="83" spans="1:19">
      <c r="A83" s="18" t="s">
        <v>14413</v>
      </c>
      <c r="B83" s="18" t="s">
        <v>14414</v>
      </c>
      <c r="C83" s="18" t="s">
        <v>14415</v>
      </c>
      <c r="D83" s="18" t="s">
        <v>14416</v>
      </c>
      <c r="E83" s="18" t="s">
        <v>14417</v>
      </c>
      <c r="F83" s="18" t="s">
        <v>14418</v>
      </c>
      <c r="G83" s="19">
        <v>12</v>
      </c>
      <c r="H83" s="23">
        <v>45870</v>
      </c>
      <c r="I83" s="23">
        <v>46234</v>
      </c>
      <c r="J83" s="23">
        <v>45608</v>
      </c>
      <c r="K83" s="23">
        <v>45608</v>
      </c>
      <c r="L83" s="20">
        <v>0</v>
      </c>
      <c r="M83" s="20">
        <v>975.53</v>
      </c>
      <c r="N83" s="20">
        <v>1030</v>
      </c>
      <c r="O83" s="21">
        <v>0</v>
      </c>
      <c r="Q83" s="20">
        <v>955</v>
      </c>
      <c r="R83" s="20">
        <f t="shared" si="4"/>
        <v>1030</v>
      </c>
      <c r="S83" s="20">
        <v>1030</v>
      </c>
    </row>
    <row r="84" spans="1:19">
      <c r="A84" s="18" t="s">
        <v>14419</v>
      </c>
      <c r="B84" s="18" t="s">
        <v>14420</v>
      </c>
      <c r="C84" s="18" t="s">
        <v>14421</v>
      </c>
      <c r="D84" s="18" t="s">
        <v>14422</v>
      </c>
      <c r="E84" s="18" t="s">
        <v>14423</v>
      </c>
      <c r="F84" s="18" t="s">
        <v>14424</v>
      </c>
      <c r="G84" s="19">
        <v>12</v>
      </c>
      <c r="H84" s="23">
        <v>45870</v>
      </c>
      <c r="I84" s="23">
        <v>46234</v>
      </c>
      <c r="J84" s="23">
        <v>45580</v>
      </c>
      <c r="K84" s="23">
        <v>45580</v>
      </c>
      <c r="L84" s="20">
        <v>0</v>
      </c>
      <c r="M84" s="20">
        <v>975.53</v>
      </c>
      <c r="N84" s="20">
        <v>989</v>
      </c>
      <c r="O84" s="21">
        <v>0</v>
      </c>
      <c r="Q84" s="20">
        <v>965</v>
      </c>
      <c r="R84" s="20">
        <f t="shared" si="4"/>
        <v>989</v>
      </c>
      <c r="S84" s="20">
        <v>989</v>
      </c>
    </row>
    <row r="85" spans="1:19">
      <c r="A85" s="18" t="s">
        <v>14425</v>
      </c>
      <c r="B85" s="18" t="s">
        <v>14426</v>
      </c>
      <c r="C85" s="18" t="s">
        <v>14427</v>
      </c>
      <c r="D85" s="18" t="s">
        <v>14428</v>
      </c>
      <c r="E85" s="18" t="s">
        <v>14429</v>
      </c>
      <c r="F85" s="18" t="s">
        <v>14430</v>
      </c>
      <c r="G85" s="19">
        <v>12</v>
      </c>
      <c r="H85" s="23">
        <v>45870</v>
      </c>
      <c r="I85" s="23">
        <v>46234</v>
      </c>
      <c r="J85" s="23">
        <v>45611</v>
      </c>
      <c r="K85" s="23">
        <v>45611</v>
      </c>
      <c r="L85" s="20">
        <v>879</v>
      </c>
      <c r="M85" s="20">
        <v>975.53</v>
      </c>
      <c r="N85" s="20">
        <v>995</v>
      </c>
      <c r="O85" s="21">
        <v>0</v>
      </c>
      <c r="Q85" s="20">
        <v>955</v>
      </c>
      <c r="R85" s="20">
        <f t="shared" si="4"/>
        <v>995</v>
      </c>
      <c r="S85" s="20">
        <v>995</v>
      </c>
    </row>
    <row r="86" spans="1:19">
      <c r="A86" s="18" t="s">
        <v>14431</v>
      </c>
      <c r="B86" s="18" t="s">
        <v>14432</v>
      </c>
      <c r="C86" s="18" t="s">
        <v>14433</v>
      </c>
      <c r="D86" s="18" t="s">
        <v>14434</v>
      </c>
      <c r="E86" s="18" t="s">
        <v>14435</v>
      </c>
      <c r="F86" s="18" t="s">
        <v>14436</v>
      </c>
      <c r="G86" s="19">
        <v>12</v>
      </c>
      <c r="H86" s="23">
        <v>45870</v>
      </c>
      <c r="I86" s="23">
        <v>46234</v>
      </c>
      <c r="J86" s="23">
        <v>45588</v>
      </c>
      <c r="K86" s="23">
        <v>45589</v>
      </c>
      <c r="L86" s="20">
        <v>0</v>
      </c>
      <c r="M86" s="20">
        <v>975.53</v>
      </c>
      <c r="N86" s="20">
        <v>1050</v>
      </c>
      <c r="O86" s="21">
        <v>0</v>
      </c>
      <c r="Q86" s="20">
        <v>925</v>
      </c>
      <c r="R86" s="20">
        <f t="shared" si="4"/>
        <v>1050</v>
      </c>
      <c r="S86" s="20">
        <v>1050</v>
      </c>
    </row>
    <row r="87" spans="1:19">
      <c r="A87" s="18" t="s">
        <v>14437</v>
      </c>
      <c r="B87" s="18" t="s">
        <v>14438</v>
      </c>
      <c r="C87" s="18" t="s">
        <v>14439</v>
      </c>
      <c r="D87" s="18" t="s">
        <v>14440</v>
      </c>
      <c r="E87" s="18" t="s">
        <v>14441</v>
      </c>
      <c r="F87" s="18" t="s">
        <v>14442</v>
      </c>
      <c r="G87" s="19">
        <v>12</v>
      </c>
      <c r="H87" s="23">
        <v>45870</v>
      </c>
      <c r="I87" s="23">
        <v>46234</v>
      </c>
      <c r="J87" s="23">
        <v>45608</v>
      </c>
      <c r="K87" s="23">
        <v>45609</v>
      </c>
      <c r="L87" s="20">
        <v>0</v>
      </c>
      <c r="M87" s="20">
        <v>975.53</v>
      </c>
      <c r="N87" s="20">
        <v>1050</v>
      </c>
      <c r="O87" s="21">
        <v>0</v>
      </c>
      <c r="Q87" s="20">
        <v>910</v>
      </c>
      <c r="R87" s="20">
        <f t="shared" si="4"/>
        <v>1050</v>
      </c>
      <c r="S87" s="20">
        <v>1050</v>
      </c>
    </row>
    <row r="88" spans="1:19">
      <c r="A88" s="18" t="s">
        <v>14443</v>
      </c>
      <c r="B88" s="18" t="s">
        <v>14444</v>
      </c>
      <c r="C88" s="18" t="s">
        <v>14445</v>
      </c>
      <c r="D88" s="18" t="s">
        <v>14446</v>
      </c>
      <c r="E88" s="18" t="s">
        <v>14447</v>
      </c>
      <c r="F88" s="18" t="s">
        <v>14448</v>
      </c>
      <c r="G88" s="19">
        <v>12</v>
      </c>
      <c r="H88" s="23">
        <v>45870</v>
      </c>
      <c r="I88" s="23">
        <v>46234</v>
      </c>
      <c r="J88" s="23">
        <v>45610</v>
      </c>
      <c r="K88" s="23">
        <v>45610</v>
      </c>
      <c r="L88" s="20">
        <v>0</v>
      </c>
      <c r="M88" s="20">
        <v>975.53</v>
      </c>
      <c r="N88" s="20">
        <v>995</v>
      </c>
      <c r="O88" s="21">
        <v>0</v>
      </c>
      <c r="Q88" s="20">
        <v>980</v>
      </c>
      <c r="R88" s="20">
        <f t="shared" si="4"/>
        <v>995</v>
      </c>
      <c r="S88" s="20">
        <v>995</v>
      </c>
    </row>
    <row r="89" spans="1:19">
      <c r="A89" s="18" t="s">
        <v>14449</v>
      </c>
      <c r="B89" s="18" t="s">
        <v>14450</v>
      </c>
      <c r="C89" s="18" t="s">
        <v>14451</v>
      </c>
      <c r="D89" s="18" t="s">
        <v>14452</v>
      </c>
      <c r="E89" s="18" t="s">
        <v>14453</v>
      </c>
      <c r="F89" s="18" t="s">
        <v>14454</v>
      </c>
      <c r="G89" s="19">
        <v>12</v>
      </c>
      <c r="H89" s="23">
        <v>45870</v>
      </c>
      <c r="I89" s="23">
        <v>46234</v>
      </c>
      <c r="J89" s="23">
        <v>45610</v>
      </c>
      <c r="K89" s="23">
        <v>45610</v>
      </c>
      <c r="L89" s="20">
        <v>0</v>
      </c>
      <c r="M89" s="20">
        <v>975.53</v>
      </c>
      <c r="N89" s="20">
        <v>995</v>
      </c>
      <c r="O89" s="21">
        <v>0</v>
      </c>
      <c r="Q89" s="20">
        <v>980</v>
      </c>
      <c r="R89" s="20">
        <f t="shared" si="4"/>
        <v>995</v>
      </c>
      <c r="S89" s="20">
        <v>995</v>
      </c>
    </row>
    <row r="90" spans="1:19">
      <c r="A90" s="18" t="s">
        <v>14455</v>
      </c>
      <c r="B90" s="18" t="s">
        <v>14456</v>
      </c>
      <c r="C90" s="18" t="s">
        <v>14457</v>
      </c>
      <c r="D90" s="18" t="s">
        <v>14458</v>
      </c>
      <c r="E90" s="18" t="s">
        <v>14459</v>
      </c>
      <c r="F90" s="18" t="s">
        <v>14460</v>
      </c>
      <c r="G90" s="19">
        <v>12</v>
      </c>
      <c r="H90" s="23">
        <v>45870</v>
      </c>
      <c r="I90" s="23">
        <v>46234</v>
      </c>
      <c r="J90" s="23">
        <v>45607</v>
      </c>
      <c r="K90" s="23">
        <v>45607</v>
      </c>
      <c r="L90" s="20">
        <v>0</v>
      </c>
      <c r="M90" s="20">
        <v>975.53</v>
      </c>
      <c r="N90" s="20">
        <v>935</v>
      </c>
      <c r="O90" s="21">
        <v>0</v>
      </c>
      <c r="Q90" s="20">
        <v>925</v>
      </c>
      <c r="R90" s="20">
        <f t="shared" si="4"/>
        <v>935</v>
      </c>
      <c r="S90" s="20">
        <v>935</v>
      </c>
    </row>
    <row r="91" spans="1:19">
      <c r="B91" s="18" t="s">
        <v>14461</v>
      </c>
      <c r="D91" s="18" t="s">
        <v>14462</v>
      </c>
      <c r="E91" s="18" t="s">
        <v>14463</v>
      </c>
      <c r="F91" s="18" t="s">
        <v>14464</v>
      </c>
      <c r="G91" s="19">
        <v>12</v>
      </c>
      <c r="H91" s="23">
        <v>45885</v>
      </c>
      <c r="I91" s="23">
        <v>46234</v>
      </c>
      <c r="J91" s="23">
        <v>45589</v>
      </c>
      <c r="K91" s="23">
        <v>45590</v>
      </c>
      <c r="L91" s="20">
        <v>905</v>
      </c>
      <c r="M91" s="20">
        <v>0</v>
      </c>
      <c r="N91" s="20">
        <v>1020</v>
      </c>
      <c r="O91" s="21">
        <v>0</v>
      </c>
      <c r="Q91" s="20">
        <v>0</v>
      </c>
      <c r="R91" s="20">
        <f t="shared" si="4"/>
        <v>1020</v>
      </c>
      <c r="S91" s="20">
        <v>1020</v>
      </c>
    </row>
    <row r="92" spans="1:19">
      <c r="B92" s="18" t="s">
        <v>14465</v>
      </c>
      <c r="D92" s="18" t="s">
        <v>14466</v>
      </c>
      <c r="E92" s="18" t="s">
        <v>14467</v>
      </c>
      <c r="F92" s="18" t="s">
        <v>14468</v>
      </c>
      <c r="G92" s="19">
        <v>12</v>
      </c>
      <c r="H92" s="23">
        <v>45885</v>
      </c>
      <c r="I92" s="23">
        <v>46234</v>
      </c>
      <c r="J92" s="23">
        <v>45614</v>
      </c>
      <c r="L92" s="20">
        <v>0</v>
      </c>
      <c r="M92" s="20">
        <v>0</v>
      </c>
      <c r="N92" s="20">
        <v>905</v>
      </c>
      <c r="O92" s="21">
        <v>0</v>
      </c>
      <c r="Q92" s="20">
        <v>0</v>
      </c>
      <c r="R92" s="20">
        <f t="shared" si="4"/>
        <v>905</v>
      </c>
      <c r="S92" s="20">
        <v>905</v>
      </c>
    </row>
    <row r="93" spans="1:19">
      <c r="B93" s="18" t="s">
        <v>14469</v>
      </c>
      <c r="D93" s="18" t="s">
        <v>14470</v>
      </c>
      <c r="E93" s="18" t="s">
        <v>14471</v>
      </c>
      <c r="F93" s="18" t="s">
        <v>14472</v>
      </c>
      <c r="G93" s="19">
        <v>12</v>
      </c>
      <c r="H93" s="23">
        <v>45885</v>
      </c>
      <c r="I93" s="23">
        <v>46234</v>
      </c>
      <c r="J93" s="23">
        <v>45582</v>
      </c>
      <c r="K93" s="23">
        <v>45583</v>
      </c>
      <c r="L93" s="20">
        <v>970</v>
      </c>
      <c r="M93" s="20">
        <v>0</v>
      </c>
      <c r="N93" s="20">
        <v>970</v>
      </c>
      <c r="O93" s="21">
        <v>0</v>
      </c>
      <c r="Q93" s="20">
        <v>0</v>
      </c>
      <c r="R93" s="20">
        <f t="shared" si="4"/>
        <v>970</v>
      </c>
      <c r="S93" s="20">
        <v>970</v>
      </c>
    </row>
    <row r="94" spans="1:19">
      <c r="B94" s="18" t="s">
        <v>14473</v>
      </c>
      <c r="D94" s="18" t="s">
        <v>14474</v>
      </c>
      <c r="E94" s="18" t="s">
        <v>14475</v>
      </c>
      <c r="F94" s="18" t="s">
        <v>14476</v>
      </c>
      <c r="G94" s="19">
        <v>12</v>
      </c>
      <c r="H94" s="23">
        <v>45885</v>
      </c>
      <c r="I94" s="23">
        <v>46234</v>
      </c>
      <c r="J94" s="23">
        <v>45603</v>
      </c>
      <c r="K94" s="23">
        <v>45604</v>
      </c>
      <c r="L94" s="20">
        <v>0</v>
      </c>
      <c r="M94" s="20">
        <v>0</v>
      </c>
      <c r="N94" s="20">
        <v>950</v>
      </c>
      <c r="O94" s="21">
        <v>0</v>
      </c>
      <c r="Q94" s="20">
        <v>0</v>
      </c>
      <c r="R94" s="20">
        <f t="shared" si="4"/>
        <v>950</v>
      </c>
      <c r="S94" s="20">
        <v>950</v>
      </c>
    </row>
    <row r="95" spans="1:19">
      <c r="B95" s="18" t="s">
        <v>14477</v>
      </c>
      <c r="D95" s="18" t="s">
        <v>14478</v>
      </c>
      <c r="E95" s="18" t="s">
        <v>14479</v>
      </c>
      <c r="F95" s="18" t="s">
        <v>14480</v>
      </c>
      <c r="G95" s="19">
        <v>12</v>
      </c>
      <c r="H95" s="23">
        <v>45885</v>
      </c>
      <c r="I95" s="23">
        <v>46234</v>
      </c>
      <c r="J95" s="23">
        <v>45608</v>
      </c>
      <c r="K95" s="23">
        <v>45608</v>
      </c>
      <c r="L95" s="20">
        <v>0</v>
      </c>
      <c r="M95" s="20">
        <v>0</v>
      </c>
      <c r="N95" s="20">
        <v>1005</v>
      </c>
      <c r="O95" s="21">
        <v>0</v>
      </c>
      <c r="Q95" s="20">
        <v>0</v>
      </c>
      <c r="R95" s="20">
        <f t="shared" si="4"/>
        <v>1005</v>
      </c>
      <c r="S95" s="20">
        <v>1005</v>
      </c>
    </row>
    <row r="96" spans="1:19">
      <c r="B96" s="18" t="s">
        <v>14481</v>
      </c>
      <c r="D96" s="18" t="s">
        <v>14482</v>
      </c>
      <c r="E96" s="18" t="s">
        <v>14483</v>
      </c>
      <c r="F96" s="18" t="s">
        <v>14484</v>
      </c>
      <c r="G96" s="19">
        <v>12</v>
      </c>
      <c r="H96" s="23">
        <v>45885</v>
      </c>
      <c r="I96" s="23">
        <v>46234</v>
      </c>
      <c r="J96" s="23">
        <v>45602</v>
      </c>
      <c r="K96" s="23">
        <v>45603</v>
      </c>
      <c r="L96" s="20">
        <v>0</v>
      </c>
      <c r="M96" s="20">
        <v>0</v>
      </c>
      <c r="N96" s="20">
        <v>890</v>
      </c>
      <c r="O96" s="21">
        <v>0</v>
      </c>
      <c r="Q96" s="20">
        <v>0</v>
      </c>
      <c r="R96" s="20">
        <f t="shared" si="4"/>
        <v>890</v>
      </c>
      <c r="S96" s="20">
        <v>890</v>
      </c>
    </row>
    <row r="97" spans="2:19">
      <c r="B97" s="18" t="s">
        <v>14485</v>
      </c>
      <c r="D97" s="18" t="s">
        <v>14486</v>
      </c>
      <c r="E97" s="18" t="s">
        <v>14487</v>
      </c>
      <c r="F97" s="18" t="s">
        <v>14488</v>
      </c>
      <c r="G97" s="19">
        <v>12</v>
      </c>
      <c r="H97" s="23">
        <v>45885</v>
      </c>
      <c r="I97" s="23">
        <v>46234</v>
      </c>
      <c r="J97" s="23">
        <v>45615</v>
      </c>
      <c r="L97" s="20">
        <v>0</v>
      </c>
      <c r="M97" s="20">
        <v>0</v>
      </c>
      <c r="N97" s="20">
        <v>965</v>
      </c>
      <c r="O97" s="21">
        <v>0</v>
      </c>
      <c r="Q97" s="20">
        <v>0</v>
      </c>
      <c r="R97" s="20">
        <f t="shared" si="4"/>
        <v>965</v>
      </c>
      <c r="S97" s="20">
        <v>965</v>
      </c>
    </row>
    <row r="98" spans="2:19">
      <c r="B98" s="18" t="s">
        <v>14489</v>
      </c>
      <c r="D98" s="18" t="s">
        <v>14490</v>
      </c>
      <c r="E98" s="18" t="s">
        <v>14491</v>
      </c>
      <c r="F98" s="18" t="s">
        <v>14492</v>
      </c>
      <c r="G98" s="19">
        <v>12</v>
      </c>
      <c r="H98" s="23">
        <v>45870</v>
      </c>
      <c r="I98" s="23">
        <v>46234</v>
      </c>
      <c r="J98" s="23">
        <v>45603</v>
      </c>
      <c r="K98" s="23">
        <v>45604</v>
      </c>
      <c r="L98" s="20">
        <v>0</v>
      </c>
      <c r="M98" s="20">
        <v>0</v>
      </c>
      <c r="N98" s="20">
        <v>950</v>
      </c>
      <c r="O98" s="21">
        <v>0</v>
      </c>
      <c r="Q98" s="20">
        <v>0</v>
      </c>
      <c r="R98" s="20">
        <f t="shared" si="4"/>
        <v>950</v>
      </c>
      <c r="S98" s="20">
        <v>950</v>
      </c>
    </row>
    <row r="99" spans="2:19">
      <c r="B99" s="18" t="s">
        <v>14493</v>
      </c>
      <c r="D99" s="18" t="s">
        <v>14494</v>
      </c>
      <c r="E99" s="18" t="s">
        <v>14495</v>
      </c>
      <c r="F99" s="18" t="s">
        <v>14496</v>
      </c>
      <c r="G99" s="19">
        <v>12</v>
      </c>
      <c r="H99" s="23">
        <v>45870</v>
      </c>
      <c r="I99" s="23">
        <v>46234</v>
      </c>
      <c r="J99" s="23">
        <v>45609</v>
      </c>
      <c r="K99" s="23">
        <v>45609</v>
      </c>
      <c r="L99" s="20">
        <v>0</v>
      </c>
      <c r="M99" s="20">
        <v>0</v>
      </c>
      <c r="N99" s="20">
        <v>995</v>
      </c>
      <c r="O99" s="21">
        <v>0</v>
      </c>
      <c r="Q99" s="20">
        <v>0</v>
      </c>
      <c r="R99" s="20">
        <f t="shared" si="4"/>
        <v>995</v>
      </c>
      <c r="S99" s="20">
        <v>995</v>
      </c>
    </row>
    <row r="100" spans="2:19">
      <c r="B100" s="18" t="s">
        <v>14497</v>
      </c>
      <c r="D100" s="18" t="s">
        <v>14498</v>
      </c>
      <c r="E100" s="18" t="s">
        <v>14499</v>
      </c>
      <c r="F100" s="18" t="s">
        <v>14500</v>
      </c>
      <c r="G100" s="19">
        <v>12</v>
      </c>
      <c r="H100" s="23">
        <v>45870</v>
      </c>
      <c r="I100" s="23">
        <v>46234</v>
      </c>
      <c r="J100" s="23">
        <v>45611</v>
      </c>
      <c r="K100" s="23">
        <v>45611</v>
      </c>
      <c r="L100" s="20">
        <v>0</v>
      </c>
      <c r="M100" s="20">
        <v>0</v>
      </c>
      <c r="N100" s="20">
        <v>860</v>
      </c>
      <c r="O100" s="21">
        <v>0</v>
      </c>
      <c r="Q100" s="20">
        <v>0</v>
      </c>
      <c r="R100" s="20">
        <f t="shared" si="4"/>
        <v>860</v>
      </c>
      <c r="S100" s="20">
        <v>860</v>
      </c>
    </row>
    <row r="101" spans="2:19">
      <c r="B101" s="18" t="s">
        <v>14501</v>
      </c>
      <c r="D101" s="18" t="s">
        <v>14502</v>
      </c>
      <c r="E101" s="18" t="s">
        <v>14503</v>
      </c>
      <c r="F101" s="18" t="s">
        <v>14504</v>
      </c>
      <c r="G101" s="19">
        <v>12</v>
      </c>
      <c r="H101" s="23">
        <v>45870</v>
      </c>
      <c r="I101" s="23">
        <v>46234</v>
      </c>
      <c r="J101" s="23">
        <v>45609</v>
      </c>
      <c r="K101" s="23">
        <v>45609</v>
      </c>
      <c r="L101" s="20">
        <v>0</v>
      </c>
      <c r="M101" s="20">
        <v>0</v>
      </c>
      <c r="N101" s="20">
        <v>995</v>
      </c>
      <c r="O101" s="21">
        <v>0</v>
      </c>
      <c r="Q101" s="20">
        <v>0</v>
      </c>
      <c r="R101" s="20">
        <f t="shared" si="4"/>
        <v>995</v>
      </c>
      <c r="S101" s="20">
        <v>995</v>
      </c>
    </row>
    <row r="102" spans="2:19">
      <c r="B102" s="18" t="s">
        <v>14505</v>
      </c>
      <c r="D102" s="18" t="s">
        <v>14506</v>
      </c>
      <c r="E102" s="18" t="s">
        <v>14507</v>
      </c>
      <c r="F102" s="18" t="s">
        <v>14508</v>
      </c>
      <c r="G102" s="19">
        <v>12</v>
      </c>
      <c r="H102" s="23">
        <v>45885</v>
      </c>
      <c r="I102" s="23">
        <v>46234</v>
      </c>
      <c r="L102" s="20">
        <v>0</v>
      </c>
      <c r="M102" s="20">
        <v>0</v>
      </c>
      <c r="N102" s="20">
        <v>985</v>
      </c>
      <c r="O102" s="21">
        <v>0</v>
      </c>
      <c r="Q102" s="20">
        <v>0</v>
      </c>
      <c r="R102" s="20">
        <f t="shared" si="4"/>
        <v>985</v>
      </c>
      <c r="S102" s="20">
        <v>985</v>
      </c>
    </row>
    <row r="103" spans="2:19">
      <c r="B103" s="18" t="s">
        <v>14509</v>
      </c>
      <c r="D103" s="18" t="s">
        <v>14510</v>
      </c>
      <c r="E103" s="18" t="s">
        <v>14511</v>
      </c>
      <c r="F103" s="18" t="s">
        <v>14512</v>
      </c>
      <c r="G103" s="19">
        <v>12</v>
      </c>
      <c r="H103" s="23">
        <v>45885</v>
      </c>
      <c r="I103" s="23">
        <v>46234</v>
      </c>
      <c r="J103" s="23">
        <v>45615</v>
      </c>
      <c r="L103" s="20">
        <v>0</v>
      </c>
      <c r="M103" s="20">
        <v>0</v>
      </c>
      <c r="N103" s="20">
        <v>925</v>
      </c>
      <c r="O103" s="21">
        <v>0</v>
      </c>
      <c r="Q103" s="20">
        <v>0</v>
      </c>
      <c r="R103" s="20">
        <f t="shared" si="4"/>
        <v>925</v>
      </c>
      <c r="S103" s="20">
        <v>925</v>
      </c>
    </row>
    <row r="104" spans="2:19">
      <c r="B104" s="18" t="s">
        <v>14513</v>
      </c>
      <c r="D104" s="18" t="s">
        <v>14514</v>
      </c>
      <c r="E104" s="18" t="s">
        <v>14515</v>
      </c>
      <c r="F104" s="18" t="s">
        <v>14516</v>
      </c>
      <c r="G104" s="19">
        <v>12</v>
      </c>
      <c r="H104" s="23">
        <v>45870</v>
      </c>
      <c r="I104" s="23">
        <v>46234</v>
      </c>
      <c r="J104" s="23">
        <v>45610</v>
      </c>
      <c r="K104" s="23">
        <v>45610</v>
      </c>
      <c r="L104" s="20">
        <v>0</v>
      </c>
      <c r="M104" s="20">
        <v>0</v>
      </c>
      <c r="N104" s="20">
        <v>995</v>
      </c>
      <c r="O104" s="21">
        <v>0</v>
      </c>
      <c r="Q104" s="20">
        <v>0</v>
      </c>
      <c r="R104" s="20">
        <f t="shared" si="4"/>
        <v>995</v>
      </c>
      <c r="S104" s="20">
        <v>995</v>
      </c>
    </row>
    <row r="105" spans="2:19">
      <c r="B105" s="18" t="s">
        <v>14517</v>
      </c>
      <c r="D105" s="18" t="s">
        <v>14518</v>
      </c>
      <c r="E105" s="18" t="s">
        <v>14519</v>
      </c>
      <c r="F105" s="18" t="s">
        <v>14520</v>
      </c>
      <c r="G105" s="19">
        <v>12</v>
      </c>
      <c r="H105" s="23">
        <v>45885</v>
      </c>
      <c r="I105" s="23">
        <v>46234</v>
      </c>
      <c r="J105" s="23">
        <v>45589</v>
      </c>
      <c r="K105" s="23">
        <v>45590</v>
      </c>
      <c r="L105" s="20">
        <v>0</v>
      </c>
      <c r="M105" s="20">
        <v>0</v>
      </c>
      <c r="N105" s="20">
        <v>835</v>
      </c>
      <c r="O105" s="21">
        <v>0</v>
      </c>
      <c r="Q105" s="20">
        <v>0</v>
      </c>
      <c r="R105" s="20">
        <f t="shared" si="4"/>
        <v>835</v>
      </c>
      <c r="S105" s="20">
        <v>835</v>
      </c>
    </row>
    <row r="106" spans="2:19">
      <c r="B106" s="18" t="s">
        <v>14521</v>
      </c>
      <c r="D106" s="18" t="s">
        <v>14522</v>
      </c>
      <c r="E106" s="18" t="s">
        <v>14523</v>
      </c>
      <c r="F106" s="18" t="s">
        <v>14524</v>
      </c>
      <c r="G106" s="19">
        <v>12</v>
      </c>
      <c r="H106" s="23">
        <v>45885</v>
      </c>
      <c r="I106" s="23">
        <v>46234</v>
      </c>
      <c r="J106" s="23">
        <v>45601</v>
      </c>
      <c r="K106" s="23">
        <v>45602</v>
      </c>
      <c r="L106" s="20">
        <v>0</v>
      </c>
      <c r="M106" s="20">
        <v>0</v>
      </c>
      <c r="N106" s="20">
        <v>1005</v>
      </c>
      <c r="O106" s="21">
        <v>0</v>
      </c>
      <c r="Q106" s="20">
        <v>0</v>
      </c>
      <c r="R106" s="20">
        <f t="shared" si="4"/>
        <v>1005</v>
      </c>
      <c r="S106" s="20">
        <v>1005</v>
      </c>
    </row>
    <row r="107" spans="2:19">
      <c r="B107" s="18" t="s">
        <v>14525</v>
      </c>
      <c r="D107" s="18" t="s">
        <v>14526</v>
      </c>
      <c r="E107" s="18" t="s">
        <v>14527</v>
      </c>
      <c r="F107" s="18" t="s">
        <v>14528</v>
      </c>
      <c r="G107" s="19">
        <v>12</v>
      </c>
      <c r="H107" s="23">
        <v>45885</v>
      </c>
      <c r="I107" s="23">
        <v>46234</v>
      </c>
      <c r="J107" s="23">
        <v>45606</v>
      </c>
      <c r="K107" s="23">
        <v>45606</v>
      </c>
      <c r="L107" s="20">
        <v>0</v>
      </c>
      <c r="M107" s="20">
        <v>0</v>
      </c>
      <c r="N107" s="20">
        <v>950</v>
      </c>
      <c r="O107" s="21">
        <v>0</v>
      </c>
      <c r="Q107" s="20">
        <v>0</v>
      </c>
      <c r="R107" s="20">
        <f t="shared" si="4"/>
        <v>950</v>
      </c>
      <c r="S107" s="20">
        <v>950</v>
      </c>
    </row>
    <row r="108" spans="2:19">
      <c r="B108" s="18" t="s">
        <v>14529</v>
      </c>
      <c r="D108" s="18" t="s">
        <v>14530</v>
      </c>
      <c r="E108" s="18" t="s">
        <v>14531</v>
      </c>
      <c r="F108" s="18" t="s">
        <v>14532</v>
      </c>
      <c r="G108" s="19">
        <v>12</v>
      </c>
      <c r="H108" s="23">
        <v>45885</v>
      </c>
      <c r="I108" s="23">
        <v>46234</v>
      </c>
      <c r="J108" s="23">
        <v>45611</v>
      </c>
      <c r="K108" s="23">
        <v>45611</v>
      </c>
      <c r="L108" s="20">
        <v>0</v>
      </c>
      <c r="M108" s="20">
        <v>0</v>
      </c>
      <c r="N108" s="20">
        <v>870</v>
      </c>
      <c r="O108" s="21">
        <v>0</v>
      </c>
      <c r="Q108" s="20">
        <v>0</v>
      </c>
      <c r="R108" s="20">
        <f t="shared" si="4"/>
        <v>870</v>
      </c>
      <c r="S108" s="20">
        <v>870</v>
      </c>
    </row>
    <row r="109" spans="2:19">
      <c r="B109" s="18" t="s">
        <v>14533</v>
      </c>
      <c r="D109" s="18" t="s">
        <v>14534</v>
      </c>
      <c r="E109" s="18" t="s">
        <v>14535</v>
      </c>
      <c r="F109" s="18" t="s">
        <v>14536</v>
      </c>
      <c r="G109" s="19">
        <v>12</v>
      </c>
      <c r="H109" s="23">
        <v>45885</v>
      </c>
      <c r="I109" s="23">
        <v>46234</v>
      </c>
      <c r="L109" s="20">
        <v>0</v>
      </c>
      <c r="M109" s="20">
        <v>0</v>
      </c>
      <c r="N109" s="20">
        <v>985</v>
      </c>
      <c r="O109" s="21">
        <v>0</v>
      </c>
      <c r="Q109" s="20">
        <v>0</v>
      </c>
      <c r="R109" s="20">
        <f t="shared" si="4"/>
        <v>985</v>
      </c>
      <c r="S109" s="20">
        <v>985</v>
      </c>
    </row>
    <row r="110" spans="2:19">
      <c r="B110" s="18" t="s">
        <v>14537</v>
      </c>
      <c r="D110" s="18" t="s">
        <v>14538</v>
      </c>
      <c r="E110" s="18" t="s">
        <v>14539</v>
      </c>
      <c r="F110" s="18" t="s">
        <v>14540</v>
      </c>
      <c r="G110" s="19">
        <v>12</v>
      </c>
      <c r="H110" s="23">
        <v>45885</v>
      </c>
      <c r="I110" s="23">
        <v>46234</v>
      </c>
      <c r="J110" s="23">
        <v>45611</v>
      </c>
      <c r="K110" s="23">
        <v>45611</v>
      </c>
      <c r="L110" s="20">
        <v>0</v>
      </c>
      <c r="M110" s="20">
        <v>0</v>
      </c>
      <c r="N110" s="20">
        <v>835</v>
      </c>
      <c r="O110" s="21">
        <v>0</v>
      </c>
      <c r="Q110" s="20">
        <v>0</v>
      </c>
      <c r="R110" s="20">
        <f t="shared" si="4"/>
        <v>835</v>
      </c>
      <c r="S110" s="20">
        <v>835</v>
      </c>
    </row>
    <row r="111" spans="2:19">
      <c r="B111" s="18" t="s">
        <v>14541</v>
      </c>
      <c r="D111" s="18" t="s">
        <v>14542</v>
      </c>
      <c r="E111" s="18" t="s">
        <v>14543</v>
      </c>
      <c r="F111" s="18" t="s">
        <v>14544</v>
      </c>
      <c r="G111" s="19">
        <v>12</v>
      </c>
      <c r="H111" s="23">
        <v>45885</v>
      </c>
      <c r="I111" s="23">
        <v>46234</v>
      </c>
      <c r="J111" s="23">
        <v>45593</v>
      </c>
      <c r="K111" s="23">
        <v>45593</v>
      </c>
      <c r="L111" s="20">
        <v>0</v>
      </c>
      <c r="M111" s="20">
        <v>0</v>
      </c>
      <c r="N111" s="20">
        <v>890</v>
      </c>
      <c r="O111" s="21">
        <v>0</v>
      </c>
      <c r="Q111" s="20">
        <v>0</v>
      </c>
      <c r="R111" s="20">
        <f t="shared" si="4"/>
        <v>890</v>
      </c>
      <c r="S111" s="20">
        <v>890</v>
      </c>
    </row>
    <row r="112" spans="2:19">
      <c r="B112" s="18" t="s">
        <v>14545</v>
      </c>
      <c r="D112" s="18" t="s">
        <v>14546</v>
      </c>
      <c r="E112" s="18" t="s">
        <v>14547</v>
      </c>
      <c r="F112" s="18" t="s">
        <v>14548</v>
      </c>
      <c r="G112" s="19">
        <v>12</v>
      </c>
      <c r="H112" s="23">
        <v>45885</v>
      </c>
      <c r="I112" s="23">
        <v>46234</v>
      </c>
      <c r="J112" s="23">
        <v>45590</v>
      </c>
      <c r="K112" s="23">
        <v>45590</v>
      </c>
      <c r="L112" s="20">
        <v>0</v>
      </c>
      <c r="M112" s="20">
        <v>0</v>
      </c>
      <c r="N112" s="20">
        <v>835</v>
      </c>
      <c r="O112" s="21">
        <v>0</v>
      </c>
      <c r="Q112" s="20">
        <v>0</v>
      </c>
      <c r="R112" s="20">
        <f t="shared" si="4"/>
        <v>835</v>
      </c>
      <c r="S112" s="20">
        <v>835</v>
      </c>
    </row>
    <row r="113" spans="1:19">
      <c r="B113" s="18" t="s">
        <v>14549</v>
      </c>
      <c r="D113" s="18" t="s">
        <v>14550</v>
      </c>
      <c r="E113" s="18" t="s">
        <v>14551</v>
      </c>
      <c r="F113" s="18" t="s">
        <v>14552</v>
      </c>
      <c r="G113" s="19">
        <v>12</v>
      </c>
      <c r="H113" s="23">
        <v>45870</v>
      </c>
      <c r="I113" s="23">
        <v>46234</v>
      </c>
      <c r="J113" s="23">
        <v>45611</v>
      </c>
      <c r="K113" s="23">
        <v>45611</v>
      </c>
      <c r="L113" s="20">
        <v>0</v>
      </c>
      <c r="M113" s="20">
        <v>0</v>
      </c>
      <c r="N113" s="20">
        <v>1030</v>
      </c>
      <c r="O113" s="21">
        <v>0</v>
      </c>
      <c r="Q113" s="20">
        <v>0</v>
      </c>
      <c r="R113" s="20">
        <f t="shared" si="4"/>
        <v>1030</v>
      </c>
      <c r="S113" s="20">
        <v>1030</v>
      </c>
    </row>
    <row r="114" spans="1:19">
      <c r="A114" s="17" t="s">
        <v>14553</v>
      </c>
    </row>
    <row r="115" spans="1:19">
      <c r="A115" s="18" t="s">
        <v>14554</v>
      </c>
      <c r="B115" s="18" t="s">
        <v>14555</v>
      </c>
      <c r="C115" s="18" t="s">
        <v>14556</v>
      </c>
      <c r="D115" s="18" t="s">
        <v>14557</v>
      </c>
      <c r="E115" s="18" t="s">
        <v>14558</v>
      </c>
      <c r="F115" s="18" t="s">
        <v>14559</v>
      </c>
      <c r="G115" s="19">
        <v>12</v>
      </c>
      <c r="H115" s="23">
        <v>45870</v>
      </c>
      <c r="I115" s="23">
        <v>46234</v>
      </c>
      <c r="J115" s="23">
        <v>45610</v>
      </c>
      <c r="K115" s="23">
        <v>45610</v>
      </c>
      <c r="L115" s="20">
        <v>1050</v>
      </c>
      <c r="M115" s="20">
        <v>1003.11</v>
      </c>
      <c r="N115" s="20">
        <v>1080</v>
      </c>
      <c r="O115" s="21">
        <v>0</v>
      </c>
      <c r="Q115" s="20">
        <v>1030</v>
      </c>
      <c r="R115" s="20">
        <f t="shared" ref="R115:R150" si="5">N115</f>
        <v>1080</v>
      </c>
      <c r="S115" s="20">
        <v>1080</v>
      </c>
    </row>
    <row r="116" spans="1:19">
      <c r="A116" s="18" t="s">
        <v>14560</v>
      </c>
      <c r="B116" s="18" t="s">
        <v>14561</v>
      </c>
      <c r="C116" s="18" t="s">
        <v>14562</v>
      </c>
      <c r="D116" s="18" t="s">
        <v>14563</v>
      </c>
      <c r="E116" s="18" t="s">
        <v>14564</v>
      </c>
      <c r="F116" s="18" t="s">
        <v>14565</v>
      </c>
      <c r="G116" s="19">
        <v>12</v>
      </c>
      <c r="H116" s="23">
        <v>45870</v>
      </c>
      <c r="I116" s="23">
        <v>46234</v>
      </c>
      <c r="J116" s="23">
        <v>45610</v>
      </c>
      <c r="K116" s="23">
        <v>45610</v>
      </c>
      <c r="L116" s="20">
        <v>1050</v>
      </c>
      <c r="M116" s="20">
        <v>1003.11</v>
      </c>
      <c r="N116" s="20">
        <v>1080</v>
      </c>
      <c r="O116" s="21">
        <v>0</v>
      </c>
      <c r="Q116" s="20">
        <v>995</v>
      </c>
      <c r="R116" s="20">
        <f t="shared" si="5"/>
        <v>1080</v>
      </c>
      <c r="S116" s="20">
        <v>1080</v>
      </c>
    </row>
    <row r="117" spans="1:19">
      <c r="A117" s="18" t="s">
        <v>14566</v>
      </c>
      <c r="B117" s="18" t="s">
        <v>14567</v>
      </c>
      <c r="C117" s="18" t="s">
        <v>14568</v>
      </c>
      <c r="D117" s="18" t="s">
        <v>14569</v>
      </c>
      <c r="E117" s="18" t="s">
        <v>14570</v>
      </c>
      <c r="F117" s="18" t="s">
        <v>14571</v>
      </c>
      <c r="G117" s="19">
        <v>12</v>
      </c>
      <c r="H117" s="23">
        <v>45870</v>
      </c>
      <c r="I117" s="23">
        <v>46234</v>
      </c>
      <c r="J117" s="23">
        <v>45611</v>
      </c>
      <c r="K117" s="23">
        <v>45611</v>
      </c>
      <c r="L117" s="20">
        <v>0</v>
      </c>
      <c r="M117" s="20">
        <v>1003.11</v>
      </c>
      <c r="N117" s="20">
        <v>1080</v>
      </c>
      <c r="O117" s="21">
        <v>0</v>
      </c>
      <c r="Q117" s="20">
        <v>995</v>
      </c>
      <c r="R117" s="20">
        <f t="shared" si="5"/>
        <v>1080</v>
      </c>
      <c r="S117" s="20">
        <v>1080</v>
      </c>
    </row>
    <row r="118" spans="1:19">
      <c r="A118" s="18" t="s">
        <v>14572</v>
      </c>
      <c r="B118" s="18" t="s">
        <v>14573</v>
      </c>
      <c r="C118" s="18" t="s">
        <v>14574</v>
      </c>
      <c r="D118" s="18" t="s">
        <v>14575</v>
      </c>
      <c r="E118" s="18" t="s">
        <v>14576</v>
      </c>
      <c r="F118" s="18" t="s">
        <v>14577</v>
      </c>
      <c r="G118" s="19">
        <v>12</v>
      </c>
      <c r="H118" s="23">
        <v>45870</v>
      </c>
      <c r="I118" s="23">
        <v>46234</v>
      </c>
      <c r="J118" s="23">
        <v>45570</v>
      </c>
      <c r="K118" s="23">
        <v>45572</v>
      </c>
      <c r="L118" s="20">
        <v>879</v>
      </c>
      <c r="M118" s="20">
        <v>1003.11</v>
      </c>
      <c r="N118" s="20">
        <v>965</v>
      </c>
      <c r="O118" s="21">
        <v>0</v>
      </c>
      <c r="Q118" s="20">
        <v>905</v>
      </c>
      <c r="R118" s="20">
        <f t="shared" si="5"/>
        <v>965</v>
      </c>
      <c r="S118" s="20">
        <v>965</v>
      </c>
    </row>
    <row r="119" spans="1:19">
      <c r="A119" s="18" t="s">
        <v>14578</v>
      </c>
      <c r="B119" s="18" t="s">
        <v>14579</v>
      </c>
      <c r="C119" s="18" t="s">
        <v>14580</v>
      </c>
      <c r="D119" s="18" t="s">
        <v>14581</v>
      </c>
      <c r="E119" s="18" t="s">
        <v>14582</v>
      </c>
      <c r="F119" s="18" t="s">
        <v>14583</v>
      </c>
      <c r="G119" s="19">
        <v>12</v>
      </c>
      <c r="H119" s="23">
        <v>45870</v>
      </c>
      <c r="I119" s="23">
        <v>46234</v>
      </c>
      <c r="J119" s="23">
        <v>45601</v>
      </c>
      <c r="K119" s="23">
        <v>45602</v>
      </c>
      <c r="L119" s="20">
        <v>0</v>
      </c>
      <c r="M119" s="20">
        <v>1003.11</v>
      </c>
      <c r="N119" s="20">
        <v>990</v>
      </c>
      <c r="O119" s="21">
        <v>0</v>
      </c>
      <c r="Q119" s="20">
        <v>940</v>
      </c>
      <c r="R119" s="20">
        <f t="shared" si="5"/>
        <v>990</v>
      </c>
      <c r="S119" s="20">
        <v>990</v>
      </c>
    </row>
    <row r="120" spans="1:19">
      <c r="A120" s="18" t="s">
        <v>14584</v>
      </c>
      <c r="B120" s="18" t="s">
        <v>14585</v>
      </c>
      <c r="C120" s="18" t="s">
        <v>14586</v>
      </c>
      <c r="D120" s="18" t="s">
        <v>14587</v>
      </c>
      <c r="E120" s="18" t="s">
        <v>14588</v>
      </c>
      <c r="F120" s="18" t="s">
        <v>14589</v>
      </c>
      <c r="G120" s="19">
        <v>12</v>
      </c>
      <c r="H120" s="23">
        <v>45870</v>
      </c>
      <c r="I120" s="23">
        <v>46234</v>
      </c>
      <c r="J120" s="23">
        <v>45610</v>
      </c>
      <c r="K120" s="23">
        <v>45610</v>
      </c>
      <c r="L120" s="20">
        <v>970</v>
      </c>
      <c r="M120" s="20">
        <v>1003.11</v>
      </c>
      <c r="N120" s="20">
        <v>990</v>
      </c>
      <c r="O120" s="21">
        <v>0</v>
      </c>
      <c r="Q120" s="20">
        <v>905</v>
      </c>
      <c r="R120" s="20">
        <f t="shared" si="5"/>
        <v>990</v>
      </c>
      <c r="S120" s="20">
        <v>990</v>
      </c>
    </row>
    <row r="121" spans="1:19">
      <c r="A121" s="18" t="s">
        <v>14590</v>
      </c>
      <c r="B121" s="18" t="s">
        <v>14591</v>
      </c>
      <c r="C121" s="18" t="s">
        <v>14592</v>
      </c>
      <c r="D121" s="18" t="s">
        <v>14593</v>
      </c>
      <c r="E121" s="18" t="s">
        <v>14594</v>
      </c>
      <c r="F121" s="18" t="s">
        <v>14595</v>
      </c>
      <c r="G121" s="19">
        <v>12</v>
      </c>
      <c r="H121" s="23">
        <v>45870</v>
      </c>
      <c r="I121" s="23">
        <v>46234</v>
      </c>
      <c r="J121" s="23">
        <v>45571</v>
      </c>
      <c r="K121" s="23">
        <v>45572</v>
      </c>
      <c r="L121" s="20">
        <v>0</v>
      </c>
      <c r="M121" s="20">
        <v>1003.11</v>
      </c>
      <c r="N121" s="20">
        <v>965</v>
      </c>
      <c r="O121" s="21">
        <v>0</v>
      </c>
      <c r="Q121" s="20">
        <v>1050</v>
      </c>
      <c r="R121" s="20">
        <f t="shared" si="5"/>
        <v>965</v>
      </c>
      <c r="S121" s="20">
        <v>965</v>
      </c>
    </row>
    <row r="122" spans="1:19">
      <c r="A122" s="18" t="s">
        <v>14596</v>
      </c>
      <c r="B122" s="18" t="s">
        <v>14597</v>
      </c>
      <c r="C122" s="18" t="s">
        <v>14598</v>
      </c>
      <c r="D122" s="18" t="s">
        <v>14599</v>
      </c>
      <c r="E122" s="18" t="s">
        <v>14600</v>
      </c>
      <c r="F122" s="18" t="s">
        <v>14601</v>
      </c>
      <c r="G122" s="19">
        <v>12</v>
      </c>
      <c r="H122" s="23">
        <v>45870</v>
      </c>
      <c r="I122" s="23">
        <v>46234</v>
      </c>
      <c r="J122" s="23">
        <v>45607</v>
      </c>
      <c r="K122" s="23">
        <v>45607</v>
      </c>
      <c r="L122" s="20">
        <v>0</v>
      </c>
      <c r="M122" s="20">
        <v>1003.11</v>
      </c>
      <c r="N122" s="20">
        <v>935</v>
      </c>
      <c r="O122" s="21">
        <v>0</v>
      </c>
      <c r="Q122" s="20">
        <v>960</v>
      </c>
      <c r="R122" s="20">
        <f t="shared" si="5"/>
        <v>935</v>
      </c>
      <c r="S122" s="20">
        <v>935</v>
      </c>
    </row>
    <row r="123" spans="1:19">
      <c r="A123" s="18" t="s">
        <v>14602</v>
      </c>
      <c r="B123" s="18" t="s">
        <v>14603</v>
      </c>
      <c r="C123" s="18" t="s">
        <v>14604</v>
      </c>
      <c r="D123" s="18" t="s">
        <v>14605</v>
      </c>
      <c r="E123" s="18" t="s">
        <v>14606</v>
      </c>
      <c r="F123" s="18" t="s">
        <v>14607</v>
      </c>
      <c r="G123" s="19">
        <v>12</v>
      </c>
      <c r="H123" s="23">
        <v>45870</v>
      </c>
      <c r="I123" s="23">
        <v>46234</v>
      </c>
      <c r="J123" s="23">
        <v>45609</v>
      </c>
      <c r="K123" s="23">
        <v>45609</v>
      </c>
      <c r="L123" s="20">
        <v>0</v>
      </c>
      <c r="M123" s="20">
        <v>1003.11</v>
      </c>
      <c r="N123" s="20">
        <v>990</v>
      </c>
      <c r="O123" s="21">
        <v>0</v>
      </c>
      <c r="Q123" s="20">
        <v>995</v>
      </c>
      <c r="R123" s="20">
        <f t="shared" si="5"/>
        <v>990</v>
      </c>
      <c r="S123" s="20">
        <v>990</v>
      </c>
    </row>
    <row r="124" spans="1:19">
      <c r="A124" s="18" t="s">
        <v>14608</v>
      </c>
      <c r="B124" s="18" t="s">
        <v>14609</v>
      </c>
      <c r="C124" s="18" t="s">
        <v>14610</v>
      </c>
      <c r="D124" s="18" t="s">
        <v>14611</v>
      </c>
      <c r="E124" s="18" t="s">
        <v>14612</v>
      </c>
      <c r="F124" s="18" t="s">
        <v>14613</v>
      </c>
      <c r="G124" s="19">
        <v>12</v>
      </c>
      <c r="H124" s="23">
        <v>45870</v>
      </c>
      <c r="I124" s="23">
        <v>46234</v>
      </c>
      <c r="J124" s="23">
        <v>45610</v>
      </c>
      <c r="K124" s="23">
        <v>45610</v>
      </c>
      <c r="L124" s="20">
        <v>960</v>
      </c>
      <c r="M124" s="20">
        <v>1003.11</v>
      </c>
      <c r="N124" s="20">
        <v>990</v>
      </c>
      <c r="O124" s="21">
        <v>0</v>
      </c>
      <c r="Q124" s="20">
        <v>905</v>
      </c>
      <c r="R124" s="20">
        <f t="shared" si="5"/>
        <v>990</v>
      </c>
      <c r="S124" s="20">
        <v>990</v>
      </c>
    </row>
    <row r="125" spans="1:19">
      <c r="A125" s="18" t="s">
        <v>14614</v>
      </c>
      <c r="B125" s="18" t="s">
        <v>14615</v>
      </c>
      <c r="C125" s="18" t="s">
        <v>14616</v>
      </c>
      <c r="D125" s="18" t="s">
        <v>14617</v>
      </c>
      <c r="E125" s="18" t="s">
        <v>14618</v>
      </c>
      <c r="F125" s="18" t="s">
        <v>14619</v>
      </c>
      <c r="G125" s="19">
        <v>12</v>
      </c>
      <c r="H125" s="23">
        <v>45870</v>
      </c>
      <c r="I125" s="23">
        <v>46234</v>
      </c>
      <c r="J125" s="23">
        <v>45562</v>
      </c>
      <c r="K125" s="23">
        <v>45568</v>
      </c>
      <c r="L125" s="20">
        <v>0</v>
      </c>
      <c r="M125" s="20">
        <v>1003.11</v>
      </c>
      <c r="N125" s="20">
        <v>1080</v>
      </c>
      <c r="O125" s="21">
        <v>0</v>
      </c>
      <c r="Q125" s="20">
        <v>995</v>
      </c>
      <c r="R125" s="20">
        <f t="shared" si="5"/>
        <v>1080</v>
      </c>
      <c r="S125" s="20">
        <v>1080</v>
      </c>
    </row>
    <row r="126" spans="1:19">
      <c r="A126" s="18" t="s">
        <v>14620</v>
      </c>
      <c r="B126" s="18" t="s">
        <v>14621</v>
      </c>
      <c r="C126" s="18" t="s">
        <v>14622</v>
      </c>
      <c r="D126" s="18" t="s">
        <v>14623</v>
      </c>
      <c r="E126" s="18" t="s">
        <v>14624</v>
      </c>
      <c r="F126" s="18" t="s">
        <v>14625</v>
      </c>
      <c r="G126" s="19">
        <v>12</v>
      </c>
      <c r="H126" s="23">
        <v>45870</v>
      </c>
      <c r="I126" s="23">
        <v>46234</v>
      </c>
      <c r="J126" s="23">
        <v>45610</v>
      </c>
      <c r="K126" s="23">
        <v>45610</v>
      </c>
      <c r="L126" s="20">
        <v>0</v>
      </c>
      <c r="M126" s="20">
        <v>1003.11</v>
      </c>
      <c r="N126" s="20">
        <v>990</v>
      </c>
      <c r="O126" s="21">
        <v>0</v>
      </c>
      <c r="Q126" s="20">
        <v>905</v>
      </c>
      <c r="R126" s="20">
        <f t="shared" si="5"/>
        <v>990</v>
      </c>
      <c r="S126" s="20">
        <v>990</v>
      </c>
    </row>
    <row r="127" spans="1:19">
      <c r="A127" s="18" t="s">
        <v>14626</v>
      </c>
      <c r="B127" s="18" t="s">
        <v>14627</v>
      </c>
      <c r="C127" s="18" t="s">
        <v>14628</v>
      </c>
      <c r="D127" s="18" t="s">
        <v>14629</v>
      </c>
      <c r="E127" s="18" t="s">
        <v>14630</v>
      </c>
      <c r="F127" s="18" t="s">
        <v>14631</v>
      </c>
      <c r="G127" s="19">
        <v>12</v>
      </c>
      <c r="H127" s="23">
        <v>45870</v>
      </c>
      <c r="I127" s="23">
        <v>46234</v>
      </c>
      <c r="J127" s="23">
        <v>45588</v>
      </c>
      <c r="K127" s="23">
        <v>45589</v>
      </c>
      <c r="L127" s="20">
        <v>0</v>
      </c>
      <c r="M127" s="20">
        <v>1003.11</v>
      </c>
      <c r="N127" s="20">
        <v>1025</v>
      </c>
      <c r="O127" s="21">
        <v>0</v>
      </c>
      <c r="Q127" s="20">
        <v>995</v>
      </c>
      <c r="R127" s="20">
        <f t="shared" si="5"/>
        <v>1025</v>
      </c>
      <c r="S127" s="20">
        <v>1025</v>
      </c>
    </row>
    <row r="128" spans="1:19">
      <c r="A128" s="18" t="s">
        <v>14632</v>
      </c>
      <c r="B128" s="18" t="s">
        <v>14633</v>
      </c>
      <c r="C128" s="18" t="s">
        <v>14634</v>
      </c>
      <c r="D128" s="18" t="s">
        <v>14635</v>
      </c>
      <c r="E128" s="18" t="s">
        <v>14636</v>
      </c>
      <c r="F128" s="18" t="s">
        <v>14637</v>
      </c>
      <c r="G128" s="19">
        <v>12</v>
      </c>
      <c r="H128" s="23">
        <v>45870</v>
      </c>
      <c r="I128" s="23">
        <v>46234</v>
      </c>
      <c r="J128" s="23">
        <v>45604</v>
      </c>
      <c r="K128" s="23">
        <v>45604</v>
      </c>
      <c r="L128" s="20">
        <v>0</v>
      </c>
      <c r="M128" s="20">
        <v>1003.11</v>
      </c>
      <c r="N128" s="20">
        <v>910</v>
      </c>
      <c r="O128" s="21">
        <v>0</v>
      </c>
      <c r="Q128" s="20">
        <v>995</v>
      </c>
      <c r="R128" s="20">
        <f t="shared" si="5"/>
        <v>910</v>
      </c>
      <c r="S128" s="20">
        <v>910</v>
      </c>
    </row>
    <row r="129" spans="1:19">
      <c r="A129" s="18" t="s">
        <v>14638</v>
      </c>
      <c r="B129" s="18" t="s">
        <v>14639</v>
      </c>
      <c r="C129" s="18" t="s">
        <v>14640</v>
      </c>
      <c r="D129" s="18" t="s">
        <v>14641</v>
      </c>
      <c r="E129" s="18" t="s">
        <v>14642</v>
      </c>
      <c r="F129" s="18" t="s">
        <v>14643</v>
      </c>
      <c r="G129" s="19">
        <v>12</v>
      </c>
      <c r="H129" s="23">
        <v>45870</v>
      </c>
      <c r="I129" s="23">
        <v>46234</v>
      </c>
      <c r="J129" s="23">
        <v>45614</v>
      </c>
      <c r="K129" s="23">
        <v>45614</v>
      </c>
      <c r="L129" s="20">
        <v>1095</v>
      </c>
      <c r="M129" s="20">
        <v>1003.11</v>
      </c>
      <c r="N129" s="20">
        <v>1255</v>
      </c>
      <c r="O129" s="21">
        <v>0</v>
      </c>
      <c r="Q129" s="20">
        <v>940</v>
      </c>
      <c r="R129" s="20">
        <f t="shared" si="5"/>
        <v>1255</v>
      </c>
      <c r="S129" s="20">
        <v>1255</v>
      </c>
    </row>
    <row r="130" spans="1:19">
      <c r="A130" s="18" t="s">
        <v>14644</v>
      </c>
      <c r="B130" s="18" t="s">
        <v>14645</v>
      </c>
      <c r="C130" s="18" t="s">
        <v>14646</v>
      </c>
      <c r="D130" s="18" t="s">
        <v>14647</v>
      </c>
      <c r="E130" s="18" t="s">
        <v>14648</v>
      </c>
      <c r="F130" s="18" t="s">
        <v>14649</v>
      </c>
      <c r="G130" s="19">
        <v>12</v>
      </c>
      <c r="H130" s="23">
        <v>45870</v>
      </c>
      <c r="I130" s="23">
        <v>46234</v>
      </c>
      <c r="J130" s="23">
        <v>45611</v>
      </c>
      <c r="K130" s="23">
        <v>45611</v>
      </c>
      <c r="L130" s="20">
        <v>995</v>
      </c>
      <c r="M130" s="20">
        <v>1003.11</v>
      </c>
      <c r="N130" s="20">
        <v>1025</v>
      </c>
      <c r="O130" s="21">
        <v>0</v>
      </c>
      <c r="Q130" s="20">
        <v>1085</v>
      </c>
      <c r="R130" s="20">
        <f t="shared" si="5"/>
        <v>1025</v>
      </c>
      <c r="S130" s="20">
        <v>1025</v>
      </c>
    </row>
    <row r="131" spans="1:19">
      <c r="A131" s="18" t="s">
        <v>14650</v>
      </c>
      <c r="B131" s="18" t="s">
        <v>14651</v>
      </c>
      <c r="C131" s="18" t="s">
        <v>14652</v>
      </c>
      <c r="D131" s="18" t="s">
        <v>14653</v>
      </c>
      <c r="E131" s="18" t="s">
        <v>14654</v>
      </c>
      <c r="F131" s="18" t="s">
        <v>14655</v>
      </c>
      <c r="G131" s="19">
        <v>12</v>
      </c>
      <c r="H131" s="23">
        <v>45870</v>
      </c>
      <c r="I131" s="23">
        <v>46234</v>
      </c>
      <c r="J131" s="23">
        <v>45614</v>
      </c>
      <c r="K131" s="23">
        <v>45614</v>
      </c>
      <c r="L131" s="20">
        <v>995</v>
      </c>
      <c r="M131" s="20">
        <v>1003.11</v>
      </c>
      <c r="N131" s="20">
        <v>1025</v>
      </c>
      <c r="O131" s="21">
        <v>0</v>
      </c>
      <c r="Q131" s="20">
        <v>905</v>
      </c>
      <c r="R131" s="20">
        <f t="shared" si="5"/>
        <v>1025</v>
      </c>
      <c r="S131" s="20">
        <v>1025</v>
      </c>
    </row>
    <row r="132" spans="1:19">
      <c r="A132" s="18" t="s">
        <v>14656</v>
      </c>
      <c r="B132" s="18" t="s">
        <v>14657</v>
      </c>
      <c r="C132" s="18" t="s">
        <v>14658</v>
      </c>
      <c r="D132" s="18" t="s">
        <v>14659</v>
      </c>
      <c r="E132" s="18" t="s">
        <v>14660</v>
      </c>
      <c r="F132" s="18" t="s">
        <v>14661</v>
      </c>
      <c r="G132" s="19">
        <v>12</v>
      </c>
      <c r="H132" s="23">
        <v>45870</v>
      </c>
      <c r="I132" s="23">
        <v>46234</v>
      </c>
      <c r="J132" s="23">
        <v>45611</v>
      </c>
      <c r="K132" s="23">
        <v>45611</v>
      </c>
      <c r="L132" s="20">
        <v>0</v>
      </c>
      <c r="M132" s="20">
        <v>1003.11</v>
      </c>
      <c r="N132" s="20">
        <v>970</v>
      </c>
      <c r="O132" s="21">
        <v>0</v>
      </c>
      <c r="Q132" s="20">
        <v>960</v>
      </c>
      <c r="R132" s="20">
        <f t="shared" si="5"/>
        <v>970</v>
      </c>
      <c r="S132" s="20">
        <v>970</v>
      </c>
    </row>
    <row r="133" spans="1:19">
      <c r="A133" s="18" t="s">
        <v>14662</v>
      </c>
      <c r="B133" s="18" t="s">
        <v>14663</v>
      </c>
      <c r="C133" s="18" t="s">
        <v>14664</v>
      </c>
      <c r="D133" s="18" t="s">
        <v>14665</v>
      </c>
      <c r="E133" s="18" t="s">
        <v>14666</v>
      </c>
      <c r="F133" s="18" t="s">
        <v>14667</v>
      </c>
      <c r="G133" s="19">
        <v>12</v>
      </c>
      <c r="H133" s="23">
        <v>45870</v>
      </c>
      <c r="I133" s="23">
        <v>46234</v>
      </c>
      <c r="J133" s="23">
        <v>45611</v>
      </c>
      <c r="K133" s="23">
        <v>45611</v>
      </c>
      <c r="L133" s="20">
        <v>995</v>
      </c>
      <c r="M133" s="20">
        <v>1003.11</v>
      </c>
      <c r="N133" s="20">
        <v>1025</v>
      </c>
      <c r="O133" s="21">
        <v>0</v>
      </c>
      <c r="Q133" s="20">
        <v>995</v>
      </c>
      <c r="R133" s="20">
        <f t="shared" si="5"/>
        <v>1025</v>
      </c>
      <c r="S133" s="20">
        <v>1025</v>
      </c>
    </row>
    <row r="134" spans="1:19">
      <c r="A134" s="18" t="s">
        <v>14668</v>
      </c>
      <c r="B134" s="18" t="s">
        <v>14669</v>
      </c>
      <c r="C134" s="18" t="s">
        <v>14670</v>
      </c>
      <c r="D134" s="18" t="s">
        <v>14671</v>
      </c>
      <c r="E134" s="18" t="s">
        <v>14672</v>
      </c>
      <c r="F134" s="18" t="s">
        <v>14673</v>
      </c>
      <c r="G134" s="19">
        <v>12</v>
      </c>
      <c r="H134" s="23">
        <v>45870</v>
      </c>
      <c r="I134" s="23">
        <v>46234</v>
      </c>
      <c r="J134" s="23">
        <v>45572</v>
      </c>
      <c r="K134" s="23">
        <v>45574</v>
      </c>
      <c r="L134" s="20">
        <v>0</v>
      </c>
      <c r="M134" s="20">
        <v>1003.11</v>
      </c>
      <c r="N134" s="20">
        <v>1115</v>
      </c>
      <c r="O134" s="21">
        <v>0</v>
      </c>
      <c r="Q134" s="20">
        <v>1050</v>
      </c>
      <c r="R134" s="20">
        <f t="shared" si="5"/>
        <v>1115</v>
      </c>
      <c r="S134" s="20">
        <v>1115</v>
      </c>
    </row>
    <row r="135" spans="1:19">
      <c r="A135" s="18" t="s">
        <v>14674</v>
      </c>
      <c r="B135" s="18" t="s">
        <v>14675</v>
      </c>
      <c r="C135" s="18" t="s">
        <v>14676</v>
      </c>
      <c r="D135" s="18" t="s">
        <v>14677</v>
      </c>
      <c r="E135" s="18" t="s">
        <v>14678</v>
      </c>
      <c r="F135" s="18" t="s">
        <v>14679</v>
      </c>
      <c r="G135" s="19">
        <v>12</v>
      </c>
      <c r="H135" s="23">
        <v>45870</v>
      </c>
      <c r="I135" s="23">
        <v>46234</v>
      </c>
      <c r="J135" s="23">
        <v>45596</v>
      </c>
      <c r="K135" s="23">
        <v>45597</v>
      </c>
      <c r="L135" s="20">
        <v>0</v>
      </c>
      <c r="M135" s="20">
        <v>1003.11</v>
      </c>
      <c r="N135" s="20">
        <v>1025</v>
      </c>
      <c r="O135" s="21">
        <v>0</v>
      </c>
      <c r="Q135" s="20">
        <v>749</v>
      </c>
      <c r="R135" s="20">
        <f t="shared" si="5"/>
        <v>1025</v>
      </c>
      <c r="S135" s="20">
        <v>1025</v>
      </c>
    </row>
    <row r="136" spans="1:19">
      <c r="A136" s="18" t="s">
        <v>14680</v>
      </c>
      <c r="B136" s="18" t="s">
        <v>14681</v>
      </c>
      <c r="C136" s="18" t="s">
        <v>14682</v>
      </c>
      <c r="D136" s="18" t="s">
        <v>14683</v>
      </c>
      <c r="E136" s="18" t="s">
        <v>14684</v>
      </c>
      <c r="F136" s="18" t="s">
        <v>14685</v>
      </c>
      <c r="G136" s="19">
        <v>12</v>
      </c>
      <c r="H136" s="23">
        <v>45870</v>
      </c>
      <c r="I136" s="23">
        <v>46234</v>
      </c>
      <c r="J136" s="23">
        <v>45611</v>
      </c>
      <c r="K136" s="23">
        <v>45611</v>
      </c>
      <c r="L136" s="20">
        <v>0</v>
      </c>
      <c r="M136" s="20">
        <v>1003.11</v>
      </c>
      <c r="N136" s="20">
        <v>1025</v>
      </c>
      <c r="O136" s="21">
        <v>0</v>
      </c>
      <c r="Q136" s="20">
        <v>940</v>
      </c>
      <c r="R136" s="20">
        <f t="shared" si="5"/>
        <v>1025</v>
      </c>
      <c r="S136" s="20">
        <v>1025</v>
      </c>
    </row>
    <row r="137" spans="1:19">
      <c r="A137" s="18" t="s">
        <v>14686</v>
      </c>
      <c r="B137" s="18" t="s">
        <v>14687</v>
      </c>
      <c r="C137" s="18" t="s">
        <v>14688</v>
      </c>
      <c r="D137" s="18" t="s">
        <v>14689</v>
      </c>
      <c r="E137" s="18" t="s">
        <v>14690</v>
      </c>
      <c r="F137" s="18" t="s">
        <v>14691</v>
      </c>
      <c r="G137" s="19">
        <v>12</v>
      </c>
      <c r="H137" s="23">
        <v>45870</v>
      </c>
      <c r="I137" s="23">
        <v>46234</v>
      </c>
      <c r="J137" s="23">
        <v>45610</v>
      </c>
      <c r="K137" s="23">
        <v>45610</v>
      </c>
      <c r="L137" s="20">
        <v>0</v>
      </c>
      <c r="M137" s="20">
        <v>1003.11</v>
      </c>
      <c r="N137" s="20">
        <v>1025</v>
      </c>
      <c r="O137" s="21">
        <v>0</v>
      </c>
      <c r="Q137" s="20">
        <v>1085</v>
      </c>
      <c r="R137" s="20">
        <f t="shared" si="5"/>
        <v>1025</v>
      </c>
      <c r="S137" s="20">
        <v>1025</v>
      </c>
    </row>
    <row r="138" spans="1:19">
      <c r="A138" s="18" t="s">
        <v>14692</v>
      </c>
      <c r="B138" s="18" t="s">
        <v>14693</v>
      </c>
      <c r="C138" s="18" t="s">
        <v>14694</v>
      </c>
      <c r="D138" s="18" t="s">
        <v>14695</v>
      </c>
      <c r="E138" s="18" t="s">
        <v>14696</v>
      </c>
      <c r="F138" s="18" t="s">
        <v>14697</v>
      </c>
      <c r="G138" s="19">
        <v>12</v>
      </c>
      <c r="H138" s="23">
        <v>45870</v>
      </c>
      <c r="I138" s="23">
        <v>46234</v>
      </c>
      <c r="J138" s="23">
        <v>45610</v>
      </c>
      <c r="K138" s="23">
        <v>45610</v>
      </c>
      <c r="L138" s="20">
        <v>0</v>
      </c>
      <c r="M138" s="20">
        <v>1003.11</v>
      </c>
      <c r="N138" s="20">
        <v>1025</v>
      </c>
      <c r="O138" s="21">
        <v>0</v>
      </c>
      <c r="Q138" s="20">
        <v>879</v>
      </c>
      <c r="R138" s="20">
        <f t="shared" si="5"/>
        <v>1025</v>
      </c>
      <c r="S138" s="20">
        <v>1025</v>
      </c>
    </row>
    <row r="139" spans="1:19">
      <c r="A139" s="18" t="s">
        <v>14698</v>
      </c>
      <c r="B139" s="18" t="s">
        <v>14699</v>
      </c>
      <c r="C139" s="18" t="s">
        <v>14700</v>
      </c>
      <c r="D139" s="18" t="s">
        <v>14701</v>
      </c>
      <c r="E139" s="18" t="s">
        <v>14702</v>
      </c>
      <c r="F139" s="18" t="s">
        <v>14703</v>
      </c>
      <c r="G139" s="19">
        <v>12</v>
      </c>
      <c r="H139" s="23">
        <v>45870</v>
      </c>
      <c r="I139" s="23">
        <v>46234</v>
      </c>
      <c r="J139" s="23">
        <v>45611</v>
      </c>
      <c r="K139" s="23">
        <v>45611</v>
      </c>
      <c r="L139" s="20">
        <v>0</v>
      </c>
      <c r="M139" s="20">
        <v>1003.11</v>
      </c>
      <c r="N139" s="20">
        <v>1060</v>
      </c>
      <c r="O139" s="21">
        <v>0</v>
      </c>
      <c r="Q139" s="20">
        <v>995</v>
      </c>
      <c r="R139" s="20">
        <f t="shared" si="5"/>
        <v>1060</v>
      </c>
      <c r="S139" s="20">
        <v>1060</v>
      </c>
    </row>
    <row r="140" spans="1:19">
      <c r="A140" s="18" t="s">
        <v>14704</v>
      </c>
      <c r="B140" s="18" t="s">
        <v>14705</v>
      </c>
      <c r="C140" s="18" t="s">
        <v>14706</v>
      </c>
      <c r="D140" s="18" t="s">
        <v>14707</v>
      </c>
      <c r="E140" s="18" t="s">
        <v>14708</v>
      </c>
      <c r="F140" s="18" t="s">
        <v>14709</v>
      </c>
      <c r="G140" s="19">
        <v>12</v>
      </c>
      <c r="H140" s="23">
        <v>45870</v>
      </c>
      <c r="I140" s="23">
        <v>46234</v>
      </c>
      <c r="J140" s="23">
        <v>45611</v>
      </c>
      <c r="K140" s="23">
        <v>45611</v>
      </c>
      <c r="L140" s="20">
        <v>0</v>
      </c>
      <c r="M140" s="20">
        <v>1003.11</v>
      </c>
      <c r="N140" s="20">
        <v>1060</v>
      </c>
      <c r="O140" s="21">
        <v>0</v>
      </c>
      <c r="Q140" s="20">
        <v>879</v>
      </c>
      <c r="R140" s="20">
        <f t="shared" si="5"/>
        <v>1060</v>
      </c>
      <c r="S140" s="20">
        <v>1060</v>
      </c>
    </row>
    <row r="141" spans="1:19">
      <c r="A141" s="18" t="s">
        <v>14710</v>
      </c>
      <c r="B141" s="18" t="s">
        <v>14711</v>
      </c>
      <c r="C141" s="18" t="s">
        <v>14712</v>
      </c>
      <c r="D141" s="18" t="s">
        <v>14713</v>
      </c>
      <c r="E141" s="18" t="s">
        <v>14714</v>
      </c>
      <c r="F141" s="18" t="s">
        <v>14715</v>
      </c>
      <c r="G141" s="19">
        <v>12</v>
      </c>
      <c r="H141" s="23">
        <v>45870</v>
      </c>
      <c r="I141" s="23">
        <v>46234</v>
      </c>
      <c r="J141" s="23">
        <v>45611</v>
      </c>
      <c r="K141" s="23">
        <v>45611</v>
      </c>
      <c r="L141" s="20">
        <v>0</v>
      </c>
      <c r="M141" s="20">
        <v>1003.11</v>
      </c>
      <c r="N141" s="20">
        <v>1085</v>
      </c>
      <c r="O141" s="21">
        <v>0</v>
      </c>
      <c r="Q141" s="20">
        <v>995</v>
      </c>
      <c r="R141" s="20">
        <f t="shared" si="5"/>
        <v>1085</v>
      </c>
      <c r="S141" s="20">
        <v>1085</v>
      </c>
    </row>
    <row r="142" spans="1:19">
      <c r="A142" s="18" t="s">
        <v>14716</v>
      </c>
      <c r="B142" s="18" t="s">
        <v>14717</v>
      </c>
      <c r="C142" s="18" t="s">
        <v>14718</v>
      </c>
      <c r="D142" s="18" t="s">
        <v>14719</v>
      </c>
      <c r="E142" s="18" t="s">
        <v>14720</v>
      </c>
      <c r="F142" s="18" t="s">
        <v>14721</v>
      </c>
      <c r="G142" s="19">
        <v>12</v>
      </c>
      <c r="H142" s="23">
        <v>45870</v>
      </c>
      <c r="I142" s="23">
        <v>46234</v>
      </c>
      <c r="J142" s="23">
        <v>45611</v>
      </c>
      <c r="K142" s="23">
        <v>45611</v>
      </c>
      <c r="L142" s="20">
        <v>0</v>
      </c>
      <c r="M142" s="20">
        <v>1003.11</v>
      </c>
      <c r="N142" s="20">
        <v>1045</v>
      </c>
      <c r="O142" s="21">
        <v>0</v>
      </c>
      <c r="Q142" s="20">
        <v>940</v>
      </c>
      <c r="R142" s="20">
        <f t="shared" si="5"/>
        <v>1045</v>
      </c>
      <c r="S142" s="20">
        <v>1045</v>
      </c>
    </row>
    <row r="143" spans="1:19">
      <c r="A143" s="18" t="s">
        <v>14722</v>
      </c>
      <c r="B143" s="18" t="s">
        <v>14723</v>
      </c>
      <c r="C143" s="18" t="s">
        <v>14724</v>
      </c>
      <c r="D143" s="18" t="s">
        <v>14725</v>
      </c>
      <c r="E143" s="18" t="s">
        <v>14726</v>
      </c>
      <c r="F143" s="18" t="s">
        <v>14727</v>
      </c>
      <c r="G143" s="19">
        <v>12</v>
      </c>
      <c r="H143" s="23">
        <v>45870</v>
      </c>
      <c r="I143" s="23">
        <v>46234</v>
      </c>
      <c r="J143" s="23">
        <v>45611</v>
      </c>
      <c r="K143" s="23">
        <v>45611</v>
      </c>
      <c r="L143" s="20">
        <v>0</v>
      </c>
      <c r="M143" s="20">
        <v>1003.11</v>
      </c>
      <c r="N143" s="20">
        <v>1045</v>
      </c>
      <c r="O143" s="21">
        <v>0</v>
      </c>
      <c r="Q143" s="20">
        <v>1030</v>
      </c>
      <c r="R143" s="20">
        <f t="shared" si="5"/>
        <v>1045</v>
      </c>
      <c r="S143" s="20">
        <v>1045</v>
      </c>
    </row>
    <row r="144" spans="1:19">
      <c r="B144" s="18" t="s">
        <v>14728</v>
      </c>
      <c r="D144" s="18" t="s">
        <v>14729</v>
      </c>
      <c r="E144" s="18" t="s">
        <v>14730</v>
      </c>
      <c r="F144" s="18" t="s">
        <v>14731</v>
      </c>
      <c r="G144" s="19">
        <v>12</v>
      </c>
      <c r="H144" s="23">
        <v>45885</v>
      </c>
      <c r="I144" s="23">
        <v>46234</v>
      </c>
      <c r="J144" s="23">
        <v>45586</v>
      </c>
      <c r="K144" s="23">
        <v>45587</v>
      </c>
      <c r="L144" s="20">
        <v>0</v>
      </c>
      <c r="M144" s="20">
        <v>0</v>
      </c>
      <c r="N144" s="20">
        <v>1205</v>
      </c>
      <c r="O144" s="21">
        <v>0</v>
      </c>
      <c r="Q144" s="20">
        <v>0</v>
      </c>
      <c r="R144" s="20">
        <f t="shared" si="5"/>
        <v>1205</v>
      </c>
      <c r="S144" s="20">
        <v>1205</v>
      </c>
    </row>
    <row r="145" spans="1:19">
      <c r="B145" s="18" t="s">
        <v>14732</v>
      </c>
      <c r="D145" s="18" t="s">
        <v>14733</v>
      </c>
      <c r="E145" s="18" t="s">
        <v>14734</v>
      </c>
      <c r="F145" s="18" t="s">
        <v>14735</v>
      </c>
      <c r="G145" s="19">
        <v>12</v>
      </c>
      <c r="H145" s="23">
        <v>45870</v>
      </c>
      <c r="I145" s="23">
        <v>46234</v>
      </c>
      <c r="J145" s="23">
        <v>45609</v>
      </c>
      <c r="K145" s="23">
        <v>45609</v>
      </c>
      <c r="L145" s="20">
        <v>0</v>
      </c>
      <c r="M145" s="20">
        <v>0</v>
      </c>
      <c r="N145" s="20">
        <v>990</v>
      </c>
      <c r="O145" s="21">
        <v>0</v>
      </c>
      <c r="Q145" s="20">
        <v>0</v>
      </c>
      <c r="R145" s="20">
        <f t="shared" si="5"/>
        <v>990</v>
      </c>
      <c r="S145" s="20">
        <v>990</v>
      </c>
    </row>
    <row r="146" spans="1:19">
      <c r="B146" s="18" t="s">
        <v>14736</v>
      </c>
      <c r="D146" s="18" t="s">
        <v>14737</v>
      </c>
      <c r="E146" s="18" t="s">
        <v>14738</v>
      </c>
      <c r="F146" s="18" t="s">
        <v>14739</v>
      </c>
      <c r="G146" s="19">
        <v>12</v>
      </c>
      <c r="H146" s="23">
        <v>45870</v>
      </c>
      <c r="I146" s="23">
        <v>46234</v>
      </c>
      <c r="J146" s="23">
        <v>45603</v>
      </c>
      <c r="K146" s="23">
        <v>45604</v>
      </c>
      <c r="L146" s="20">
        <v>0</v>
      </c>
      <c r="M146" s="20">
        <v>0</v>
      </c>
      <c r="N146" s="20">
        <v>910</v>
      </c>
      <c r="O146" s="21">
        <v>0</v>
      </c>
      <c r="Q146" s="20">
        <v>0</v>
      </c>
      <c r="R146" s="20">
        <f t="shared" si="5"/>
        <v>910</v>
      </c>
      <c r="S146" s="20">
        <v>910</v>
      </c>
    </row>
    <row r="147" spans="1:19">
      <c r="B147" s="18" t="s">
        <v>14740</v>
      </c>
      <c r="D147" s="18" t="s">
        <v>14741</v>
      </c>
      <c r="E147" s="18" t="s">
        <v>14742</v>
      </c>
      <c r="F147" s="18" t="s">
        <v>14743</v>
      </c>
      <c r="G147" s="19">
        <v>12</v>
      </c>
      <c r="H147" s="23">
        <v>45870</v>
      </c>
      <c r="I147" s="23">
        <v>46234</v>
      </c>
      <c r="J147" s="23">
        <v>45603</v>
      </c>
      <c r="K147" s="23">
        <v>45604</v>
      </c>
      <c r="L147" s="20">
        <v>0</v>
      </c>
      <c r="M147" s="20">
        <v>0</v>
      </c>
      <c r="N147" s="20">
        <v>855</v>
      </c>
      <c r="O147" s="21">
        <v>0</v>
      </c>
      <c r="Q147" s="20">
        <v>0</v>
      </c>
      <c r="R147" s="20">
        <f t="shared" si="5"/>
        <v>855</v>
      </c>
      <c r="S147" s="20">
        <v>855</v>
      </c>
    </row>
    <row r="148" spans="1:19">
      <c r="B148" s="18" t="s">
        <v>14744</v>
      </c>
      <c r="D148" s="18" t="s">
        <v>14745</v>
      </c>
      <c r="E148" s="18" t="s">
        <v>14746</v>
      </c>
      <c r="F148" s="18" t="s">
        <v>14747</v>
      </c>
      <c r="G148" s="19">
        <v>12</v>
      </c>
      <c r="H148" s="23">
        <v>45870</v>
      </c>
      <c r="I148" s="23">
        <v>46234</v>
      </c>
      <c r="J148" s="23">
        <v>45603</v>
      </c>
      <c r="K148" s="23">
        <v>45604</v>
      </c>
      <c r="L148" s="20">
        <v>0</v>
      </c>
      <c r="M148" s="20">
        <v>0</v>
      </c>
      <c r="N148" s="20">
        <v>1025</v>
      </c>
      <c r="O148" s="21">
        <v>0</v>
      </c>
      <c r="Q148" s="20">
        <v>0</v>
      </c>
      <c r="R148" s="20">
        <f t="shared" si="5"/>
        <v>1025</v>
      </c>
      <c r="S148" s="20">
        <v>1025</v>
      </c>
    </row>
    <row r="149" spans="1:19">
      <c r="B149" s="18" t="s">
        <v>14748</v>
      </c>
      <c r="D149" s="18" t="s">
        <v>14749</v>
      </c>
      <c r="E149" s="18" t="s">
        <v>14750</v>
      </c>
      <c r="F149" s="18" t="s">
        <v>14751</v>
      </c>
      <c r="G149" s="19">
        <v>12</v>
      </c>
      <c r="H149" s="23">
        <v>45885</v>
      </c>
      <c r="I149" s="23">
        <v>46234</v>
      </c>
      <c r="L149" s="20">
        <v>0</v>
      </c>
      <c r="M149" s="20">
        <v>0</v>
      </c>
      <c r="N149" s="20">
        <v>980</v>
      </c>
      <c r="O149" s="21">
        <v>0</v>
      </c>
      <c r="Q149" s="20">
        <v>0</v>
      </c>
      <c r="R149" s="20">
        <f t="shared" si="5"/>
        <v>980</v>
      </c>
      <c r="S149" s="20">
        <v>980</v>
      </c>
    </row>
    <row r="150" spans="1:19">
      <c r="B150" s="18" t="s">
        <v>14752</v>
      </c>
      <c r="D150" s="18" t="s">
        <v>14753</v>
      </c>
      <c r="E150" s="18" t="s">
        <v>14754</v>
      </c>
      <c r="F150" s="18" t="s">
        <v>14755</v>
      </c>
      <c r="G150" s="19">
        <v>12</v>
      </c>
      <c r="H150" s="23">
        <v>45870</v>
      </c>
      <c r="I150" s="23">
        <v>46234</v>
      </c>
      <c r="J150" s="23">
        <v>45603</v>
      </c>
      <c r="K150" s="23">
        <v>45604</v>
      </c>
      <c r="L150" s="20">
        <v>0</v>
      </c>
      <c r="M150" s="20">
        <v>0</v>
      </c>
      <c r="N150" s="20">
        <v>1025</v>
      </c>
      <c r="O150" s="21">
        <v>0</v>
      </c>
      <c r="Q150" s="20">
        <v>0</v>
      </c>
      <c r="R150" s="20">
        <f t="shared" si="5"/>
        <v>1025</v>
      </c>
      <c r="S150" s="20">
        <v>1025</v>
      </c>
    </row>
    <row r="151" spans="1:19">
      <c r="A151" s="17" t="s">
        <v>14756</v>
      </c>
    </row>
    <row r="152" spans="1:19">
      <c r="A152" s="18" t="s">
        <v>14757</v>
      </c>
      <c r="B152" s="18" t="s">
        <v>14758</v>
      </c>
      <c r="C152" s="18" t="s">
        <v>14759</v>
      </c>
      <c r="D152" s="18" t="s">
        <v>14760</v>
      </c>
      <c r="E152" s="18" t="s">
        <v>14761</v>
      </c>
      <c r="F152" s="18" t="s">
        <v>14762</v>
      </c>
      <c r="G152" s="19">
        <v>12</v>
      </c>
      <c r="H152" s="23">
        <v>45870</v>
      </c>
      <c r="I152" s="23">
        <v>46234</v>
      </c>
      <c r="J152" s="23">
        <v>45594</v>
      </c>
      <c r="K152" s="23">
        <v>45595</v>
      </c>
      <c r="L152" s="20">
        <v>0</v>
      </c>
      <c r="M152" s="20">
        <v>983.59</v>
      </c>
      <c r="N152" s="20">
        <v>1030</v>
      </c>
      <c r="O152" s="21">
        <v>0</v>
      </c>
      <c r="Q152" s="20">
        <v>975</v>
      </c>
      <c r="R152" s="20">
        <f t="shared" ref="R152:R161" si="6">N152</f>
        <v>1030</v>
      </c>
      <c r="S152" s="20">
        <v>1030</v>
      </c>
    </row>
    <row r="153" spans="1:19">
      <c r="A153" s="18" t="s">
        <v>14763</v>
      </c>
      <c r="B153" s="18" t="s">
        <v>14764</v>
      </c>
      <c r="C153" s="18" t="s">
        <v>14765</v>
      </c>
      <c r="D153" s="18" t="s">
        <v>14766</v>
      </c>
      <c r="E153" s="18" t="s">
        <v>14767</v>
      </c>
      <c r="F153" s="18" t="s">
        <v>14768</v>
      </c>
      <c r="G153" s="19">
        <v>12</v>
      </c>
      <c r="H153" s="23">
        <v>45870</v>
      </c>
      <c r="I153" s="23">
        <v>46234</v>
      </c>
      <c r="J153" s="23">
        <v>45595</v>
      </c>
      <c r="K153" s="23">
        <v>45597</v>
      </c>
      <c r="L153" s="20">
        <v>0</v>
      </c>
      <c r="M153" s="20">
        <v>983.59</v>
      </c>
      <c r="N153" s="20">
        <v>975</v>
      </c>
      <c r="O153" s="21">
        <v>0</v>
      </c>
      <c r="Q153" s="20">
        <v>1050</v>
      </c>
      <c r="R153" s="20">
        <f t="shared" si="6"/>
        <v>975</v>
      </c>
      <c r="S153" s="20">
        <v>975</v>
      </c>
    </row>
    <row r="154" spans="1:19">
      <c r="A154" s="18" t="s">
        <v>14769</v>
      </c>
      <c r="B154" s="18" t="s">
        <v>14770</v>
      </c>
      <c r="C154" s="18" t="s">
        <v>14771</v>
      </c>
      <c r="D154" s="18" t="s">
        <v>14772</v>
      </c>
      <c r="E154" s="18" t="s">
        <v>14773</v>
      </c>
      <c r="F154" s="18" t="s">
        <v>14774</v>
      </c>
      <c r="G154" s="19">
        <v>12</v>
      </c>
      <c r="H154" s="23">
        <v>45870</v>
      </c>
      <c r="I154" s="23">
        <v>46234</v>
      </c>
      <c r="J154" s="23">
        <v>45597</v>
      </c>
      <c r="K154" s="23">
        <v>45597</v>
      </c>
      <c r="L154" s="20">
        <v>1765</v>
      </c>
      <c r="M154" s="20">
        <v>983.59</v>
      </c>
      <c r="N154" s="20">
        <v>975</v>
      </c>
      <c r="O154" s="21">
        <v>0</v>
      </c>
      <c r="Q154" s="20">
        <v>905</v>
      </c>
      <c r="R154" s="20">
        <f t="shared" si="6"/>
        <v>975</v>
      </c>
      <c r="S154" s="20">
        <v>975</v>
      </c>
    </row>
    <row r="155" spans="1:19">
      <c r="A155" s="18" t="s">
        <v>14775</v>
      </c>
      <c r="B155" s="18" t="s">
        <v>14776</v>
      </c>
      <c r="C155" s="18" t="s">
        <v>14777</v>
      </c>
      <c r="D155" s="18" t="s">
        <v>14778</v>
      </c>
      <c r="E155" s="18" t="s">
        <v>14779</v>
      </c>
      <c r="F155" s="18" t="s">
        <v>14780</v>
      </c>
      <c r="G155" s="19">
        <v>12</v>
      </c>
      <c r="H155" s="23">
        <v>45870</v>
      </c>
      <c r="I155" s="23">
        <v>46234</v>
      </c>
      <c r="J155" s="23">
        <v>45610</v>
      </c>
      <c r="K155" s="23">
        <v>45610</v>
      </c>
      <c r="L155" s="20">
        <v>0</v>
      </c>
      <c r="M155" s="20">
        <v>983.59</v>
      </c>
      <c r="N155" s="20">
        <v>975</v>
      </c>
      <c r="O155" s="21">
        <v>0</v>
      </c>
      <c r="Q155" s="20">
        <v>1050</v>
      </c>
      <c r="R155" s="20">
        <f t="shared" si="6"/>
        <v>975</v>
      </c>
      <c r="S155" s="20">
        <v>975</v>
      </c>
    </row>
    <row r="156" spans="1:19">
      <c r="A156" s="18" t="s">
        <v>14781</v>
      </c>
      <c r="B156" s="18" t="s">
        <v>14782</v>
      </c>
      <c r="C156" s="18" t="s">
        <v>14783</v>
      </c>
      <c r="D156" s="18" t="s">
        <v>14784</v>
      </c>
      <c r="E156" s="18" t="s">
        <v>14785</v>
      </c>
      <c r="F156" s="18" t="s">
        <v>14786</v>
      </c>
      <c r="G156" s="19">
        <v>12</v>
      </c>
      <c r="H156" s="23">
        <v>45870</v>
      </c>
      <c r="I156" s="23">
        <v>46234</v>
      </c>
      <c r="J156" s="23">
        <v>45596</v>
      </c>
      <c r="K156" s="23">
        <v>45597</v>
      </c>
      <c r="L156" s="20">
        <v>0</v>
      </c>
      <c r="M156" s="20">
        <v>983.59</v>
      </c>
      <c r="N156" s="20">
        <v>915</v>
      </c>
      <c r="O156" s="21">
        <v>0</v>
      </c>
      <c r="Q156" s="20">
        <v>995</v>
      </c>
      <c r="R156" s="20">
        <f t="shared" si="6"/>
        <v>915</v>
      </c>
      <c r="S156" s="20">
        <v>915</v>
      </c>
    </row>
    <row r="157" spans="1:19">
      <c r="A157" s="18" t="s">
        <v>14787</v>
      </c>
      <c r="B157" s="18" t="s">
        <v>14788</v>
      </c>
      <c r="C157" s="18" t="s">
        <v>14789</v>
      </c>
      <c r="D157" s="18" t="s">
        <v>14790</v>
      </c>
      <c r="E157" s="18" t="s">
        <v>14791</v>
      </c>
      <c r="F157" s="18" t="s">
        <v>14792</v>
      </c>
      <c r="G157" s="19">
        <v>12</v>
      </c>
      <c r="H157" s="23">
        <v>45870</v>
      </c>
      <c r="I157" s="23">
        <v>46234</v>
      </c>
      <c r="J157" s="23">
        <v>45583</v>
      </c>
      <c r="K157" s="23">
        <v>45583</v>
      </c>
      <c r="L157" s="20">
        <v>0</v>
      </c>
      <c r="M157" s="20">
        <v>983.59</v>
      </c>
      <c r="N157" s="20">
        <v>1040</v>
      </c>
      <c r="O157" s="21">
        <v>0</v>
      </c>
      <c r="Q157" s="20">
        <v>1050</v>
      </c>
      <c r="R157" s="20">
        <f t="shared" si="6"/>
        <v>1040</v>
      </c>
      <c r="S157" s="20">
        <v>1040</v>
      </c>
    </row>
    <row r="158" spans="1:19">
      <c r="A158" s="18" t="s">
        <v>14793</v>
      </c>
      <c r="B158" s="18" t="s">
        <v>14794</v>
      </c>
      <c r="C158" s="18" t="s">
        <v>14795</v>
      </c>
      <c r="D158" s="18" t="s">
        <v>14796</v>
      </c>
      <c r="E158" s="18" t="s">
        <v>14797</v>
      </c>
      <c r="F158" s="18" t="s">
        <v>14798</v>
      </c>
      <c r="G158" s="19">
        <v>12</v>
      </c>
      <c r="H158" s="23">
        <v>45870</v>
      </c>
      <c r="I158" s="23">
        <v>46234</v>
      </c>
      <c r="J158" s="23">
        <v>45611</v>
      </c>
      <c r="K158" s="23">
        <v>45611</v>
      </c>
      <c r="L158" s="20">
        <v>879</v>
      </c>
      <c r="M158" s="20">
        <v>983.59</v>
      </c>
      <c r="N158" s="20">
        <v>950</v>
      </c>
      <c r="O158" s="21">
        <v>0</v>
      </c>
      <c r="Q158" s="20">
        <v>975</v>
      </c>
      <c r="R158" s="20">
        <f t="shared" si="6"/>
        <v>950</v>
      </c>
      <c r="S158" s="20">
        <v>950</v>
      </c>
    </row>
    <row r="159" spans="1:19">
      <c r="A159" s="18" t="s">
        <v>14799</v>
      </c>
      <c r="B159" s="18" t="s">
        <v>14800</v>
      </c>
      <c r="C159" s="18" t="s">
        <v>14801</v>
      </c>
      <c r="D159" s="18" t="s">
        <v>14802</v>
      </c>
      <c r="E159" s="18" t="s">
        <v>14803</v>
      </c>
      <c r="F159" s="18" t="s">
        <v>14804</v>
      </c>
      <c r="G159" s="19">
        <v>12</v>
      </c>
      <c r="H159" s="23">
        <v>45870</v>
      </c>
      <c r="I159" s="23">
        <v>46234</v>
      </c>
      <c r="J159" s="23">
        <v>45599</v>
      </c>
      <c r="K159" s="23">
        <v>45600</v>
      </c>
      <c r="L159" s="20">
        <v>879</v>
      </c>
      <c r="M159" s="20">
        <v>983.59</v>
      </c>
      <c r="N159" s="20">
        <v>1010</v>
      </c>
      <c r="O159" s="21">
        <v>0</v>
      </c>
      <c r="Q159" s="20">
        <v>1050</v>
      </c>
      <c r="R159" s="20">
        <f t="shared" si="6"/>
        <v>1010</v>
      </c>
      <c r="S159" s="20">
        <v>1010</v>
      </c>
    </row>
    <row r="160" spans="1:19">
      <c r="B160" s="18" t="s">
        <v>14805</v>
      </c>
      <c r="D160" s="18" t="s">
        <v>14806</v>
      </c>
      <c r="E160" s="18" t="s">
        <v>14807</v>
      </c>
      <c r="F160" s="18" t="s">
        <v>14808</v>
      </c>
      <c r="G160" s="19">
        <v>12</v>
      </c>
      <c r="H160" s="23">
        <v>45885</v>
      </c>
      <c r="I160" s="23">
        <v>46234</v>
      </c>
      <c r="J160" s="23">
        <v>45614</v>
      </c>
      <c r="L160" s="20">
        <v>749</v>
      </c>
      <c r="M160" s="20">
        <v>0</v>
      </c>
      <c r="N160" s="20">
        <v>920</v>
      </c>
      <c r="O160" s="21">
        <v>0</v>
      </c>
      <c r="Q160" s="20">
        <v>0</v>
      </c>
      <c r="R160" s="20">
        <f t="shared" si="6"/>
        <v>920</v>
      </c>
      <c r="S160" s="20">
        <v>920</v>
      </c>
    </row>
    <row r="161" spans="1:19">
      <c r="B161" s="18" t="s">
        <v>14809</v>
      </c>
      <c r="D161" s="18" t="s">
        <v>14810</v>
      </c>
      <c r="E161" s="18" t="s">
        <v>14811</v>
      </c>
      <c r="F161" s="18" t="s">
        <v>14812</v>
      </c>
      <c r="G161" s="19">
        <v>12</v>
      </c>
      <c r="H161" s="23">
        <v>45885</v>
      </c>
      <c r="I161" s="23">
        <v>46234</v>
      </c>
      <c r="J161" s="23">
        <v>45602</v>
      </c>
      <c r="K161" s="23">
        <v>45603</v>
      </c>
      <c r="L161" s="20">
        <v>0</v>
      </c>
      <c r="M161" s="20">
        <v>0</v>
      </c>
      <c r="N161" s="20">
        <v>1000</v>
      </c>
      <c r="O161" s="21">
        <v>0</v>
      </c>
      <c r="Q161" s="20">
        <v>0</v>
      </c>
      <c r="R161" s="20">
        <f t="shared" si="6"/>
        <v>1000</v>
      </c>
      <c r="S161" s="20">
        <v>1000</v>
      </c>
    </row>
    <row r="162" spans="1:19">
      <c r="A162" s="17" t="s">
        <v>14813</v>
      </c>
    </row>
    <row r="163" spans="1:19">
      <c r="A163" s="18" t="s">
        <v>14814</v>
      </c>
      <c r="B163" s="18" t="s">
        <v>14815</v>
      </c>
      <c r="C163" s="18" t="s">
        <v>14816</v>
      </c>
      <c r="D163" s="18" t="s">
        <v>14817</v>
      </c>
      <c r="E163" s="18" t="s">
        <v>14818</v>
      </c>
      <c r="F163" s="18" t="s">
        <v>14819</v>
      </c>
      <c r="G163" s="19">
        <v>12</v>
      </c>
      <c r="H163" s="23">
        <v>45870</v>
      </c>
      <c r="I163" s="23">
        <v>46234</v>
      </c>
      <c r="J163" s="23">
        <v>45610</v>
      </c>
      <c r="K163" s="23">
        <v>45610</v>
      </c>
      <c r="L163" s="20">
        <v>910</v>
      </c>
      <c r="M163" s="20">
        <v>958.15</v>
      </c>
      <c r="N163" s="20">
        <v>1005</v>
      </c>
      <c r="O163" s="21">
        <v>0</v>
      </c>
      <c r="Q163" s="20">
        <v>850</v>
      </c>
      <c r="R163" s="20">
        <f t="shared" ref="R163:R182" si="7">N163</f>
        <v>1005</v>
      </c>
      <c r="S163" s="20">
        <v>1005</v>
      </c>
    </row>
    <row r="164" spans="1:19">
      <c r="A164" s="18" t="s">
        <v>14820</v>
      </c>
      <c r="B164" s="18" t="s">
        <v>14821</v>
      </c>
      <c r="C164" s="18" t="s">
        <v>14822</v>
      </c>
      <c r="D164" s="18" t="s">
        <v>14823</v>
      </c>
      <c r="E164" s="18" t="s">
        <v>14824</v>
      </c>
      <c r="F164" s="18" t="s">
        <v>14825</v>
      </c>
      <c r="G164" s="19">
        <v>12</v>
      </c>
      <c r="H164" s="23">
        <v>45870</v>
      </c>
      <c r="I164" s="23">
        <v>46234</v>
      </c>
      <c r="J164" s="23">
        <v>45610</v>
      </c>
      <c r="K164" s="23">
        <v>45610</v>
      </c>
      <c r="L164" s="20">
        <v>0</v>
      </c>
      <c r="M164" s="20">
        <v>958.15</v>
      </c>
      <c r="N164" s="20">
        <v>855</v>
      </c>
      <c r="O164" s="21">
        <v>0</v>
      </c>
      <c r="Q164" s="20">
        <v>810</v>
      </c>
      <c r="R164" s="20">
        <f t="shared" si="7"/>
        <v>855</v>
      </c>
      <c r="S164" s="20">
        <v>855</v>
      </c>
    </row>
    <row r="165" spans="1:19">
      <c r="A165" s="18" t="s">
        <v>14826</v>
      </c>
      <c r="B165" s="18" t="s">
        <v>14827</v>
      </c>
      <c r="C165" s="18" t="s">
        <v>14828</v>
      </c>
      <c r="D165" s="18" t="s">
        <v>14829</v>
      </c>
      <c r="E165" s="18" t="s">
        <v>14830</v>
      </c>
      <c r="F165" s="18" t="s">
        <v>14831</v>
      </c>
      <c r="G165" s="19">
        <v>12</v>
      </c>
      <c r="H165" s="23">
        <v>45870</v>
      </c>
      <c r="I165" s="23">
        <v>46234</v>
      </c>
      <c r="J165" s="23">
        <v>45571</v>
      </c>
      <c r="K165" s="23">
        <v>45572</v>
      </c>
      <c r="L165" s="20">
        <v>0</v>
      </c>
      <c r="M165" s="20">
        <v>958.15</v>
      </c>
      <c r="N165" s="20">
        <v>940</v>
      </c>
      <c r="O165" s="21">
        <v>0</v>
      </c>
      <c r="Q165" s="20">
        <v>749</v>
      </c>
      <c r="R165" s="20">
        <f t="shared" si="7"/>
        <v>940</v>
      </c>
      <c r="S165" s="20">
        <v>940</v>
      </c>
    </row>
    <row r="166" spans="1:19">
      <c r="A166" s="18" t="s">
        <v>14832</v>
      </c>
      <c r="B166" s="18" t="s">
        <v>14833</v>
      </c>
      <c r="C166" s="18" t="s">
        <v>14834</v>
      </c>
      <c r="D166" s="18" t="s">
        <v>14835</v>
      </c>
      <c r="E166" s="18" t="s">
        <v>14836</v>
      </c>
      <c r="F166" s="18" t="s">
        <v>14837</v>
      </c>
      <c r="G166" s="19">
        <v>12</v>
      </c>
      <c r="H166" s="23">
        <v>45870</v>
      </c>
      <c r="I166" s="23">
        <v>46234</v>
      </c>
      <c r="J166" s="23">
        <v>45604</v>
      </c>
      <c r="K166" s="23">
        <v>45604</v>
      </c>
      <c r="L166" s="20">
        <v>0</v>
      </c>
      <c r="M166" s="20">
        <v>863.33</v>
      </c>
      <c r="N166" s="20">
        <v>980</v>
      </c>
      <c r="O166" s="21">
        <v>0</v>
      </c>
      <c r="Q166" s="20">
        <v>795</v>
      </c>
      <c r="R166" s="20">
        <f t="shared" si="7"/>
        <v>980</v>
      </c>
      <c r="S166" s="20">
        <v>980</v>
      </c>
    </row>
    <row r="167" spans="1:19">
      <c r="A167" s="18" t="s">
        <v>14838</v>
      </c>
      <c r="B167" s="18" t="s">
        <v>14839</v>
      </c>
      <c r="C167" s="18" t="s">
        <v>14840</v>
      </c>
      <c r="D167" s="18" t="s">
        <v>14841</v>
      </c>
      <c r="E167" s="18" t="s">
        <v>14842</v>
      </c>
      <c r="F167" s="18" t="s">
        <v>14843</v>
      </c>
      <c r="G167" s="19">
        <v>12</v>
      </c>
      <c r="H167" s="23">
        <v>45870</v>
      </c>
      <c r="I167" s="23">
        <v>46234</v>
      </c>
      <c r="J167" s="23">
        <v>45604</v>
      </c>
      <c r="K167" s="23">
        <v>45604</v>
      </c>
      <c r="L167" s="20">
        <v>0</v>
      </c>
      <c r="M167" s="20">
        <v>863.33</v>
      </c>
      <c r="N167" s="20">
        <v>865</v>
      </c>
      <c r="O167" s="21">
        <v>0</v>
      </c>
      <c r="Q167" s="20">
        <v>795</v>
      </c>
      <c r="R167" s="20">
        <f t="shared" si="7"/>
        <v>865</v>
      </c>
      <c r="S167" s="20">
        <v>865</v>
      </c>
    </row>
    <row r="168" spans="1:19">
      <c r="A168" s="18" t="s">
        <v>14844</v>
      </c>
      <c r="B168" s="18" t="s">
        <v>14845</v>
      </c>
      <c r="C168" s="18" t="s">
        <v>14846</v>
      </c>
      <c r="D168" s="18" t="s">
        <v>14847</v>
      </c>
      <c r="E168" s="18" t="s">
        <v>14848</v>
      </c>
      <c r="F168" s="18" t="s">
        <v>14849</v>
      </c>
      <c r="G168" s="19">
        <v>12</v>
      </c>
      <c r="H168" s="23">
        <v>45870</v>
      </c>
      <c r="I168" s="23">
        <v>46234</v>
      </c>
      <c r="J168" s="23">
        <v>45610</v>
      </c>
      <c r="K168" s="23">
        <v>45610</v>
      </c>
      <c r="L168" s="20">
        <v>0</v>
      </c>
      <c r="M168" s="20">
        <v>958.15</v>
      </c>
      <c r="N168" s="20">
        <v>890</v>
      </c>
      <c r="O168" s="21">
        <v>0</v>
      </c>
      <c r="Q168" s="20">
        <v>810</v>
      </c>
      <c r="R168" s="20">
        <f t="shared" si="7"/>
        <v>890</v>
      </c>
      <c r="S168" s="20">
        <v>890</v>
      </c>
    </row>
    <row r="169" spans="1:19">
      <c r="A169" s="18" t="s">
        <v>14850</v>
      </c>
      <c r="B169" s="18" t="s">
        <v>14851</v>
      </c>
      <c r="C169" s="18" t="s">
        <v>14852</v>
      </c>
      <c r="D169" s="18" t="s">
        <v>14853</v>
      </c>
      <c r="E169" s="18" t="s">
        <v>14854</v>
      </c>
      <c r="F169" s="18" t="s">
        <v>14855</v>
      </c>
      <c r="G169" s="19">
        <v>12</v>
      </c>
      <c r="H169" s="23">
        <v>45870</v>
      </c>
      <c r="I169" s="23">
        <v>46234</v>
      </c>
      <c r="J169" s="23">
        <v>45608</v>
      </c>
      <c r="K169" s="23">
        <v>45608</v>
      </c>
      <c r="L169" s="20">
        <v>0</v>
      </c>
      <c r="M169" s="20">
        <v>958.15</v>
      </c>
      <c r="N169" s="20">
        <v>890</v>
      </c>
      <c r="O169" s="21">
        <v>0</v>
      </c>
      <c r="Q169" s="20">
        <v>830</v>
      </c>
      <c r="R169" s="20">
        <f t="shared" si="7"/>
        <v>890</v>
      </c>
      <c r="S169" s="20">
        <v>890</v>
      </c>
    </row>
    <row r="170" spans="1:19">
      <c r="A170" s="18" t="s">
        <v>14856</v>
      </c>
      <c r="B170" s="18" t="s">
        <v>14857</v>
      </c>
      <c r="C170" s="18" t="s">
        <v>14858</v>
      </c>
      <c r="D170" s="18" t="s">
        <v>14859</v>
      </c>
      <c r="E170" s="18" t="s">
        <v>14860</v>
      </c>
      <c r="F170" s="18" t="s">
        <v>14861</v>
      </c>
      <c r="G170" s="19">
        <v>12</v>
      </c>
      <c r="H170" s="23">
        <v>45870</v>
      </c>
      <c r="I170" s="23">
        <v>46234</v>
      </c>
      <c r="J170" s="23">
        <v>45611</v>
      </c>
      <c r="K170" s="23">
        <v>45611</v>
      </c>
      <c r="L170" s="20">
        <v>0</v>
      </c>
      <c r="M170" s="20">
        <v>958.15</v>
      </c>
      <c r="N170" s="20">
        <v>1055</v>
      </c>
      <c r="O170" s="21">
        <v>0</v>
      </c>
      <c r="Q170" s="20">
        <v>850</v>
      </c>
      <c r="R170" s="20">
        <f t="shared" si="7"/>
        <v>1055</v>
      </c>
      <c r="S170" s="20">
        <v>1055</v>
      </c>
    </row>
    <row r="171" spans="1:19">
      <c r="A171" s="18" t="s">
        <v>14862</v>
      </c>
      <c r="B171" s="18" t="s">
        <v>14863</v>
      </c>
      <c r="C171" s="18" t="s">
        <v>14864</v>
      </c>
      <c r="D171" s="18" t="s">
        <v>14865</v>
      </c>
      <c r="E171" s="18" t="s">
        <v>14866</v>
      </c>
      <c r="F171" s="18" t="s">
        <v>14867</v>
      </c>
      <c r="G171" s="19">
        <v>12</v>
      </c>
      <c r="H171" s="23">
        <v>45870</v>
      </c>
      <c r="I171" s="23">
        <v>46234</v>
      </c>
      <c r="J171" s="23">
        <v>45611</v>
      </c>
      <c r="K171" s="23">
        <v>45611</v>
      </c>
      <c r="L171" s="20">
        <v>0</v>
      </c>
      <c r="M171" s="20">
        <v>958.15</v>
      </c>
      <c r="N171" s="20">
        <v>1055</v>
      </c>
      <c r="O171" s="21">
        <v>0</v>
      </c>
      <c r="Q171" s="20">
        <v>950</v>
      </c>
      <c r="R171" s="20">
        <f t="shared" si="7"/>
        <v>1055</v>
      </c>
      <c r="S171" s="20">
        <v>1055</v>
      </c>
    </row>
    <row r="172" spans="1:19">
      <c r="A172" s="18" t="s">
        <v>14868</v>
      </c>
      <c r="B172" s="18" t="s">
        <v>14869</v>
      </c>
      <c r="C172" s="18" t="s">
        <v>14870</v>
      </c>
      <c r="D172" s="18" t="s">
        <v>14871</v>
      </c>
      <c r="E172" s="18" t="s">
        <v>14872</v>
      </c>
      <c r="F172" s="18" t="s">
        <v>14873</v>
      </c>
      <c r="G172" s="19">
        <v>12</v>
      </c>
      <c r="H172" s="23">
        <v>45870</v>
      </c>
      <c r="I172" s="23">
        <v>46234</v>
      </c>
      <c r="J172" s="23">
        <v>45611</v>
      </c>
      <c r="K172" s="23">
        <v>45611</v>
      </c>
      <c r="L172" s="20">
        <v>0</v>
      </c>
      <c r="M172" s="20">
        <v>958.15</v>
      </c>
      <c r="N172" s="20">
        <v>1055</v>
      </c>
      <c r="O172" s="21">
        <v>0</v>
      </c>
      <c r="Q172" s="20">
        <v>810</v>
      </c>
      <c r="R172" s="20">
        <f t="shared" si="7"/>
        <v>1055</v>
      </c>
      <c r="S172" s="20">
        <v>1055</v>
      </c>
    </row>
    <row r="173" spans="1:19">
      <c r="A173" s="18" t="s">
        <v>14874</v>
      </c>
      <c r="B173" s="18" t="s">
        <v>14875</v>
      </c>
      <c r="C173" s="18" t="s">
        <v>14876</v>
      </c>
      <c r="D173" s="18" t="s">
        <v>14877</v>
      </c>
      <c r="E173" s="18" t="s">
        <v>14878</v>
      </c>
      <c r="F173" s="18" t="s">
        <v>14879</v>
      </c>
      <c r="G173" s="19">
        <v>12</v>
      </c>
      <c r="H173" s="23">
        <v>45870</v>
      </c>
      <c r="I173" s="23">
        <v>46234</v>
      </c>
      <c r="J173" s="23">
        <v>45609</v>
      </c>
      <c r="K173" s="23">
        <v>45609</v>
      </c>
      <c r="L173" s="20">
        <v>0</v>
      </c>
      <c r="M173" s="20">
        <v>958.15</v>
      </c>
      <c r="N173" s="20">
        <v>1055</v>
      </c>
      <c r="O173" s="21">
        <v>0</v>
      </c>
      <c r="Q173" s="20">
        <v>950</v>
      </c>
      <c r="R173" s="20">
        <f t="shared" si="7"/>
        <v>1055</v>
      </c>
      <c r="S173" s="20">
        <v>1055</v>
      </c>
    </row>
    <row r="174" spans="1:19">
      <c r="A174" s="18" t="s">
        <v>14880</v>
      </c>
      <c r="B174" s="18" t="s">
        <v>14881</v>
      </c>
      <c r="C174" s="18" t="s">
        <v>14882</v>
      </c>
      <c r="D174" s="18" t="s">
        <v>14883</v>
      </c>
      <c r="E174" s="18" t="s">
        <v>14884</v>
      </c>
      <c r="F174" s="18" t="s">
        <v>14885</v>
      </c>
      <c r="G174" s="19">
        <v>12</v>
      </c>
      <c r="H174" s="23">
        <v>45870</v>
      </c>
      <c r="I174" s="23">
        <v>46234</v>
      </c>
      <c r="J174" s="23">
        <v>45609</v>
      </c>
      <c r="K174" s="23">
        <v>45609</v>
      </c>
      <c r="L174" s="20">
        <v>1179</v>
      </c>
      <c r="M174" s="20">
        <v>958.15</v>
      </c>
      <c r="N174" s="20">
        <v>965</v>
      </c>
      <c r="O174" s="21">
        <v>0</v>
      </c>
      <c r="Q174" s="20">
        <v>810</v>
      </c>
      <c r="R174" s="20">
        <f t="shared" si="7"/>
        <v>965</v>
      </c>
      <c r="S174" s="20">
        <v>965</v>
      </c>
    </row>
    <row r="175" spans="1:19">
      <c r="A175" s="18" t="s">
        <v>14886</v>
      </c>
      <c r="B175" s="18" t="s">
        <v>14887</v>
      </c>
      <c r="C175" s="18" t="s">
        <v>14888</v>
      </c>
      <c r="D175" s="18" t="s">
        <v>14889</v>
      </c>
      <c r="E175" s="18" t="s">
        <v>14890</v>
      </c>
      <c r="F175" s="18" t="s">
        <v>14891</v>
      </c>
      <c r="G175" s="19">
        <v>12</v>
      </c>
      <c r="H175" s="23">
        <v>45870</v>
      </c>
      <c r="I175" s="23">
        <v>46234</v>
      </c>
      <c r="J175" s="23">
        <v>45610</v>
      </c>
      <c r="K175" s="23">
        <v>45610</v>
      </c>
      <c r="L175" s="20">
        <v>879</v>
      </c>
      <c r="M175" s="20">
        <v>958.15</v>
      </c>
      <c r="N175" s="20">
        <v>890</v>
      </c>
      <c r="O175" s="21">
        <v>0</v>
      </c>
      <c r="Q175" s="20">
        <v>910</v>
      </c>
      <c r="R175" s="20">
        <f t="shared" si="7"/>
        <v>890</v>
      </c>
      <c r="S175" s="20">
        <v>890</v>
      </c>
    </row>
    <row r="176" spans="1:19">
      <c r="A176" s="18" t="s">
        <v>14892</v>
      </c>
      <c r="B176" s="18" t="s">
        <v>14893</v>
      </c>
      <c r="C176" s="18" t="s">
        <v>14894</v>
      </c>
      <c r="D176" s="18" t="s">
        <v>14895</v>
      </c>
      <c r="E176" s="18" t="s">
        <v>14896</v>
      </c>
      <c r="F176" s="18" t="s">
        <v>14897</v>
      </c>
      <c r="G176" s="19">
        <v>12</v>
      </c>
      <c r="H176" s="23">
        <v>45870</v>
      </c>
      <c r="I176" s="23">
        <v>46234</v>
      </c>
      <c r="J176" s="23">
        <v>45608</v>
      </c>
      <c r="K176" s="23">
        <v>45608</v>
      </c>
      <c r="L176" s="20">
        <v>830</v>
      </c>
      <c r="M176" s="20">
        <v>958.15</v>
      </c>
      <c r="N176" s="20">
        <v>1005</v>
      </c>
      <c r="O176" s="21">
        <v>0</v>
      </c>
      <c r="Q176" s="20">
        <v>930</v>
      </c>
      <c r="R176" s="20">
        <f t="shared" si="7"/>
        <v>1005</v>
      </c>
      <c r="S176" s="20">
        <v>1005</v>
      </c>
    </row>
    <row r="177" spans="1:19">
      <c r="A177" s="18" t="s">
        <v>14898</v>
      </c>
      <c r="B177" s="18" t="s">
        <v>14899</v>
      </c>
      <c r="C177" s="18" t="s">
        <v>14900</v>
      </c>
      <c r="D177" s="18" t="s">
        <v>14901</v>
      </c>
      <c r="E177" s="18" t="s">
        <v>14902</v>
      </c>
      <c r="F177" s="18" t="s">
        <v>14903</v>
      </c>
      <c r="G177" s="19">
        <v>12</v>
      </c>
      <c r="H177" s="23">
        <v>45870</v>
      </c>
      <c r="I177" s="23">
        <v>46234</v>
      </c>
      <c r="J177" s="23">
        <v>45560</v>
      </c>
      <c r="K177" s="23">
        <v>45568</v>
      </c>
      <c r="L177" s="20">
        <v>0</v>
      </c>
      <c r="M177" s="20">
        <v>958.15</v>
      </c>
      <c r="N177" s="20">
        <v>995</v>
      </c>
      <c r="O177" s="21">
        <v>0</v>
      </c>
      <c r="Q177" s="20">
        <v>850</v>
      </c>
      <c r="R177" s="20">
        <f t="shared" si="7"/>
        <v>995</v>
      </c>
      <c r="S177" s="20">
        <v>995</v>
      </c>
    </row>
    <row r="178" spans="1:19">
      <c r="A178" s="18" t="s">
        <v>14904</v>
      </c>
      <c r="B178" s="18" t="s">
        <v>14905</v>
      </c>
      <c r="C178" s="18" t="s">
        <v>14906</v>
      </c>
      <c r="D178" s="18" t="s">
        <v>14907</v>
      </c>
      <c r="E178" s="18" t="s">
        <v>14908</v>
      </c>
      <c r="F178" s="18" t="s">
        <v>14909</v>
      </c>
      <c r="G178" s="19">
        <v>12</v>
      </c>
      <c r="H178" s="23">
        <v>45870</v>
      </c>
      <c r="I178" s="23">
        <v>46234</v>
      </c>
      <c r="J178" s="23">
        <v>45560</v>
      </c>
      <c r="K178" s="23">
        <v>45568</v>
      </c>
      <c r="L178" s="20">
        <v>0</v>
      </c>
      <c r="M178" s="20">
        <v>958.15</v>
      </c>
      <c r="N178" s="20">
        <v>1110</v>
      </c>
      <c r="O178" s="21">
        <v>0</v>
      </c>
      <c r="Q178" s="20">
        <v>810</v>
      </c>
      <c r="R178" s="20">
        <f t="shared" si="7"/>
        <v>1110</v>
      </c>
      <c r="S178" s="20">
        <v>1110</v>
      </c>
    </row>
    <row r="179" spans="1:19">
      <c r="A179" s="18" t="s">
        <v>14910</v>
      </c>
      <c r="B179" s="18" t="s">
        <v>14911</v>
      </c>
      <c r="C179" s="18" t="s">
        <v>14912</v>
      </c>
      <c r="D179" s="18" t="s">
        <v>14913</v>
      </c>
      <c r="E179" s="18" t="s">
        <v>14914</v>
      </c>
      <c r="F179" s="18" t="s">
        <v>14915</v>
      </c>
      <c r="G179" s="19">
        <v>12</v>
      </c>
      <c r="H179" s="23">
        <v>45870</v>
      </c>
      <c r="I179" s="23">
        <v>46234</v>
      </c>
      <c r="J179" s="23">
        <v>45604</v>
      </c>
      <c r="K179" s="23">
        <v>45604</v>
      </c>
      <c r="L179" s="20">
        <v>0</v>
      </c>
      <c r="M179" s="20">
        <v>958.16</v>
      </c>
      <c r="N179" s="20">
        <v>910</v>
      </c>
      <c r="O179" s="21">
        <v>0</v>
      </c>
      <c r="Q179" s="20">
        <v>795</v>
      </c>
      <c r="R179" s="20">
        <f t="shared" si="7"/>
        <v>910</v>
      </c>
      <c r="S179" s="20">
        <v>910</v>
      </c>
    </row>
    <row r="180" spans="1:19">
      <c r="A180" s="18" t="s">
        <v>14916</v>
      </c>
      <c r="B180" s="18" t="s">
        <v>14917</v>
      </c>
      <c r="C180" s="18" t="s">
        <v>14918</v>
      </c>
      <c r="D180" s="18" t="s">
        <v>14919</v>
      </c>
      <c r="E180" s="18" t="s">
        <v>14920</v>
      </c>
      <c r="F180" s="18" t="s">
        <v>14921</v>
      </c>
      <c r="G180" s="19">
        <v>12</v>
      </c>
      <c r="H180" s="23">
        <v>45870</v>
      </c>
      <c r="I180" s="23">
        <v>46234</v>
      </c>
      <c r="J180" s="23">
        <v>45604</v>
      </c>
      <c r="K180" s="23">
        <v>45604</v>
      </c>
      <c r="L180" s="20">
        <v>985</v>
      </c>
      <c r="M180" s="20">
        <v>958.15</v>
      </c>
      <c r="N180" s="20">
        <v>1025</v>
      </c>
      <c r="O180" s="21">
        <v>0</v>
      </c>
      <c r="Q180" s="20">
        <v>950</v>
      </c>
      <c r="R180" s="20">
        <f t="shared" si="7"/>
        <v>1025</v>
      </c>
      <c r="S180" s="20">
        <v>1025</v>
      </c>
    </row>
    <row r="181" spans="1:19">
      <c r="A181" s="18" t="s">
        <v>14922</v>
      </c>
      <c r="B181" s="18" t="s">
        <v>14923</v>
      </c>
      <c r="C181" s="18" t="s">
        <v>14924</v>
      </c>
      <c r="D181" s="18" t="s">
        <v>14925</v>
      </c>
      <c r="E181" s="18" t="s">
        <v>14926</v>
      </c>
      <c r="F181" s="18" t="s">
        <v>14927</v>
      </c>
      <c r="G181" s="19">
        <v>12</v>
      </c>
      <c r="H181" s="23">
        <v>45870</v>
      </c>
      <c r="I181" s="23">
        <v>46234</v>
      </c>
      <c r="J181" s="23">
        <v>45604</v>
      </c>
      <c r="K181" s="23">
        <v>45604</v>
      </c>
      <c r="L181" s="20">
        <v>0</v>
      </c>
      <c r="M181" s="20">
        <v>958.15</v>
      </c>
      <c r="N181" s="20">
        <v>1025</v>
      </c>
      <c r="O181" s="21">
        <v>0</v>
      </c>
      <c r="Q181" s="20">
        <v>795</v>
      </c>
      <c r="R181" s="20">
        <f t="shared" si="7"/>
        <v>1025</v>
      </c>
      <c r="S181" s="20">
        <v>1025</v>
      </c>
    </row>
    <row r="182" spans="1:19">
      <c r="B182" s="18" t="s">
        <v>14928</v>
      </c>
      <c r="D182" s="18" t="s">
        <v>14929</v>
      </c>
      <c r="E182" s="18" t="s">
        <v>14930</v>
      </c>
      <c r="F182" s="18" t="s">
        <v>14931</v>
      </c>
      <c r="G182" s="19">
        <v>12</v>
      </c>
      <c r="H182" s="23">
        <v>45885</v>
      </c>
      <c r="I182" s="23">
        <v>46234</v>
      </c>
      <c r="J182" s="23">
        <v>45586</v>
      </c>
      <c r="K182" s="23">
        <v>45587</v>
      </c>
      <c r="L182" s="20">
        <v>0</v>
      </c>
      <c r="M182" s="20">
        <v>0</v>
      </c>
      <c r="N182" s="20">
        <v>1135</v>
      </c>
      <c r="O182" s="21">
        <v>0</v>
      </c>
      <c r="Q182" s="20">
        <v>0</v>
      </c>
      <c r="R182" s="20">
        <f t="shared" si="7"/>
        <v>1135</v>
      </c>
      <c r="S182" s="20">
        <v>1135</v>
      </c>
    </row>
    <row r="183" spans="1:19">
      <c r="A183" s="17" t="s">
        <v>14932</v>
      </c>
    </row>
    <row r="184" spans="1:19">
      <c r="A184" s="18" t="s">
        <v>14933</v>
      </c>
      <c r="B184" s="18" t="s">
        <v>14934</v>
      </c>
      <c r="C184" s="18" t="s">
        <v>14935</v>
      </c>
      <c r="D184" s="18" t="s">
        <v>14936</v>
      </c>
      <c r="E184" s="18" t="s">
        <v>14937</v>
      </c>
      <c r="F184" s="18" t="s">
        <v>14938</v>
      </c>
      <c r="G184" s="19">
        <v>12</v>
      </c>
      <c r="H184" s="23">
        <v>45870</v>
      </c>
      <c r="I184" s="23">
        <v>46234</v>
      </c>
      <c r="J184" s="23">
        <v>45597</v>
      </c>
      <c r="K184" s="23">
        <v>45597</v>
      </c>
      <c r="L184" s="20">
        <v>0</v>
      </c>
      <c r="M184" s="20">
        <v>920.42</v>
      </c>
      <c r="N184" s="20">
        <v>935</v>
      </c>
      <c r="O184" s="21">
        <v>0</v>
      </c>
      <c r="Q184" s="20">
        <v>930</v>
      </c>
      <c r="R184" s="20">
        <f>N184</f>
        <v>935</v>
      </c>
      <c r="S184" s="20">
        <v>935</v>
      </c>
    </row>
    <row r="185" spans="1:19">
      <c r="A185" s="18" t="s">
        <v>14939</v>
      </c>
      <c r="B185" s="18" t="s">
        <v>14940</v>
      </c>
      <c r="C185" s="18" t="s">
        <v>14941</v>
      </c>
      <c r="D185" s="18" t="s">
        <v>14942</v>
      </c>
      <c r="E185" s="18" t="s">
        <v>14943</v>
      </c>
      <c r="F185" s="18" t="s">
        <v>14944</v>
      </c>
      <c r="G185" s="19">
        <v>12</v>
      </c>
      <c r="H185" s="23">
        <v>45870</v>
      </c>
      <c r="I185" s="23">
        <v>46234</v>
      </c>
      <c r="J185" s="23">
        <v>45596</v>
      </c>
      <c r="K185" s="23">
        <v>45597</v>
      </c>
      <c r="L185" s="20">
        <v>0</v>
      </c>
      <c r="M185" s="20">
        <v>920.42</v>
      </c>
      <c r="N185" s="20">
        <v>990</v>
      </c>
      <c r="O185" s="21">
        <v>0</v>
      </c>
      <c r="Q185" s="20">
        <v>915</v>
      </c>
      <c r="R185" s="20">
        <f>N185</f>
        <v>990</v>
      </c>
      <c r="S185" s="20">
        <v>990</v>
      </c>
    </row>
    <row r="186" spans="1:19">
      <c r="A186" s="18" t="s">
        <v>14945</v>
      </c>
      <c r="B186" s="18" t="s">
        <v>14946</v>
      </c>
      <c r="C186" s="18" t="s">
        <v>14947</v>
      </c>
      <c r="D186" s="18" t="s">
        <v>14948</v>
      </c>
      <c r="E186" s="18" t="s">
        <v>14949</v>
      </c>
      <c r="F186" s="18" t="s">
        <v>14950</v>
      </c>
      <c r="G186" s="19">
        <v>12</v>
      </c>
      <c r="H186" s="23">
        <v>45870</v>
      </c>
      <c r="I186" s="23">
        <v>46234</v>
      </c>
      <c r="J186" s="23">
        <v>45569</v>
      </c>
      <c r="K186" s="23">
        <v>45572</v>
      </c>
      <c r="L186" s="20">
        <v>879</v>
      </c>
      <c r="M186" s="20">
        <v>920.42</v>
      </c>
      <c r="N186" s="20">
        <v>950</v>
      </c>
      <c r="O186" s="21">
        <v>0</v>
      </c>
      <c r="Q186" s="20">
        <v>950</v>
      </c>
      <c r="R186" s="20">
        <f>N186</f>
        <v>950</v>
      </c>
      <c r="S186" s="20">
        <v>950</v>
      </c>
    </row>
    <row r="187" spans="1:19">
      <c r="A187" s="17" t="s">
        <v>14951</v>
      </c>
    </row>
    <row r="188" spans="1:19">
      <c r="A188" s="18" t="s">
        <v>14952</v>
      </c>
      <c r="B188" s="18" t="s">
        <v>14953</v>
      </c>
      <c r="C188" s="18" t="s">
        <v>14954</v>
      </c>
      <c r="D188" s="18" t="s">
        <v>14955</v>
      </c>
      <c r="E188" s="18" t="s">
        <v>14956</v>
      </c>
      <c r="F188" s="18" t="s">
        <v>14957</v>
      </c>
      <c r="G188" s="19">
        <v>12</v>
      </c>
      <c r="H188" s="23">
        <v>45870</v>
      </c>
      <c r="I188" s="23">
        <v>46234</v>
      </c>
      <c r="J188" s="23">
        <v>45610</v>
      </c>
      <c r="K188" s="23">
        <v>45610</v>
      </c>
      <c r="L188" s="20">
        <v>0</v>
      </c>
      <c r="M188" s="20">
        <v>881.56</v>
      </c>
      <c r="N188" s="20">
        <v>810</v>
      </c>
      <c r="O188" s="21">
        <v>0</v>
      </c>
      <c r="Q188" s="20">
        <v>890</v>
      </c>
      <c r="R188" s="20">
        <f t="shared" ref="R188:R204" si="8">N188</f>
        <v>810</v>
      </c>
      <c r="S188" s="20">
        <v>810</v>
      </c>
    </row>
    <row r="189" spans="1:19">
      <c r="A189" s="18" t="s">
        <v>14958</v>
      </c>
      <c r="B189" s="18" t="s">
        <v>14959</v>
      </c>
      <c r="C189" s="18" t="s">
        <v>14960</v>
      </c>
      <c r="D189" s="18" t="s">
        <v>14961</v>
      </c>
      <c r="E189" s="18" t="s">
        <v>14962</v>
      </c>
      <c r="F189" s="18" t="s">
        <v>14963</v>
      </c>
      <c r="G189" s="19">
        <v>12</v>
      </c>
      <c r="H189" s="23">
        <v>45870</v>
      </c>
      <c r="I189" s="23">
        <v>46234</v>
      </c>
      <c r="J189" s="23">
        <v>45609</v>
      </c>
      <c r="K189" s="23">
        <v>45610</v>
      </c>
      <c r="L189" s="20">
        <v>795</v>
      </c>
      <c r="M189" s="20">
        <v>881.56</v>
      </c>
      <c r="N189" s="20">
        <v>810</v>
      </c>
      <c r="O189" s="21">
        <v>0</v>
      </c>
      <c r="Q189" s="20">
        <v>870</v>
      </c>
      <c r="R189" s="20">
        <f t="shared" si="8"/>
        <v>810</v>
      </c>
      <c r="S189" s="20">
        <v>810</v>
      </c>
    </row>
    <row r="190" spans="1:19">
      <c r="A190" s="18" t="s">
        <v>14964</v>
      </c>
      <c r="B190" s="18" t="s">
        <v>14965</v>
      </c>
      <c r="C190" s="18" t="s">
        <v>14966</v>
      </c>
      <c r="D190" s="18" t="s">
        <v>14967</v>
      </c>
      <c r="E190" s="18" t="s">
        <v>14968</v>
      </c>
      <c r="F190" s="18" t="s">
        <v>14969</v>
      </c>
      <c r="G190" s="19">
        <v>12</v>
      </c>
      <c r="H190" s="23">
        <v>45870</v>
      </c>
      <c r="I190" s="23">
        <v>46234</v>
      </c>
      <c r="J190" s="23">
        <v>45561</v>
      </c>
      <c r="K190" s="23">
        <v>45568</v>
      </c>
      <c r="L190" s="20">
        <v>0</v>
      </c>
      <c r="M190" s="20">
        <v>881.56</v>
      </c>
      <c r="N190" s="20">
        <v>835</v>
      </c>
      <c r="O190" s="21">
        <v>0</v>
      </c>
      <c r="Q190" s="20">
        <v>870</v>
      </c>
      <c r="R190" s="20">
        <f t="shared" si="8"/>
        <v>835</v>
      </c>
      <c r="S190" s="20">
        <v>835</v>
      </c>
    </row>
    <row r="191" spans="1:19">
      <c r="A191" s="18" t="s">
        <v>14970</v>
      </c>
      <c r="B191" s="18" t="s">
        <v>14971</v>
      </c>
      <c r="C191" s="18" t="s">
        <v>14972</v>
      </c>
      <c r="D191" s="18" t="s">
        <v>14973</v>
      </c>
      <c r="E191" s="18" t="s">
        <v>14974</v>
      </c>
      <c r="F191" s="18" t="s">
        <v>14975</v>
      </c>
      <c r="G191" s="19">
        <v>12</v>
      </c>
      <c r="H191" s="23">
        <v>45870</v>
      </c>
      <c r="I191" s="23">
        <v>46234</v>
      </c>
      <c r="J191" s="23">
        <v>45561</v>
      </c>
      <c r="K191" s="23">
        <v>45568</v>
      </c>
      <c r="L191" s="20">
        <v>0</v>
      </c>
      <c r="M191" s="20">
        <v>881.56</v>
      </c>
      <c r="N191" s="20">
        <v>835</v>
      </c>
      <c r="O191" s="21">
        <v>0</v>
      </c>
      <c r="Q191" s="20">
        <v>835</v>
      </c>
      <c r="R191" s="20">
        <f t="shared" si="8"/>
        <v>835</v>
      </c>
      <c r="S191" s="20">
        <v>835</v>
      </c>
    </row>
    <row r="192" spans="1:19">
      <c r="A192" s="18" t="s">
        <v>14976</v>
      </c>
      <c r="B192" s="18" t="s">
        <v>14977</v>
      </c>
      <c r="C192" s="18" t="s">
        <v>14978</v>
      </c>
      <c r="D192" s="18" t="s">
        <v>14979</v>
      </c>
      <c r="E192" s="18" t="s">
        <v>14980</v>
      </c>
      <c r="F192" s="18" t="s">
        <v>14981</v>
      </c>
      <c r="G192" s="19">
        <v>12</v>
      </c>
      <c r="H192" s="23">
        <v>45870</v>
      </c>
      <c r="I192" s="23">
        <v>46234</v>
      </c>
      <c r="J192" s="23">
        <v>45610</v>
      </c>
      <c r="K192" s="23">
        <v>45610</v>
      </c>
      <c r="L192" s="20">
        <v>780</v>
      </c>
      <c r="M192" s="20">
        <v>881.56</v>
      </c>
      <c r="N192" s="20">
        <v>910</v>
      </c>
      <c r="O192" s="21">
        <v>0</v>
      </c>
      <c r="Q192" s="20">
        <v>780</v>
      </c>
      <c r="R192" s="20">
        <f t="shared" si="8"/>
        <v>910</v>
      </c>
      <c r="S192" s="20">
        <v>910</v>
      </c>
    </row>
    <row r="193" spans="1:19">
      <c r="A193" s="18" t="s">
        <v>14982</v>
      </c>
      <c r="B193" s="18" t="s">
        <v>14983</v>
      </c>
      <c r="C193" s="18" t="s">
        <v>14984</v>
      </c>
      <c r="D193" s="18" t="s">
        <v>14985</v>
      </c>
      <c r="E193" s="18" t="s">
        <v>14986</v>
      </c>
      <c r="F193" s="18" t="s">
        <v>14987</v>
      </c>
      <c r="G193" s="19">
        <v>12</v>
      </c>
      <c r="H193" s="23">
        <v>45870</v>
      </c>
      <c r="I193" s="23">
        <v>46234</v>
      </c>
      <c r="J193" s="23">
        <v>45604</v>
      </c>
      <c r="K193" s="23">
        <v>45604</v>
      </c>
      <c r="L193" s="20">
        <v>815</v>
      </c>
      <c r="M193" s="20">
        <v>881.56</v>
      </c>
      <c r="N193" s="20">
        <v>795</v>
      </c>
      <c r="O193" s="21">
        <v>0</v>
      </c>
      <c r="Q193" s="20">
        <v>649</v>
      </c>
      <c r="R193" s="20">
        <f t="shared" si="8"/>
        <v>795</v>
      </c>
      <c r="S193" s="20">
        <v>795</v>
      </c>
    </row>
    <row r="194" spans="1:19">
      <c r="A194" s="18" t="s">
        <v>14988</v>
      </c>
      <c r="B194" s="18" t="s">
        <v>14989</v>
      </c>
      <c r="C194" s="18" t="s">
        <v>14990</v>
      </c>
      <c r="D194" s="18" t="s">
        <v>14991</v>
      </c>
      <c r="E194" s="18" t="s">
        <v>14992</v>
      </c>
      <c r="F194" s="18" t="s">
        <v>14993</v>
      </c>
      <c r="G194" s="19">
        <v>12</v>
      </c>
      <c r="H194" s="23">
        <v>45870</v>
      </c>
      <c r="I194" s="23">
        <v>46234</v>
      </c>
      <c r="J194" s="23">
        <v>45580</v>
      </c>
      <c r="K194" s="23">
        <v>45583</v>
      </c>
      <c r="L194" s="20">
        <v>0</v>
      </c>
      <c r="M194" s="20">
        <v>881.56</v>
      </c>
      <c r="N194" s="20">
        <v>985</v>
      </c>
      <c r="O194" s="21">
        <v>0</v>
      </c>
      <c r="Q194" s="20">
        <v>835</v>
      </c>
      <c r="R194" s="20">
        <f t="shared" si="8"/>
        <v>985</v>
      </c>
      <c r="S194" s="20">
        <v>985</v>
      </c>
    </row>
    <row r="195" spans="1:19">
      <c r="A195" s="18" t="s">
        <v>14994</v>
      </c>
      <c r="B195" s="18" t="s">
        <v>14995</v>
      </c>
      <c r="C195" s="18" t="s">
        <v>14996</v>
      </c>
      <c r="D195" s="18" t="s">
        <v>14997</v>
      </c>
      <c r="E195" s="18" t="s">
        <v>14998</v>
      </c>
      <c r="F195" s="18" t="s">
        <v>14999</v>
      </c>
      <c r="G195" s="19">
        <v>12</v>
      </c>
      <c r="H195" s="23">
        <v>45870</v>
      </c>
      <c r="I195" s="23">
        <v>46234</v>
      </c>
      <c r="J195" s="23">
        <v>45611</v>
      </c>
      <c r="K195" s="23">
        <v>45611</v>
      </c>
      <c r="L195" s="20">
        <v>0</v>
      </c>
      <c r="M195" s="20">
        <v>881.56</v>
      </c>
      <c r="N195" s="20">
        <v>1000</v>
      </c>
      <c r="O195" s="21">
        <v>0</v>
      </c>
      <c r="Q195" s="20">
        <v>795</v>
      </c>
      <c r="R195" s="20">
        <f t="shared" si="8"/>
        <v>1000</v>
      </c>
      <c r="S195" s="20">
        <v>1000</v>
      </c>
    </row>
    <row r="196" spans="1:19">
      <c r="A196" s="18" t="s">
        <v>15000</v>
      </c>
      <c r="B196" s="18" t="s">
        <v>15001</v>
      </c>
      <c r="C196" s="18" t="s">
        <v>15002</v>
      </c>
      <c r="D196" s="18" t="s">
        <v>15003</v>
      </c>
      <c r="E196" s="18" t="s">
        <v>15004</v>
      </c>
      <c r="F196" s="18" t="s">
        <v>15005</v>
      </c>
      <c r="G196" s="19">
        <v>12</v>
      </c>
      <c r="H196" s="23">
        <v>45870</v>
      </c>
      <c r="I196" s="23">
        <v>46234</v>
      </c>
      <c r="J196" s="23">
        <v>45614</v>
      </c>
      <c r="K196" s="23">
        <v>45614</v>
      </c>
      <c r="L196" s="20">
        <v>0</v>
      </c>
      <c r="M196" s="20">
        <v>881.56</v>
      </c>
      <c r="N196" s="20">
        <v>1100</v>
      </c>
      <c r="O196" s="21">
        <v>0</v>
      </c>
      <c r="Q196" s="20">
        <v>890</v>
      </c>
      <c r="R196" s="20">
        <f t="shared" si="8"/>
        <v>1100</v>
      </c>
      <c r="S196" s="20">
        <v>1100</v>
      </c>
    </row>
    <row r="197" spans="1:19">
      <c r="A197" s="18" t="s">
        <v>15006</v>
      </c>
      <c r="B197" s="18" t="s">
        <v>15007</v>
      </c>
      <c r="C197" s="18" t="s">
        <v>15008</v>
      </c>
      <c r="D197" s="18" t="s">
        <v>15009</v>
      </c>
      <c r="E197" s="18" t="s">
        <v>15010</v>
      </c>
      <c r="F197" s="18" t="s">
        <v>15011</v>
      </c>
      <c r="G197" s="19">
        <v>12</v>
      </c>
      <c r="H197" s="23">
        <v>45870</v>
      </c>
      <c r="I197" s="23">
        <v>46234</v>
      </c>
      <c r="J197" s="23">
        <v>45606</v>
      </c>
      <c r="K197" s="23">
        <v>45607</v>
      </c>
      <c r="L197" s="20">
        <v>0</v>
      </c>
      <c r="M197" s="20">
        <v>881.56</v>
      </c>
      <c r="N197" s="20">
        <v>945</v>
      </c>
      <c r="O197" s="21">
        <v>0</v>
      </c>
      <c r="Q197" s="20">
        <v>835</v>
      </c>
      <c r="R197" s="20">
        <f t="shared" si="8"/>
        <v>945</v>
      </c>
      <c r="S197" s="20">
        <v>945</v>
      </c>
    </row>
    <row r="198" spans="1:19">
      <c r="A198" s="18" t="s">
        <v>15012</v>
      </c>
      <c r="B198" s="18" t="s">
        <v>15013</v>
      </c>
      <c r="C198" s="18" t="s">
        <v>15014</v>
      </c>
      <c r="D198" s="18" t="s">
        <v>15015</v>
      </c>
      <c r="E198" s="18" t="s">
        <v>15016</v>
      </c>
      <c r="F198" s="18" t="s">
        <v>15017</v>
      </c>
      <c r="G198" s="19">
        <v>12</v>
      </c>
      <c r="H198" s="23">
        <v>45870</v>
      </c>
      <c r="I198" s="23">
        <v>46234</v>
      </c>
      <c r="J198" s="23">
        <v>45607</v>
      </c>
      <c r="K198" s="23">
        <v>45607</v>
      </c>
      <c r="L198" s="20">
        <v>880</v>
      </c>
      <c r="M198" s="20">
        <v>881.56</v>
      </c>
      <c r="N198" s="20">
        <v>945</v>
      </c>
      <c r="O198" s="21">
        <v>0</v>
      </c>
      <c r="Q198" s="20">
        <v>835</v>
      </c>
      <c r="R198" s="20">
        <f t="shared" si="8"/>
        <v>945</v>
      </c>
      <c r="S198" s="20">
        <v>945</v>
      </c>
    </row>
    <row r="199" spans="1:19">
      <c r="A199" s="18" t="s">
        <v>15018</v>
      </c>
      <c r="B199" s="18" t="s">
        <v>15019</v>
      </c>
      <c r="C199" s="18" t="s">
        <v>15020</v>
      </c>
      <c r="D199" s="18" t="s">
        <v>15021</v>
      </c>
      <c r="E199" s="18" t="s">
        <v>15022</v>
      </c>
      <c r="F199" s="18" t="s">
        <v>15023</v>
      </c>
      <c r="G199" s="19">
        <v>12</v>
      </c>
      <c r="H199" s="23">
        <v>45870</v>
      </c>
      <c r="I199" s="23">
        <v>46234</v>
      </c>
      <c r="J199" s="23">
        <v>45608</v>
      </c>
      <c r="K199" s="23">
        <v>45609</v>
      </c>
      <c r="L199" s="20">
        <v>935</v>
      </c>
      <c r="M199" s="20">
        <v>881.56</v>
      </c>
      <c r="N199" s="20">
        <v>885</v>
      </c>
      <c r="O199" s="21">
        <v>0</v>
      </c>
      <c r="Q199" s="20">
        <v>890</v>
      </c>
      <c r="R199" s="20">
        <f t="shared" si="8"/>
        <v>885</v>
      </c>
      <c r="S199" s="20">
        <v>885</v>
      </c>
    </row>
    <row r="200" spans="1:19">
      <c r="A200" s="18" t="s">
        <v>15024</v>
      </c>
      <c r="B200" s="18" t="s">
        <v>15025</v>
      </c>
      <c r="C200" s="18" t="s">
        <v>15026</v>
      </c>
      <c r="D200" s="18" t="s">
        <v>15027</v>
      </c>
      <c r="E200" s="18" t="s">
        <v>15028</v>
      </c>
      <c r="F200" s="18" t="s">
        <v>15029</v>
      </c>
      <c r="G200" s="19">
        <v>12</v>
      </c>
      <c r="H200" s="23">
        <v>45870</v>
      </c>
      <c r="I200" s="23">
        <v>46234</v>
      </c>
      <c r="J200" s="23">
        <v>45610</v>
      </c>
      <c r="K200" s="23">
        <v>45610</v>
      </c>
      <c r="L200" s="20">
        <v>0</v>
      </c>
      <c r="M200" s="20">
        <v>881.56</v>
      </c>
      <c r="N200" s="20">
        <v>850</v>
      </c>
      <c r="O200" s="21">
        <v>0</v>
      </c>
      <c r="Q200" s="20">
        <v>890</v>
      </c>
      <c r="R200" s="20">
        <f t="shared" si="8"/>
        <v>850</v>
      </c>
      <c r="S200" s="20">
        <v>850</v>
      </c>
    </row>
    <row r="201" spans="1:19">
      <c r="A201" s="18" t="s">
        <v>15030</v>
      </c>
      <c r="B201" s="18" t="s">
        <v>15031</v>
      </c>
      <c r="C201" s="18" t="s">
        <v>15032</v>
      </c>
      <c r="D201" s="18" t="s">
        <v>15033</v>
      </c>
      <c r="E201" s="18" t="s">
        <v>15034</v>
      </c>
      <c r="F201" s="18" t="s">
        <v>15035</v>
      </c>
      <c r="G201" s="19">
        <v>12</v>
      </c>
      <c r="H201" s="23">
        <v>45870</v>
      </c>
      <c r="I201" s="23">
        <v>46234</v>
      </c>
      <c r="J201" s="23">
        <v>45610</v>
      </c>
      <c r="K201" s="23">
        <v>45610</v>
      </c>
      <c r="L201" s="20">
        <v>0</v>
      </c>
      <c r="M201" s="20">
        <v>881.56</v>
      </c>
      <c r="N201" s="20">
        <v>850</v>
      </c>
      <c r="O201" s="21">
        <v>0</v>
      </c>
      <c r="Q201" s="20">
        <v>870</v>
      </c>
      <c r="R201" s="20">
        <f t="shared" si="8"/>
        <v>850</v>
      </c>
      <c r="S201" s="20">
        <v>850</v>
      </c>
    </row>
    <row r="202" spans="1:19">
      <c r="A202" s="18" t="s">
        <v>15036</v>
      </c>
      <c r="B202" s="18" t="s">
        <v>15037</v>
      </c>
      <c r="C202" s="18" t="s">
        <v>15038</v>
      </c>
      <c r="D202" s="18" t="s">
        <v>15039</v>
      </c>
      <c r="E202" s="18" t="s">
        <v>15040</v>
      </c>
      <c r="F202" s="18" t="s">
        <v>15041</v>
      </c>
      <c r="G202" s="19">
        <v>12</v>
      </c>
      <c r="H202" s="23">
        <v>45870</v>
      </c>
      <c r="I202" s="23">
        <v>46234</v>
      </c>
      <c r="J202" s="23">
        <v>45610</v>
      </c>
      <c r="K202" s="23">
        <v>45610</v>
      </c>
      <c r="L202" s="20">
        <v>0</v>
      </c>
      <c r="M202" s="20">
        <v>881.56</v>
      </c>
      <c r="N202" s="20">
        <v>850</v>
      </c>
      <c r="O202" s="21">
        <v>0</v>
      </c>
      <c r="Q202" s="20">
        <v>780</v>
      </c>
      <c r="R202" s="20">
        <f t="shared" si="8"/>
        <v>850</v>
      </c>
      <c r="S202" s="20">
        <v>850</v>
      </c>
    </row>
    <row r="203" spans="1:19">
      <c r="A203" s="18" t="s">
        <v>15042</v>
      </c>
      <c r="B203" s="18" t="s">
        <v>15043</v>
      </c>
      <c r="C203" s="18" t="s">
        <v>15044</v>
      </c>
      <c r="D203" s="18" t="s">
        <v>15045</v>
      </c>
      <c r="E203" s="18" t="s">
        <v>15046</v>
      </c>
      <c r="F203" s="18" t="s">
        <v>15047</v>
      </c>
      <c r="G203" s="19">
        <v>12</v>
      </c>
      <c r="H203" s="23">
        <v>45870</v>
      </c>
      <c r="I203" s="23">
        <v>46234</v>
      </c>
      <c r="J203" s="23">
        <v>45608</v>
      </c>
      <c r="K203" s="23">
        <v>45608</v>
      </c>
      <c r="L203" s="20">
        <v>880</v>
      </c>
      <c r="M203" s="20">
        <v>881.56</v>
      </c>
      <c r="N203" s="20">
        <v>850</v>
      </c>
      <c r="O203" s="21">
        <v>0</v>
      </c>
      <c r="Q203" s="20">
        <v>780</v>
      </c>
      <c r="R203" s="20">
        <f t="shared" si="8"/>
        <v>850</v>
      </c>
      <c r="S203" s="20">
        <v>850</v>
      </c>
    </row>
    <row r="204" spans="1:19">
      <c r="A204" s="18" t="s">
        <v>15048</v>
      </c>
      <c r="B204" s="18" t="s">
        <v>15049</v>
      </c>
      <c r="C204" s="18" t="s">
        <v>15050</v>
      </c>
      <c r="D204" s="18" t="s">
        <v>15051</v>
      </c>
      <c r="E204" s="18" t="s">
        <v>15052</v>
      </c>
      <c r="F204" s="18" t="s">
        <v>15053</v>
      </c>
      <c r="G204" s="19">
        <v>12</v>
      </c>
      <c r="H204" s="23">
        <v>45870</v>
      </c>
      <c r="I204" s="23">
        <v>46234</v>
      </c>
      <c r="J204" s="23">
        <v>45611</v>
      </c>
      <c r="K204" s="23">
        <v>45614</v>
      </c>
      <c r="L204" s="20">
        <v>0</v>
      </c>
      <c r="M204" s="20">
        <v>881.56</v>
      </c>
      <c r="N204" s="20">
        <v>905</v>
      </c>
      <c r="O204" s="21">
        <v>0</v>
      </c>
      <c r="Q204" s="20">
        <v>780</v>
      </c>
      <c r="R204" s="20">
        <f t="shared" si="8"/>
        <v>905</v>
      </c>
      <c r="S204" s="20">
        <v>905</v>
      </c>
    </row>
    <row r="205" spans="1:19">
      <c r="A205" s="17" t="s">
        <v>15054</v>
      </c>
    </row>
    <row r="206" spans="1:19">
      <c r="A206" s="18" t="s">
        <v>15055</v>
      </c>
      <c r="B206" s="18" t="s">
        <v>15056</v>
      </c>
      <c r="C206" s="18" t="s">
        <v>15057</v>
      </c>
      <c r="D206" s="18" t="s">
        <v>15058</v>
      </c>
      <c r="E206" s="18" t="s">
        <v>15059</v>
      </c>
      <c r="F206" s="18" t="s">
        <v>15060</v>
      </c>
      <c r="G206" s="19">
        <v>12</v>
      </c>
      <c r="H206" s="23">
        <v>45870</v>
      </c>
      <c r="I206" s="23">
        <v>46234</v>
      </c>
      <c r="J206" s="23">
        <v>45596</v>
      </c>
      <c r="K206" s="23">
        <v>45597</v>
      </c>
      <c r="L206" s="20">
        <v>780</v>
      </c>
      <c r="M206" s="20">
        <v>873.22</v>
      </c>
      <c r="N206" s="20">
        <v>910</v>
      </c>
      <c r="O206" s="21">
        <v>0</v>
      </c>
      <c r="Q206" s="20">
        <v>890</v>
      </c>
      <c r="R206" s="20">
        <f t="shared" ref="R206:R214" si="9">N206</f>
        <v>910</v>
      </c>
      <c r="S206" s="20">
        <v>910</v>
      </c>
    </row>
    <row r="207" spans="1:19">
      <c r="A207" s="18" t="s">
        <v>15061</v>
      </c>
      <c r="B207" s="18" t="s">
        <v>15062</v>
      </c>
      <c r="C207" s="18" t="s">
        <v>15063</v>
      </c>
      <c r="D207" s="18" t="s">
        <v>15064</v>
      </c>
      <c r="E207" s="18" t="s">
        <v>15065</v>
      </c>
      <c r="F207" s="18" t="s">
        <v>15066</v>
      </c>
      <c r="G207" s="19">
        <v>12</v>
      </c>
      <c r="H207" s="23">
        <v>45870</v>
      </c>
      <c r="I207" s="23">
        <v>46234</v>
      </c>
      <c r="J207" s="23">
        <v>45615</v>
      </c>
      <c r="L207" s="20">
        <v>0</v>
      </c>
      <c r="M207" s="20">
        <v>873.22</v>
      </c>
      <c r="N207" s="20">
        <v>1020</v>
      </c>
      <c r="O207" s="21">
        <v>0</v>
      </c>
      <c r="Q207" s="20">
        <v>850</v>
      </c>
      <c r="R207" s="20">
        <f t="shared" si="9"/>
        <v>1020</v>
      </c>
      <c r="S207" s="20">
        <v>1020</v>
      </c>
    </row>
    <row r="208" spans="1:19">
      <c r="A208" s="18" t="s">
        <v>15067</v>
      </c>
      <c r="B208" s="18" t="s">
        <v>15068</v>
      </c>
      <c r="C208" s="18" t="s">
        <v>15069</v>
      </c>
      <c r="D208" s="18" t="s">
        <v>15070</v>
      </c>
      <c r="E208" s="18" t="s">
        <v>15071</v>
      </c>
      <c r="F208" s="18" t="s">
        <v>15072</v>
      </c>
      <c r="G208" s="19">
        <v>12</v>
      </c>
      <c r="H208" s="23">
        <v>45870</v>
      </c>
      <c r="I208" s="23">
        <v>46234</v>
      </c>
      <c r="J208" s="23">
        <v>45567</v>
      </c>
      <c r="K208" s="23">
        <v>45568</v>
      </c>
      <c r="L208" s="20">
        <v>0</v>
      </c>
      <c r="M208" s="20">
        <v>873.22</v>
      </c>
      <c r="N208" s="20">
        <v>985</v>
      </c>
      <c r="O208" s="21">
        <v>0</v>
      </c>
      <c r="Q208" s="20">
        <v>779</v>
      </c>
      <c r="R208" s="20">
        <f t="shared" si="9"/>
        <v>985</v>
      </c>
      <c r="S208" s="20">
        <v>985</v>
      </c>
    </row>
    <row r="209" spans="1:19">
      <c r="A209" s="18" t="s">
        <v>15073</v>
      </c>
      <c r="B209" s="18" t="s">
        <v>15074</v>
      </c>
      <c r="C209" s="18" t="s">
        <v>15075</v>
      </c>
      <c r="D209" s="18" t="s">
        <v>15076</v>
      </c>
      <c r="E209" s="18" t="s">
        <v>15077</v>
      </c>
      <c r="F209" s="18" t="s">
        <v>15078</v>
      </c>
      <c r="G209" s="19">
        <v>12</v>
      </c>
      <c r="H209" s="23">
        <v>45870</v>
      </c>
      <c r="I209" s="23">
        <v>46234</v>
      </c>
      <c r="J209" s="23">
        <v>45567</v>
      </c>
      <c r="K209" s="23">
        <v>45568</v>
      </c>
      <c r="L209" s="20">
        <v>0</v>
      </c>
      <c r="M209" s="20">
        <v>873.22</v>
      </c>
      <c r="N209" s="20">
        <v>1040</v>
      </c>
      <c r="O209" s="21">
        <v>0</v>
      </c>
      <c r="Q209" s="20">
        <v>850</v>
      </c>
      <c r="R209" s="20">
        <f t="shared" si="9"/>
        <v>1040</v>
      </c>
      <c r="S209" s="20">
        <v>1040</v>
      </c>
    </row>
    <row r="210" spans="1:19">
      <c r="A210" s="18" t="s">
        <v>15079</v>
      </c>
      <c r="B210" s="18" t="s">
        <v>15080</v>
      </c>
      <c r="C210" s="18" t="s">
        <v>15081</v>
      </c>
      <c r="D210" s="18" t="s">
        <v>15082</v>
      </c>
      <c r="E210" s="18" t="s">
        <v>15083</v>
      </c>
      <c r="F210" s="18" t="s">
        <v>15084</v>
      </c>
      <c r="G210" s="19">
        <v>12</v>
      </c>
      <c r="H210" s="23">
        <v>45870</v>
      </c>
      <c r="I210" s="23">
        <v>46234</v>
      </c>
      <c r="J210" s="23">
        <v>45604</v>
      </c>
      <c r="K210" s="23">
        <v>45604</v>
      </c>
      <c r="L210" s="20">
        <v>770</v>
      </c>
      <c r="M210" s="20">
        <v>873.22</v>
      </c>
      <c r="N210" s="20">
        <v>750</v>
      </c>
      <c r="O210" s="21">
        <v>0</v>
      </c>
      <c r="Q210" s="20">
        <v>850</v>
      </c>
      <c r="R210" s="20">
        <f t="shared" si="9"/>
        <v>750</v>
      </c>
      <c r="S210" s="20">
        <v>750</v>
      </c>
    </row>
    <row r="211" spans="1:19">
      <c r="A211" s="18" t="s">
        <v>15085</v>
      </c>
      <c r="B211" s="18" t="s">
        <v>15086</v>
      </c>
      <c r="C211" s="18" t="s">
        <v>15087</v>
      </c>
      <c r="D211" s="18" t="s">
        <v>15088</v>
      </c>
      <c r="E211" s="18" t="s">
        <v>15089</v>
      </c>
      <c r="F211" s="18" t="s">
        <v>15090</v>
      </c>
      <c r="G211" s="19">
        <v>12</v>
      </c>
      <c r="H211" s="23">
        <v>45870</v>
      </c>
      <c r="I211" s="23">
        <v>46234</v>
      </c>
      <c r="J211" s="23">
        <v>45609</v>
      </c>
      <c r="K211" s="23">
        <v>45609</v>
      </c>
      <c r="L211" s="20">
        <v>0</v>
      </c>
      <c r="M211" s="20">
        <v>873.22</v>
      </c>
      <c r="N211" s="20">
        <v>850</v>
      </c>
      <c r="O211" s="21">
        <v>0</v>
      </c>
      <c r="Q211" s="20">
        <v>890</v>
      </c>
      <c r="R211" s="20">
        <f t="shared" si="9"/>
        <v>850</v>
      </c>
      <c r="S211" s="20">
        <v>850</v>
      </c>
    </row>
    <row r="212" spans="1:19">
      <c r="A212" s="18" t="s">
        <v>15091</v>
      </c>
      <c r="B212" s="18" t="s">
        <v>15092</v>
      </c>
      <c r="C212" s="18" t="s">
        <v>15093</v>
      </c>
      <c r="D212" s="18" t="s">
        <v>15094</v>
      </c>
      <c r="E212" s="18" t="s">
        <v>15095</v>
      </c>
      <c r="F212" s="18" t="s">
        <v>15096</v>
      </c>
      <c r="G212" s="19">
        <v>12</v>
      </c>
      <c r="H212" s="23">
        <v>45870</v>
      </c>
      <c r="I212" s="23">
        <v>46234</v>
      </c>
      <c r="J212" s="23">
        <v>45601</v>
      </c>
      <c r="K212" s="23">
        <v>45602</v>
      </c>
      <c r="L212" s="20">
        <v>0</v>
      </c>
      <c r="M212" s="20">
        <v>873.22</v>
      </c>
      <c r="N212" s="20">
        <v>965</v>
      </c>
      <c r="O212" s="21">
        <v>0</v>
      </c>
      <c r="Q212" s="20">
        <v>890</v>
      </c>
      <c r="R212" s="20">
        <f t="shared" si="9"/>
        <v>965</v>
      </c>
      <c r="S212" s="20">
        <v>965</v>
      </c>
    </row>
    <row r="213" spans="1:19">
      <c r="A213" s="18" t="s">
        <v>15097</v>
      </c>
      <c r="B213" s="18" t="s">
        <v>15098</v>
      </c>
      <c r="C213" s="18" t="s">
        <v>15099</v>
      </c>
      <c r="D213" s="18" t="s">
        <v>15100</v>
      </c>
      <c r="E213" s="18" t="s">
        <v>15101</v>
      </c>
      <c r="F213" s="18" t="s">
        <v>15102</v>
      </c>
      <c r="G213" s="19">
        <v>12</v>
      </c>
      <c r="H213" s="23">
        <v>45870</v>
      </c>
      <c r="I213" s="23">
        <v>46234</v>
      </c>
      <c r="J213" s="23">
        <v>45610</v>
      </c>
      <c r="K213" s="23">
        <v>45610</v>
      </c>
      <c r="L213" s="20">
        <v>0</v>
      </c>
      <c r="M213" s="20">
        <v>873.22</v>
      </c>
      <c r="N213" s="20">
        <v>965</v>
      </c>
      <c r="O213" s="21">
        <v>0</v>
      </c>
      <c r="Q213" s="20">
        <v>835</v>
      </c>
      <c r="R213" s="20">
        <f t="shared" si="9"/>
        <v>965</v>
      </c>
      <c r="S213" s="20">
        <v>965</v>
      </c>
    </row>
    <row r="214" spans="1:19">
      <c r="A214" s="18" t="s">
        <v>15103</v>
      </c>
      <c r="B214" s="18" t="s">
        <v>15104</v>
      </c>
      <c r="C214" s="18" t="s">
        <v>15105</v>
      </c>
      <c r="D214" s="18" t="s">
        <v>15106</v>
      </c>
      <c r="E214" s="18" t="s">
        <v>15107</v>
      </c>
      <c r="F214" s="18" t="s">
        <v>15108</v>
      </c>
      <c r="G214" s="19">
        <v>12</v>
      </c>
      <c r="H214" s="23">
        <v>45870</v>
      </c>
      <c r="I214" s="23">
        <v>46234</v>
      </c>
      <c r="J214" s="23">
        <v>45609</v>
      </c>
      <c r="K214" s="23">
        <v>45609</v>
      </c>
      <c r="L214" s="20">
        <v>0</v>
      </c>
      <c r="M214" s="20">
        <v>873.22</v>
      </c>
      <c r="N214" s="20">
        <v>1020</v>
      </c>
      <c r="O214" s="21">
        <v>0</v>
      </c>
      <c r="Q214" s="20">
        <v>780</v>
      </c>
      <c r="R214" s="20">
        <f t="shared" si="9"/>
        <v>1020</v>
      </c>
      <c r="S214" s="20">
        <v>1020</v>
      </c>
    </row>
    <row r="215" spans="1:19">
      <c r="A215" s="17" t="s">
        <v>15109</v>
      </c>
    </row>
    <row r="216" spans="1:19">
      <c r="A216" s="18" t="s">
        <v>15110</v>
      </c>
      <c r="B216" s="18" t="s">
        <v>15111</v>
      </c>
      <c r="C216" s="18" t="s">
        <v>15112</v>
      </c>
      <c r="D216" s="18" t="s">
        <v>15113</v>
      </c>
      <c r="E216" s="18" t="s">
        <v>15114</v>
      </c>
      <c r="F216" s="18" t="s">
        <v>15115</v>
      </c>
      <c r="G216" s="19">
        <v>12</v>
      </c>
      <c r="H216" s="23">
        <v>45870</v>
      </c>
      <c r="I216" s="23">
        <v>46234</v>
      </c>
      <c r="J216" s="23">
        <v>45603</v>
      </c>
      <c r="K216" s="23">
        <v>45603</v>
      </c>
      <c r="L216" s="20">
        <v>645</v>
      </c>
      <c r="M216" s="20">
        <v>680</v>
      </c>
      <c r="N216" s="20">
        <v>685</v>
      </c>
      <c r="O216" s="21">
        <v>0</v>
      </c>
      <c r="Q216" s="20">
        <v>785</v>
      </c>
      <c r="R216" s="20">
        <f t="shared" ref="R216:R229" si="10">N216</f>
        <v>685</v>
      </c>
      <c r="S216" s="20">
        <v>685</v>
      </c>
    </row>
    <row r="217" spans="1:19">
      <c r="A217" s="18" t="s">
        <v>15116</v>
      </c>
      <c r="B217" s="18" t="s">
        <v>15117</v>
      </c>
      <c r="C217" s="18" t="s">
        <v>15118</v>
      </c>
      <c r="D217" s="18" t="s">
        <v>15119</v>
      </c>
      <c r="E217" s="18" t="s">
        <v>15120</v>
      </c>
      <c r="F217" s="18" t="s">
        <v>15121</v>
      </c>
      <c r="G217" s="19">
        <v>12</v>
      </c>
      <c r="H217" s="23">
        <v>45870</v>
      </c>
      <c r="I217" s="23">
        <v>46234</v>
      </c>
      <c r="J217" s="23">
        <v>45603</v>
      </c>
      <c r="K217" s="23">
        <v>45604</v>
      </c>
      <c r="L217" s="20">
        <v>0</v>
      </c>
      <c r="M217" s="20">
        <v>680</v>
      </c>
      <c r="N217" s="20">
        <v>685</v>
      </c>
      <c r="O217" s="21">
        <v>0</v>
      </c>
      <c r="Q217" s="20">
        <v>800</v>
      </c>
      <c r="R217" s="20">
        <f t="shared" si="10"/>
        <v>685</v>
      </c>
      <c r="S217" s="20">
        <v>685</v>
      </c>
    </row>
    <row r="218" spans="1:19">
      <c r="A218" s="18" t="s">
        <v>15122</v>
      </c>
      <c r="B218" s="18" t="s">
        <v>15123</v>
      </c>
      <c r="C218" s="18" t="s">
        <v>15124</v>
      </c>
      <c r="D218" s="18" t="s">
        <v>15125</v>
      </c>
      <c r="E218" s="18" t="s">
        <v>15126</v>
      </c>
      <c r="F218" s="18" t="s">
        <v>15127</v>
      </c>
      <c r="G218" s="19">
        <v>12</v>
      </c>
      <c r="H218" s="23">
        <v>45870</v>
      </c>
      <c r="I218" s="23">
        <v>46234</v>
      </c>
      <c r="J218" s="23">
        <v>45601</v>
      </c>
      <c r="K218" s="23">
        <v>45602</v>
      </c>
      <c r="L218" s="20">
        <v>0</v>
      </c>
      <c r="M218" s="20">
        <v>838.75</v>
      </c>
      <c r="N218" s="20">
        <v>785</v>
      </c>
      <c r="O218" s="21">
        <v>0</v>
      </c>
      <c r="Q218" s="20">
        <v>675</v>
      </c>
      <c r="R218" s="20">
        <f t="shared" si="10"/>
        <v>785</v>
      </c>
      <c r="S218" s="20">
        <v>785</v>
      </c>
    </row>
    <row r="219" spans="1:19">
      <c r="A219" s="18" t="s">
        <v>15128</v>
      </c>
      <c r="B219" s="18" t="s">
        <v>15129</v>
      </c>
      <c r="C219" s="18" t="s">
        <v>15130</v>
      </c>
      <c r="D219" s="18" t="s">
        <v>15131</v>
      </c>
      <c r="E219" s="18" t="s">
        <v>15132</v>
      </c>
      <c r="F219" s="18" t="s">
        <v>15133</v>
      </c>
      <c r="G219" s="19">
        <v>12</v>
      </c>
      <c r="H219" s="23">
        <v>45870</v>
      </c>
      <c r="I219" s="23">
        <v>46234</v>
      </c>
      <c r="J219" s="23">
        <v>45603</v>
      </c>
      <c r="K219" s="23">
        <v>45603</v>
      </c>
      <c r="L219" s="20">
        <v>680</v>
      </c>
      <c r="M219" s="20">
        <v>838.75</v>
      </c>
      <c r="N219" s="20">
        <v>900</v>
      </c>
      <c r="O219" s="21">
        <v>0</v>
      </c>
      <c r="Q219" s="20">
        <v>785</v>
      </c>
      <c r="R219" s="20">
        <f t="shared" si="10"/>
        <v>900</v>
      </c>
      <c r="S219" s="20">
        <v>900</v>
      </c>
    </row>
    <row r="220" spans="1:19">
      <c r="A220" s="18" t="s">
        <v>15134</v>
      </c>
      <c r="B220" s="18" t="s">
        <v>15135</v>
      </c>
      <c r="C220" s="18" t="s">
        <v>15136</v>
      </c>
      <c r="D220" s="18" t="s">
        <v>15137</v>
      </c>
      <c r="E220" s="18" t="s">
        <v>15138</v>
      </c>
      <c r="F220" s="18" t="s">
        <v>15139</v>
      </c>
      <c r="G220" s="19">
        <v>12</v>
      </c>
      <c r="H220" s="23">
        <v>45870</v>
      </c>
      <c r="I220" s="23">
        <v>46234</v>
      </c>
      <c r="J220" s="23">
        <v>45579</v>
      </c>
      <c r="K220" s="23">
        <v>45579</v>
      </c>
      <c r="L220" s="20">
        <v>0</v>
      </c>
      <c r="M220" s="20">
        <v>838.75</v>
      </c>
      <c r="N220" s="20">
        <v>795</v>
      </c>
      <c r="O220" s="21">
        <v>0</v>
      </c>
      <c r="Q220" s="20">
        <v>649</v>
      </c>
      <c r="R220" s="20">
        <f t="shared" si="10"/>
        <v>795</v>
      </c>
      <c r="S220" s="20">
        <v>795</v>
      </c>
    </row>
    <row r="221" spans="1:19">
      <c r="A221" s="18" t="s">
        <v>15140</v>
      </c>
      <c r="B221" s="18" t="s">
        <v>15141</v>
      </c>
      <c r="C221" s="18" t="s">
        <v>15142</v>
      </c>
      <c r="D221" s="18" t="s">
        <v>15143</v>
      </c>
      <c r="E221" s="18" t="s">
        <v>15144</v>
      </c>
      <c r="F221" s="18" t="s">
        <v>15145</v>
      </c>
      <c r="G221" s="19">
        <v>12</v>
      </c>
      <c r="H221" s="23">
        <v>45870</v>
      </c>
      <c r="I221" s="23">
        <v>46234</v>
      </c>
      <c r="J221" s="23">
        <v>45611</v>
      </c>
      <c r="K221" s="23">
        <v>45611</v>
      </c>
      <c r="L221" s="20">
        <v>0</v>
      </c>
      <c r="M221" s="20">
        <v>838.75</v>
      </c>
      <c r="N221" s="20">
        <v>935</v>
      </c>
      <c r="O221" s="21">
        <v>0</v>
      </c>
      <c r="Q221" s="20">
        <v>765</v>
      </c>
      <c r="R221" s="20">
        <f t="shared" si="10"/>
        <v>935</v>
      </c>
      <c r="S221" s="20">
        <v>935</v>
      </c>
    </row>
    <row r="222" spans="1:19">
      <c r="A222" s="18" t="s">
        <v>15146</v>
      </c>
      <c r="B222" s="18" t="s">
        <v>15147</v>
      </c>
      <c r="C222" s="18" t="s">
        <v>15148</v>
      </c>
      <c r="D222" s="18" t="s">
        <v>15149</v>
      </c>
      <c r="E222" s="18" t="s">
        <v>15150</v>
      </c>
      <c r="F222" s="18" t="s">
        <v>15151</v>
      </c>
      <c r="G222" s="19">
        <v>12</v>
      </c>
      <c r="H222" s="23">
        <v>45870</v>
      </c>
      <c r="I222" s="23">
        <v>46234</v>
      </c>
      <c r="J222" s="23">
        <v>45610</v>
      </c>
      <c r="K222" s="23">
        <v>45610</v>
      </c>
      <c r="L222" s="20">
        <v>0</v>
      </c>
      <c r="M222" s="20">
        <v>838.75</v>
      </c>
      <c r="N222" s="20">
        <v>970</v>
      </c>
      <c r="O222" s="21">
        <v>0</v>
      </c>
      <c r="Q222" s="20">
        <v>655</v>
      </c>
      <c r="R222" s="20">
        <f t="shared" si="10"/>
        <v>970</v>
      </c>
      <c r="S222" s="20">
        <v>970</v>
      </c>
    </row>
    <row r="223" spans="1:19">
      <c r="A223" s="18" t="s">
        <v>15152</v>
      </c>
      <c r="B223" s="18" t="s">
        <v>15153</v>
      </c>
      <c r="C223" s="18" t="s">
        <v>15154</v>
      </c>
      <c r="D223" s="18" t="s">
        <v>15155</v>
      </c>
      <c r="E223" s="18" t="s">
        <v>15156</v>
      </c>
      <c r="F223" s="18" t="s">
        <v>15157</v>
      </c>
      <c r="G223" s="19">
        <v>12</v>
      </c>
      <c r="H223" s="23">
        <v>45870</v>
      </c>
      <c r="I223" s="23">
        <v>46234</v>
      </c>
      <c r="J223" s="23">
        <v>45574</v>
      </c>
      <c r="K223" s="23">
        <v>45579</v>
      </c>
      <c r="L223" s="20">
        <v>0</v>
      </c>
      <c r="M223" s="20">
        <v>680</v>
      </c>
      <c r="N223" s="20">
        <v>875</v>
      </c>
      <c r="O223" s="21">
        <v>0</v>
      </c>
      <c r="Q223" s="20">
        <v>800</v>
      </c>
      <c r="R223" s="20">
        <f t="shared" si="10"/>
        <v>875</v>
      </c>
      <c r="S223" s="20">
        <v>875</v>
      </c>
    </row>
    <row r="224" spans="1:19">
      <c r="A224" s="18" t="s">
        <v>15158</v>
      </c>
      <c r="B224" s="18" t="s">
        <v>15159</v>
      </c>
      <c r="C224" s="18" t="s">
        <v>15160</v>
      </c>
      <c r="D224" s="18" t="s">
        <v>15161</v>
      </c>
      <c r="E224" s="18" t="s">
        <v>15162</v>
      </c>
      <c r="F224" s="18" t="s">
        <v>15163</v>
      </c>
      <c r="G224" s="19">
        <v>12</v>
      </c>
      <c r="H224" s="23">
        <v>45870</v>
      </c>
      <c r="I224" s="23">
        <v>46234</v>
      </c>
      <c r="J224" s="23">
        <v>45610</v>
      </c>
      <c r="L224" s="20">
        <v>0</v>
      </c>
      <c r="M224" s="20">
        <v>838.75</v>
      </c>
      <c r="N224" s="20">
        <v>955</v>
      </c>
      <c r="O224" s="21">
        <v>0</v>
      </c>
      <c r="Q224" s="20">
        <v>675</v>
      </c>
      <c r="R224" s="20">
        <f t="shared" si="10"/>
        <v>955</v>
      </c>
      <c r="S224" s="20">
        <v>955</v>
      </c>
    </row>
    <row r="225" spans="1:19">
      <c r="B225" s="18" t="s">
        <v>15164</v>
      </c>
      <c r="D225" s="18" t="s">
        <v>15165</v>
      </c>
      <c r="E225" s="18" t="s">
        <v>15166</v>
      </c>
      <c r="F225" s="18" t="s">
        <v>15167</v>
      </c>
      <c r="G225" s="19">
        <v>12</v>
      </c>
      <c r="H225" s="23">
        <v>45885</v>
      </c>
      <c r="I225" s="23">
        <v>46234</v>
      </c>
      <c r="J225" s="23">
        <v>45604</v>
      </c>
      <c r="K225" s="23">
        <v>45604</v>
      </c>
      <c r="L225" s="20">
        <v>825</v>
      </c>
      <c r="M225" s="20">
        <v>0</v>
      </c>
      <c r="N225" s="20">
        <v>825</v>
      </c>
      <c r="O225" s="21">
        <v>0</v>
      </c>
      <c r="Q225" s="20">
        <v>0</v>
      </c>
      <c r="R225" s="20">
        <f t="shared" si="10"/>
        <v>825</v>
      </c>
      <c r="S225" s="20">
        <v>825</v>
      </c>
    </row>
    <row r="226" spans="1:19">
      <c r="B226" s="18" t="s">
        <v>15168</v>
      </c>
      <c r="D226" s="18" t="s">
        <v>15169</v>
      </c>
      <c r="E226" s="18" t="s">
        <v>15170</v>
      </c>
      <c r="F226" s="18" t="s">
        <v>15171</v>
      </c>
      <c r="G226" s="19">
        <v>12</v>
      </c>
      <c r="H226" s="23">
        <v>45885</v>
      </c>
      <c r="I226" s="23">
        <v>46234</v>
      </c>
      <c r="J226" s="23">
        <v>45614</v>
      </c>
      <c r="L226" s="20">
        <v>0</v>
      </c>
      <c r="M226" s="20">
        <v>0</v>
      </c>
      <c r="N226" s="20">
        <v>840</v>
      </c>
      <c r="O226" s="21">
        <v>0</v>
      </c>
      <c r="Q226" s="20">
        <v>0</v>
      </c>
      <c r="R226" s="20">
        <f t="shared" si="10"/>
        <v>840</v>
      </c>
      <c r="S226" s="20">
        <v>840</v>
      </c>
    </row>
    <row r="227" spans="1:19">
      <c r="B227" s="18" t="s">
        <v>15172</v>
      </c>
      <c r="D227" s="18" t="s">
        <v>15173</v>
      </c>
      <c r="E227" s="18" t="s">
        <v>15174</v>
      </c>
      <c r="F227" s="18" t="s">
        <v>15175</v>
      </c>
      <c r="G227" s="19">
        <v>12</v>
      </c>
      <c r="H227" s="23">
        <v>45885</v>
      </c>
      <c r="I227" s="23">
        <v>46234</v>
      </c>
      <c r="J227" s="23">
        <v>45614</v>
      </c>
      <c r="L227" s="20">
        <v>0</v>
      </c>
      <c r="M227" s="20">
        <v>0</v>
      </c>
      <c r="N227" s="20">
        <v>740</v>
      </c>
      <c r="O227" s="21">
        <v>0</v>
      </c>
      <c r="Q227" s="20">
        <v>0</v>
      </c>
      <c r="R227" s="20">
        <f t="shared" si="10"/>
        <v>740</v>
      </c>
      <c r="S227" s="20">
        <v>740</v>
      </c>
    </row>
    <row r="228" spans="1:19">
      <c r="B228" s="18" t="s">
        <v>15176</v>
      </c>
      <c r="D228" s="18" t="s">
        <v>15177</v>
      </c>
      <c r="E228" s="18" t="s">
        <v>15178</v>
      </c>
      <c r="F228" s="18" t="s">
        <v>15179</v>
      </c>
      <c r="G228" s="19">
        <v>12</v>
      </c>
      <c r="H228" s="23">
        <v>45885</v>
      </c>
      <c r="I228" s="23">
        <v>46234</v>
      </c>
      <c r="J228" s="23">
        <v>45614</v>
      </c>
      <c r="L228" s="20">
        <v>0</v>
      </c>
      <c r="M228" s="20">
        <v>0</v>
      </c>
      <c r="N228" s="20">
        <v>840</v>
      </c>
      <c r="O228" s="21">
        <v>0</v>
      </c>
      <c r="Q228" s="20">
        <v>0</v>
      </c>
      <c r="R228" s="20">
        <f t="shared" si="10"/>
        <v>840</v>
      </c>
      <c r="S228" s="20">
        <v>840</v>
      </c>
    </row>
    <row r="229" spans="1:19">
      <c r="B229" s="18" t="s">
        <v>15180</v>
      </c>
      <c r="D229" s="18" t="s">
        <v>15181</v>
      </c>
      <c r="E229" s="18" t="s">
        <v>15182</v>
      </c>
      <c r="F229" s="18" t="s">
        <v>15183</v>
      </c>
      <c r="G229" s="19">
        <v>12</v>
      </c>
      <c r="H229" s="23">
        <v>45885</v>
      </c>
      <c r="I229" s="23">
        <v>46234</v>
      </c>
      <c r="J229" s="23">
        <v>45615</v>
      </c>
      <c r="L229" s="20">
        <v>0</v>
      </c>
      <c r="M229" s="20">
        <v>0</v>
      </c>
      <c r="N229" s="20">
        <v>740</v>
      </c>
      <c r="O229" s="21">
        <v>0</v>
      </c>
      <c r="Q229" s="20">
        <v>0</v>
      </c>
      <c r="R229" s="20">
        <f t="shared" si="10"/>
        <v>740</v>
      </c>
      <c r="S229" s="20">
        <v>740</v>
      </c>
    </row>
    <row r="230" spans="1:19">
      <c r="A230" s="17" t="s">
        <v>15184</v>
      </c>
    </row>
    <row r="231" spans="1:19">
      <c r="A231" s="18" t="s">
        <v>15185</v>
      </c>
      <c r="B231" s="18" t="s">
        <v>15186</v>
      </c>
      <c r="C231" s="18" t="s">
        <v>15187</v>
      </c>
      <c r="D231" s="18" t="s">
        <v>15188</v>
      </c>
      <c r="E231" s="18" t="s">
        <v>15189</v>
      </c>
      <c r="F231" s="18" t="s">
        <v>15190</v>
      </c>
      <c r="G231" s="19">
        <v>12</v>
      </c>
      <c r="H231" s="23">
        <v>45870</v>
      </c>
      <c r="I231" s="23">
        <v>46234</v>
      </c>
      <c r="J231" s="23">
        <v>45614</v>
      </c>
      <c r="K231" s="23">
        <v>45614</v>
      </c>
      <c r="L231" s="20">
        <v>0</v>
      </c>
      <c r="M231" s="20">
        <v>856.22</v>
      </c>
      <c r="N231" s="20">
        <v>800</v>
      </c>
      <c r="O231" s="21">
        <v>0</v>
      </c>
      <c r="Q231" s="20">
        <v>770</v>
      </c>
      <c r="R231" s="20">
        <f t="shared" ref="R231:R239" si="11">N231</f>
        <v>800</v>
      </c>
      <c r="S231" s="20">
        <v>800</v>
      </c>
    </row>
    <row r="232" spans="1:19">
      <c r="A232" s="18" t="s">
        <v>15191</v>
      </c>
      <c r="B232" s="18" t="s">
        <v>15192</v>
      </c>
      <c r="C232" s="18" t="s">
        <v>15193</v>
      </c>
      <c r="D232" s="18" t="s">
        <v>15194</v>
      </c>
      <c r="E232" s="18" t="s">
        <v>15195</v>
      </c>
      <c r="F232" s="18" t="s">
        <v>15196</v>
      </c>
      <c r="G232" s="19">
        <v>12</v>
      </c>
      <c r="H232" s="23">
        <v>45870</v>
      </c>
      <c r="I232" s="23">
        <v>46234</v>
      </c>
      <c r="J232" s="23">
        <v>45611</v>
      </c>
      <c r="K232" s="23">
        <v>45611</v>
      </c>
      <c r="L232" s="20">
        <v>1020</v>
      </c>
      <c r="M232" s="20">
        <v>856.22</v>
      </c>
      <c r="N232" s="20">
        <v>1105</v>
      </c>
      <c r="O232" s="21">
        <v>0</v>
      </c>
      <c r="Q232" s="20">
        <v>825</v>
      </c>
      <c r="R232" s="20">
        <f t="shared" si="11"/>
        <v>1105</v>
      </c>
      <c r="S232" s="20">
        <v>1105</v>
      </c>
    </row>
    <row r="233" spans="1:19">
      <c r="A233" s="18" t="s">
        <v>15197</v>
      </c>
      <c r="B233" s="18" t="s">
        <v>15198</v>
      </c>
      <c r="C233" s="18" t="s">
        <v>15199</v>
      </c>
      <c r="D233" s="18" t="s">
        <v>15200</v>
      </c>
      <c r="E233" s="18" t="s">
        <v>15201</v>
      </c>
      <c r="F233" s="18" t="s">
        <v>15202</v>
      </c>
      <c r="G233" s="19">
        <v>12</v>
      </c>
      <c r="H233" s="23">
        <v>45870</v>
      </c>
      <c r="I233" s="23">
        <v>46234</v>
      </c>
      <c r="J233" s="23">
        <v>45616</v>
      </c>
      <c r="L233" s="20">
        <v>0</v>
      </c>
      <c r="M233" s="20">
        <v>856.22</v>
      </c>
      <c r="N233" s="20">
        <v>855</v>
      </c>
      <c r="O233" s="21">
        <v>0</v>
      </c>
      <c r="Q233" s="20">
        <v>805</v>
      </c>
      <c r="R233" s="20">
        <f t="shared" si="11"/>
        <v>855</v>
      </c>
      <c r="S233" s="20">
        <v>855</v>
      </c>
    </row>
    <row r="234" spans="1:19">
      <c r="B234" s="18" t="s">
        <v>15203</v>
      </c>
      <c r="D234" s="18" t="s">
        <v>15204</v>
      </c>
      <c r="E234" s="18" t="s">
        <v>15205</v>
      </c>
      <c r="F234" s="18" t="s">
        <v>15206</v>
      </c>
      <c r="G234" s="19">
        <v>12</v>
      </c>
      <c r="H234" s="23">
        <v>45885</v>
      </c>
      <c r="I234" s="23">
        <v>46234</v>
      </c>
      <c r="J234" s="23">
        <v>45611</v>
      </c>
      <c r="K234" s="23">
        <v>45611</v>
      </c>
      <c r="L234" s="20">
        <v>925</v>
      </c>
      <c r="M234" s="20">
        <v>0</v>
      </c>
      <c r="N234" s="20">
        <v>1040</v>
      </c>
      <c r="O234" s="21">
        <v>0</v>
      </c>
      <c r="Q234" s="20">
        <v>0</v>
      </c>
      <c r="R234" s="20">
        <f t="shared" si="11"/>
        <v>1040</v>
      </c>
      <c r="S234" s="20">
        <v>1040</v>
      </c>
    </row>
    <row r="235" spans="1:19">
      <c r="B235" s="18" t="s">
        <v>15207</v>
      </c>
      <c r="D235" s="18" t="s">
        <v>15208</v>
      </c>
      <c r="E235" s="18" t="s">
        <v>15209</v>
      </c>
      <c r="F235" s="18" t="s">
        <v>15210</v>
      </c>
      <c r="G235" s="19">
        <v>12</v>
      </c>
      <c r="H235" s="23">
        <v>45885</v>
      </c>
      <c r="I235" s="23">
        <v>46234</v>
      </c>
      <c r="L235" s="20">
        <v>0</v>
      </c>
      <c r="M235" s="20">
        <v>0</v>
      </c>
      <c r="N235" s="20">
        <v>950</v>
      </c>
      <c r="O235" s="21">
        <v>0</v>
      </c>
      <c r="Q235" s="20">
        <v>0</v>
      </c>
      <c r="R235" s="20">
        <f t="shared" si="11"/>
        <v>950</v>
      </c>
      <c r="S235" s="20">
        <v>950</v>
      </c>
    </row>
    <row r="236" spans="1:19">
      <c r="B236" s="18" t="s">
        <v>15211</v>
      </c>
      <c r="D236" s="18" t="s">
        <v>15212</v>
      </c>
      <c r="E236" s="18" t="s">
        <v>15213</v>
      </c>
      <c r="F236" s="18" t="s">
        <v>15214</v>
      </c>
      <c r="G236" s="19">
        <v>12</v>
      </c>
      <c r="H236" s="23">
        <v>45885</v>
      </c>
      <c r="I236" s="23">
        <v>46234</v>
      </c>
      <c r="J236" s="23">
        <v>45611</v>
      </c>
      <c r="K236" s="23">
        <v>45611</v>
      </c>
      <c r="L236" s="20">
        <v>870</v>
      </c>
      <c r="M236" s="20">
        <v>0</v>
      </c>
      <c r="N236" s="20">
        <v>985</v>
      </c>
      <c r="O236" s="21">
        <v>0</v>
      </c>
      <c r="Q236" s="20">
        <v>0</v>
      </c>
      <c r="R236" s="20">
        <f t="shared" si="11"/>
        <v>985</v>
      </c>
      <c r="S236" s="20">
        <v>985</v>
      </c>
    </row>
    <row r="237" spans="1:19">
      <c r="B237" s="18" t="s">
        <v>15215</v>
      </c>
      <c r="D237" s="18" t="s">
        <v>15216</v>
      </c>
      <c r="E237" s="18" t="s">
        <v>15217</v>
      </c>
      <c r="F237" s="18" t="s">
        <v>15218</v>
      </c>
      <c r="G237" s="19">
        <v>12</v>
      </c>
      <c r="H237" s="23">
        <v>45885</v>
      </c>
      <c r="I237" s="23">
        <v>46234</v>
      </c>
      <c r="J237" s="23">
        <v>45611</v>
      </c>
      <c r="K237" s="23">
        <v>45611</v>
      </c>
      <c r="L237" s="20">
        <v>870</v>
      </c>
      <c r="M237" s="20">
        <v>0</v>
      </c>
      <c r="N237" s="20">
        <v>870</v>
      </c>
      <c r="O237" s="21">
        <v>0</v>
      </c>
      <c r="Q237" s="20">
        <v>0</v>
      </c>
      <c r="R237" s="20">
        <f t="shared" si="11"/>
        <v>870</v>
      </c>
      <c r="S237" s="20">
        <v>870</v>
      </c>
    </row>
    <row r="238" spans="1:19">
      <c r="B238" s="18" t="s">
        <v>15219</v>
      </c>
      <c r="D238" s="18" t="s">
        <v>15220</v>
      </c>
      <c r="E238" s="18" t="s">
        <v>15221</v>
      </c>
      <c r="F238" s="18" t="s">
        <v>15222</v>
      </c>
      <c r="G238" s="19">
        <v>12</v>
      </c>
      <c r="H238" s="23">
        <v>45885</v>
      </c>
      <c r="I238" s="23">
        <v>46234</v>
      </c>
      <c r="L238" s="20">
        <v>0</v>
      </c>
      <c r="M238" s="20">
        <v>0</v>
      </c>
      <c r="N238" s="20">
        <v>950</v>
      </c>
      <c r="O238" s="21">
        <v>0</v>
      </c>
      <c r="Q238" s="20">
        <v>0</v>
      </c>
      <c r="R238" s="20">
        <f t="shared" si="11"/>
        <v>950</v>
      </c>
      <c r="S238" s="20">
        <v>950</v>
      </c>
    </row>
    <row r="239" spans="1:19">
      <c r="B239" s="18" t="s">
        <v>15223</v>
      </c>
      <c r="D239" s="18" t="s">
        <v>15224</v>
      </c>
      <c r="E239" s="18" t="s">
        <v>15225</v>
      </c>
      <c r="F239" s="18" t="s">
        <v>15226</v>
      </c>
      <c r="G239" s="19">
        <v>12</v>
      </c>
      <c r="H239" s="23">
        <v>45885</v>
      </c>
      <c r="I239" s="23">
        <v>46234</v>
      </c>
      <c r="J239" s="23">
        <v>45615</v>
      </c>
      <c r="L239" s="20">
        <v>835</v>
      </c>
      <c r="M239" s="20">
        <v>0</v>
      </c>
      <c r="N239" s="20">
        <v>950</v>
      </c>
      <c r="O239" s="21">
        <v>0</v>
      </c>
      <c r="Q239" s="20">
        <v>0</v>
      </c>
      <c r="R239" s="20">
        <f t="shared" si="11"/>
        <v>950</v>
      </c>
      <c r="S239" s="20">
        <v>950</v>
      </c>
    </row>
    <row r="240" spans="1:19">
      <c r="A240" s="16" t="s">
        <v>15227</v>
      </c>
      <c r="B240" s="12">
        <f>COUNTA(B29:B53)+COUNTA(B55:B67)+COUNTA(B69:B70)+COUNTA(B72:B113)+COUNTA(B115:B150)+COUNTA(B152:B161)+COUNTA(B163:B182)+COUNTA(B184:B186)+COUNTA(B188:B204)+COUNTA(B206:B214)+COUNTA(B216:B229)+COUNTA(B231:B239)</f>
        <v>200</v>
      </c>
      <c r="G240" s="13">
        <f>IF((COUNTA(G29:G53)+COUNTA(G55:G67)+COUNTA(G69:G70)+COUNTA(G72:G113)+COUNTA(G115:G150)+COUNTA(G152:G161)+COUNTA(G163:G182)+COUNTA(G184:G186)+COUNTA(G188:G204)+COUNTA(G206:G214)+COUNTA(G216:G229)+COUNTA(G231:G239))=0,0,(SUM(G29:G53)+SUM(G55:G67)+SUM(G69:G70)+SUM(G72:G113)+SUM(G115:G150)+SUM(G152:G161)+SUM(G163:G182)+SUM(G184:G186)+SUM(G188:G204)+SUM(G206:G214)+SUM(G216:G229)+SUM(G231:G239))/(COUNTA(G29:G53)+COUNTA(G55:G67)+COUNTA(G69:G70)+COUNTA(G72:G113)+COUNTA(G115:G150)+COUNTA(G152:G161)+COUNTA(G163:G182)+COUNTA(G184:G186)+COUNTA(G188:G204)+COUNTA(G206:G214)+COUNTA(G216:G229)+COUNTA(G231:G239)))</f>
        <v>12</v>
      </c>
      <c r="L240" s="14">
        <f>IF((COUNTA(L29:L53)+COUNTA(L55:L67)+COUNTA(L69:L70)+COUNTA(L72:L113)+COUNTA(L115:L150)+COUNTA(L152:L161)+COUNTA(L163:L182)+COUNTA(L184:L186)+COUNTA(L188:L204)+COUNTA(L206:L214)+COUNTA(L216:L229)+COUNTA(L231:L239))=0,0,(SUM(L29:L53)+SUM(L55:L67)+SUM(L69:L70)+SUM(L72:L113)+SUM(L115:L150)+SUM(L152:L161)+SUM(L163:L182)+SUM(L184:L186)+SUM(L188:L204)+SUM(L206:L214)+SUM(L216:L229)+SUM(L231:L239))/(COUNTA(L29:L53)+COUNTA(L55:L67)+COUNTA(L69:L70)+COUNTA(L72:L113)+COUNTA(L115:L150)+COUNTA(L152:L161)+COUNTA(L163:L182)+COUNTA(L184:L186)+COUNTA(L188:L204)+COUNTA(L206:L214)+COUNTA(L216:L229)+COUNTA(L231:L239)))</f>
        <v>210.66</v>
      </c>
      <c r="M240" s="14">
        <f>IF((COUNTA(M29:M53)+COUNTA(M55:M67)+COUNTA(M69:M70)+COUNTA(M72:M113)+COUNTA(M115:M150)+COUNTA(M152:M161)+COUNTA(M163:M182)+COUNTA(M184:M186)+COUNTA(M188:M204)+COUNTA(M206:M214)+COUNTA(M216:M229)+COUNTA(M231:M239))=0,0,(SUM(M29:M53)+SUM(M55:M67)+SUM(M69:M70)+SUM(M72:M113)+SUM(M115:M150)+SUM(M152:M161)+SUM(M163:M182)+SUM(M184:M186)+SUM(M188:M204)+SUM(M206:M214)+SUM(M216:M229)+SUM(M231:M239))/(COUNTA(M29:M53)+COUNTA(M55:M67)+COUNTA(M69:M70)+COUNTA(M72:M113)+COUNTA(M115:M150)+COUNTA(M152:M161)+COUNTA(M163:M182)+COUNTA(M184:M186)+COUNTA(M188:M204)+COUNTA(M206:M214)+COUNTA(M216:M229)+COUNTA(M231:M239)))</f>
        <v>700.07640000000004</v>
      </c>
      <c r="N240" s="14">
        <f>IF(B240 &gt; 0, R240 / B240, 0)</f>
        <v>1022.0549999999999</v>
      </c>
      <c r="Q240" s="14">
        <f>IF((COUNTA(Q29:Q53)+COUNTA(Q55:Q67)+COUNTA(Q69:Q70)+COUNTA(Q72:Q113)+COUNTA(Q115:Q150)+COUNTA(Q152:Q161)+COUNTA(Q163:Q182)+COUNTA(Q184:Q186)+COUNTA(Q188:Q204)+COUNTA(Q206:Q214)+COUNTA(Q216:Q229)+COUNTA(Q231:Q239))=0,0,(SUM(Q29:Q53)+SUM(Q55:Q67)+SUM(Q69:Q70)+SUM(Q72:Q113)+SUM(Q115:Q150)+SUM(Q152:Q161)+SUM(Q163:Q182)+SUM(Q184:Q186)+SUM(Q188:Q204)+SUM(Q206:Q214)+SUM(Q216:Q229)+SUM(Q231:Q239))/(COUNTA(Q29:Q53)+COUNTA(Q55:Q67)+COUNTA(Q69:Q70)+COUNTA(Q72:Q113)+COUNTA(Q115:Q150)+COUNTA(Q152:Q161)+COUNTA(Q163:Q182)+COUNTA(Q184:Q186)+COUNTA(Q188:Q204)+COUNTA(Q206:Q214)+COUNTA(Q216:Q229)+COUNTA(Q231:Q239)))</f>
        <v>668.66499999999996</v>
      </c>
      <c r="R240" s="14">
        <f>SUM(R29:R53)+SUM(R55:R67)+SUM(R69:R70)+SUM(R72:R113)+SUM(R115:R150)+SUM(R152:R161)+SUM(R163:R182)+SUM(R184:R186)+SUM(R188:R204)+SUM(R206:R214)+SUM(R216:R229)+SUM(R231:R239)</f>
        <v>204411</v>
      </c>
    </row>
  </sheetData>
  <mergeCells count="6">
    <mergeCell ref="A7:E7"/>
    <mergeCell ref="F7:N7"/>
    <mergeCell ref="O7"/>
    <mergeCell ref="A26:I26"/>
    <mergeCell ref="J26:K26"/>
    <mergeCell ref="L26:O26"/>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Y401"/>
  <sheetViews>
    <sheetView workbookViewId="0">
      <selection activeCell="I25" activeCellId="1" sqref="G25 I25"/>
    </sheetView>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15228</v>
      </c>
    </row>
    <row r="3" spans="1:25">
      <c r="A3" s="2" t="s">
        <v>15229</v>
      </c>
    </row>
    <row r="4" spans="1:25">
      <c r="A4" s="2" t="s">
        <v>15230</v>
      </c>
    </row>
    <row r="6" spans="1:25" ht="15.75">
      <c r="A6" s="3" t="s">
        <v>15231</v>
      </c>
    </row>
    <row r="7" spans="1:25">
      <c r="A7" s="26"/>
      <c r="B7" s="26"/>
      <c r="C7" s="26"/>
      <c r="D7" s="26"/>
      <c r="E7" s="26"/>
      <c r="F7" s="27" t="s">
        <v>15232</v>
      </c>
      <c r="G7" s="27"/>
      <c r="H7" s="27"/>
      <c r="I7" s="27"/>
      <c r="J7" s="27"/>
      <c r="K7" s="27"/>
      <c r="L7" s="27"/>
      <c r="M7" s="27"/>
      <c r="N7" s="27"/>
      <c r="O7" s="26"/>
    </row>
    <row r="8" spans="1:25" ht="25.5">
      <c r="A8" s="4" t="s">
        <v>15233</v>
      </c>
      <c r="B8" s="5" t="s">
        <v>15234</v>
      </c>
      <c r="C8" s="5" t="s">
        <v>15235</v>
      </c>
      <c r="D8" s="6" t="s">
        <v>15236</v>
      </c>
      <c r="E8" s="5" t="s">
        <v>15237</v>
      </c>
      <c r="F8" s="5" t="s">
        <v>15239</v>
      </c>
      <c r="G8" s="5" t="s">
        <v>15240</v>
      </c>
      <c r="H8" s="5" t="s">
        <v>15241</v>
      </c>
      <c r="I8" s="5" t="s">
        <v>15242</v>
      </c>
      <c r="J8" s="5" t="s">
        <v>15243</v>
      </c>
      <c r="K8" s="5" t="s">
        <v>15244</v>
      </c>
      <c r="L8" s="8" t="s">
        <v>15245</v>
      </c>
      <c r="M8" s="8" t="s">
        <v>15246</v>
      </c>
      <c r="N8" s="8" t="s">
        <v>15247</v>
      </c>
      <c r="O8" s="5" t="s">
        <v>15248</v>
      </c>
      <c r="Q8" s="10" t="s">
        <v>15238</v>
      </c>
      <c r="R8" s="10" t="s">
        <v>15238</v>
      </c>
      <c r="S8" s="10" t="s">
        <v>15238</v>
      </c>
      <c r="T8" s="10" t="s">
        <v>15238</v>
      </c>
      <c r="U8" s="11" t="s">
        <v>15249</v>
      </c>
      <c r="V8" s="11" t="s">
        <v>15250</v>
      </c>
      <c r="W8" s="11" t="s">
        <v>15251</v>
      </c>
      <c r="X8" s="11" t="s">
        <v>15252</v>
      </c>
      <c r="Y8" s="11" t="s">
        <v>15253</v>
      </c>
    </row>
    <row r="9" spans="1:25">
      <c r="A9" s="18" t="s">
        <v>15254</v>
      </c>
      <c r="B9" s="19">
        <v>0</v>
      </c>
      <c r="C9" s="19">
        <v>36</v>
      </c>
      <c r="D9" s="20">
        <v>1950</v>
      </c>
      <c r="E9" s="19">
        <v>36</v>
      </c>
      <c r="F9" s="19">
        <v>4</v>
      </c>
      <c r="G9" s="19">
        <v>3</v>
      </c>
      <c r="H9" s="19">
        <v>26</v>
      </c>
      <c r="I9" s="19">
        <v>25</v>
      </c>
      <c r="J9" s="19">
        <v>30</v>
      </c>
      <c r="K9" s="19">
        <v>28</v>
      </c>
      <c r="L9" s="22">
        <v>0.83333333333333337</v>
      </c>
      <c r="M9" s="22">
        <v>0.77777777777777779</v>
      </c>
      <c r="N9" s="22">
        <v>-5.555555555555558E-2</v>
      </c>
      <c r="O9" s="19">
        <v>8</v>
      </c>
      <c r="Q9" s="19">
        <v>0</v>
      </c>
      <c r="R9" s="19">
        <v>0</v>
      </c>
      <c r="S9" s="19">
        <v>0</v>
      </c>
      <c r="T9" s="19">
        <v>28</v>
      </c>
      <c r="U9" s="20">
        <v>54600</v>
      </c>
      <c r="V9" s="20">
        <v>0</v>
      </c>
      <c r="W9" s="20">
        <v>20092</v>
      </c>
      <c r="X9" s="20">
        <v>25</v>
      </c>
      <c r="Y9" s="20">
        <v>28</v>
      </c>
    </row>
    <row r="10" spans="1:25">
      <c r="A10" s="18" t="s">
        <v>15255</v>
      </c>
      <c r="B10" s="19">
        <v>0</v>
      </c>
      <c r="C10" s="19">
        <v>4</v>
      </c>
      <c r="D10" s="20">
        <v>1910</v>
      </c>
      <c r="E10" s="19">
        <v>4</v>
      </c>
      <c r="F10" s="19">
        <v>3</v>
      </c>
      <c r="G10" s="19">
        <v>0</v>
      </c>
      <c r="H10" s="19">
        <v>1</v>
      </c>
      <c r="I10" s="19">
        <v>2</v>
      </c>
      <c r="J10" s="19">
        <v>4</v>
      </c>
      <c r="K10" s="19">
        <v>2</v>
      </c>
      <c r="L10" s="22">
        <v>1</v>
      </c>
      <c r="M10" s="22">
        <v>0.5</v>
      </c>
      <c r="N10" s="22">
        <v>-0.5</v>
      </c>
      <c r="O10" s="19">
        <v>2</v>
      </c>
      <c r="Q10" s="19">
        <v>0</v>
      </c>
      <c r="R10" s="19">
        <v>0</v>
      </c>
      <c r="S10" s="19">
        <v>0</v>
      </c>
      <c r="T10" s="19">
        <v>2</v>
      </c>
      <c r="U10" s="20">
        <v>3820</v>
      </c>
      <c r="V10" s="20">
        <v>0</v>
      </c>
      <c r="W10" s="20">
        <v>2172</v>
      </c>
      <c r="X10" s="20">
        <v>2</v>
      </c>
      <c r="Y10" s="20">
        <v>2</v>
      </c>
    </row>
    <row r="11" spans="1:25">
      <c r="A11" s="18" t="s">
        <v>15256</v>
      </c>
      <c r="B11" s="19">
        <v>0</v>
      </c>
      <c r="C11" s="19">
        <v>1</v>
      </c>
      <c r="D11" s="20">
        <v>0</v>
      </c>
      <c r="E11" s="19">
        <v>1</v>
      </c>
      <c r="F11" s="19">
        <v>0</v>
      </c>
      <c r="G11" s="19">
        <v>0</v>
      </c>
      <c r="H11" s="19">
        <v>0</v>
      </c>
      <c r="I11" s="19">
        <v>0</v>
      </c>
      <c r="J11" s="19">
        <v>0</v>
      </c>
      <c r="K11" s="19">
        <v>0</v>
      </c>
      <c r="L11" s="22">
        <v>0</v>
      </c>
      <c r="M11" s="22">
        <v>0</v>
      </c>
      <c r="N11" s="22">
        <v>0</v>
      </c>
      <c r="O11" s="19">
        <v>1</v>
      </c>
      <c r="Q11" s="19">
        <v>0</v>
      </c>
      <c r="R11" s="19">
        <v>0</v>
      </c>
      <c r="S11" s="19">
        <v>0</v>
      </c>
      <c r="T11" s="19">
        <v>0</v>
      </c>
      <c r="U11" s="20">
        <v>0</v>
      </c>
      <c r="V11" s="20">
        <v>0</v>
      </c>
      <c r="W11" s="20">
        <v>800</v>
      </c>
      <c r="X11" s="20">
        <v>0</v>
      </c>
      <c r="Y11" s="20">
        <v>0</v>
      </c>
    </row>
    <row r="12" spans="1:25">
      <c r="A12" s="18" t="s">
        <v>15257</v>
      </c>
      <c r="B12" s="19">
        <v>0</v>
      </c>
      <c r="C12" s="19">
        <v>42</v>
      </c>
      <c r="D12" s="20">
        <v>1322.1428571428571</v>
      </c>
      <c r="E12" s="19">
        <v>42</v>
      </c>
      <c r="F12" s="19">
        <v>10</v>
      </c>
      <c r="G12" s="19">
        <v>22</v>
      </c>
      <c r="H12" s="19">
        <v>27</v>
      </c>
      <c r="I12" s="19">
        <v>20</v>
      </c>
      <c r="J12" s="19">
        <v>37</v>
      </c>
      <c r="K12" s="19">
        <v>42</v>
      </c>
      <c r="L12" s="22">
        <v>0.88095238095238093</v>
      </c>
      <c r="M12" s="22">
        <v>1</v>
      </c>
      <c r="N12" s="22">
        <v>0.11904761904761907</v>
      </c>
      <c r="O12" s="19">
        <v>0</v>
      </c>
      <c r="Q12" s="19">
        <v>0</v>
      </c>
      <c r="R12" s="19">
        <v>1</v>
      </c>
      <c r="S12" s="19">
        <v>0</v>
      </c>
      <c r="T12" s="19">
        <v>41</v>
      </c>
      <c r="U12" s="20">
        <v>55530</v>
      </c>
      <c r="V12" s="20">
        <v>0</v>
      </c>
      <c r="W12" s="20">
        <v>18276</v>
      </c>
      <c r="X12" s="20">
        <v>20</v>
      </c>
      <c r="Y12" s="20">
        <v>41</v>
      </c>
    </row>
    <row r="13" spans="1:25">
      <c r="A13" s="18" t="s">
        <v>15258</v>
      </c>
      <c r="B13" s="19">
        <v>0</v>
      </c>
      <c r="C13" s="19">
        <v>4</v>
      </c>
      <c r="D13" s="20">
        <v>1542.5</v>
      </c>
      <c r="E13" s="19">
        <v>4</v>
      </c>
      <c r="F13" s="19">
        <v>0</v>
      </c>
      <c r="G13" s="19">
        <v>0</v>
      </c>
      <c r="H13" s="19">
        <v>2</v>
      </c>
      <c r="I13" s="19">
        <v>4</v>
      </c>
      <c r="J13" s="19">
        <v>2</v>
      </c>
      <c r="K13" s="19">
        <v>4</v>
      </c>
      <c r="L13" s="22">
        <v>0.5</v>
      </c>
      <c r="M13" s="22">
        <v>1</v>
      </c>
      <c r="N13" s="22">
        <v>0.5</v>
      </c>
      <c r="O13" s="19">
        <v>0</v>
      </c>
      <c r="Q13" s="19">
        <v>0</v>
      </c>
      <c r="R13" s="19">
        <v>0</v>
      </c>
      <c r="S13" s="19">
        <v>0</v>
      </c>
      <c r="T13" s="19">
        <v>4</v>
      </c>
      <c r="U13" s="20">
        <v>6170</v>
      </c>
      <c r="V13" s="20">
        <v>0</v>
      </c>
      <c r="W13" s="20">
        <v>2000</v>
      </c>
      <c r="X13" s="20">
        <v>4</v>
      </c>
      <c r="Y13" s="20">
        <v>4</v>
      </c>
    </row>
    <row r="14" spans="1:25">
      <c r="A14" s="18" t="s">
        <v>15259</v>
      </c>
      <c r="B14" s="19">
        <v>0</v>
      </c>
      <c r="C14" s="19">
        <v>2</v>
      </c>
      <c r="D14" s="20">
        <v>1567.5</v>
      </c>
      <c r="E14" s="19">
        <v>2</v>
      </c>
      <c r="F14" s="19">
        <v>0</v>
      </c>
      <c r="G14" s="19">
        <v>0</v>
      </c>
      <c r="H14" s="19">
        <v>2</v>
      </c>
      <c r="I14" s="19">
        <v>2</v>
      </c>
      <c r="J14" s="19">
        <v>2</v>
      </c>
      <c r="K14" s="19">
        <v>2</v>
      </c>
      <c r="L14" s="22">
        <v>1</v>
      </c>
      <c r="M14" s="22">
        <v>1</v>
      </c>
      <c r="N14" s="22">
        <v>0</v>
      </c>
      <c r="O14" s="19">
        <v>0</v>
      </c>
      <c r="Q14" s="19">
        <v>0</v>
      </c>
      <c r="R14" s="19">
        <v>0</v>
      </c>
      <c r="S14" s="19">
        <v>0</v>
      </c>
      <c r="T14" s="19">
        <v>2</v>
      </c>
      <c r="U14" s="20">
        <v>3135</v>
      </c>
      <c r="V14" s="20">
        <v>0</v>
      </c>
      <c r="W14" s="20">
        <v>1182</v>
      </c>
      <c r="X14" s="20">
        <v>2</v>
      </c>
      <c r="Y14" s="20">
        <v>2</v>
      </c>
    </row>
    <row r="15" spans="1:25">
      <c r="A15" s="18" t="s">
        <v>15260</v>
      </c>
      <c r="B15" s="19">
        <v>0</v>
      </c>
      <c r="C15" s="19">
        <v>3</v>
      </c>
      <c r="D15" s="20">
        <v>1322.5</v>
      </c>
      <c r="E15" s="19">
        <v>3</v>
      </c>
      <c r="F15" s="19">
        <v>0</v>
      </c>
      <c r="G15" s="19">
        <v>0</v>
      </c>
      <c r="H15" s="19">
        <v>3</v>
      </c>
      <c r="I15" s="19">
        <v>2</v>
      </c>
      <c r="J15" s="19">
        <v>3</v>
      </c>
      <c r="K15" s="19">
        <v>2</v>
      </c>
      <c r="L15" s="22">
        <v>1</v>
      </c>
      <c r="M15" s="22">
        <v>0.66666666666666663</v>
      </c>
      <c r="N15" s="22">
        <v>-0.33333333333333337</v>
      </c>
      <c r="O15" s="19">
        <v>1</v>
      </c>
      <c r="Q15" s="19">
        <v>0</v>
      </c>
      <c r="R15" s="19">
        <v>0</v>
      </c>
      <c r="S15" s="19">
        <v>0</v>
      </c>
      <c r="T15" s="19">
        <v>2</v>
      </c>
      <c r="U15" s="20">
        <v>2645</v>
      </c>
      <c r="V15" s="20">
        <v>0</v>
      </c>
      <c r="W15" s="20">
        <v>1200</v>
      </c>
      <c r="X15" s="20">
        <v>2</v>
      </c>
      <c r="Y15" s="20">
        <v>2</v>
      </c>
    </row>
    <row r="16" spans="1:25">
      <c r="A16" s="18" t="s">
        <v>15261</v>
      </c>
      <c r="B16" s="19">
        <v>0</v>
      </c>
      <c r="C16" s="19">
        <v>252</v>
      </c>
      <c r="D16" s="20">
        <v>1098.8988095238096</v>
      </c>
      <c r="E16" s="19">
        <v>252</v>
      </c>
      <c r="F16" s="19">
        <v>53</v>
      </c>
      <c r="G16" s="19">
        <v>60</v>
      </c>
      <c r="H16" s="19">
        <v>127</v>
      </c>
      <c r="I16" s="19">
        <v>108</v>
      </c>
      <c r="J16" s="19">
        <v>180</v>
      </c>
      <c r="K16" s="19">
        <v>168</v>
      </c>
      <c r="L16" s="22">
        <v>0.7142857142857143</v>
      </c>
      <c r="M16" s="22">
        <v>0.66666666666666663</v>
      </c>
      <c r="N16" s="22">
        <v>-4.7619047619047672E-2</v>
      </c>
      <c r="O16" s="19">
        <v>84</v>
      </c>
      <c r="Q16" s="19">
        <v>6</v>
      </c>
      <c r="R16" s="19">
        <v>1</v>
      </c>
      <c r="S16" s="19">
        <v>2</v>
      </c>
      <c r="T16" s="19">
        <v>165</v>
      </c>
      <c r="U16" s="20">
        <v>184615</v>
      </c>
      <c r="V16" s="20">
        <v>0</v>
      </c>
      <c r="W16" s="20">
        <v>86976</v>
      </c>
      <c r="X16" s="20">
        <v>108</v>
      </c>
      <c r="Y16" s="20">
        <v>167</v>
      </c>
    </row>
    <row r="17" spans="1:25">
      <c r="A17" s="18" t="s">
        <v>15262</v>
      </c>
      <c r="B17" s="19">
        <v>0</v>
      </c>
      <c r="C17" s="19">
        <v>4</v>
      </c>
      <c r="D17" s="20">
        <v>1177.5</v>
      </c>
      <c r="E17" s="19">
        <v>4</v>
      </c>
      <c r="F17" s="19">
        <v>1</v>
      </c>
      <c r="G17" s="19">
        <v>1</v>
      </c>
      <c r="H17" s="19">
        <v>2</v>
      </c>
      <c r="I17" s="19">
        <v>3</v>
      </c>
      <c r="J17" s="19">
        <v>3</v>
      </c>
      <c r="K17" s="19">
        <v>4</v>
      </c>
      <c r="L17" s="22">
        <v>0.75</v>
      </c>
      <c r="M17" s="22">
        <v>1</v>
      </c>
      <c r="N17" s="22">
        <v>0.25</v>
      </c>
      <c r="O17" s="19">
        <v>0</v>
      </c>
      <c r="Q17" s="19">
        <v>0</v>
      </c>
      <c r="R17" s="19">
        <v>0</v>
      </c>
      <c r="S17" s="19">
        <v>0</v>
      </c>
      <c r="T17" s="19">
        <v>4</v>
      </c>
      <c r="U17" s="20">
        <v>4710</v>
      </c>
      <c r="V17" s="20">
        <v>0</v>
      </c>
      <c r="W17" s="20">
        <v>1712</v>
      </c>
      <c r="X17" s="20">
        <v>3</v>
      </c>
      <c r="Y17" s="20">
        <v>4</v>
      </c>
    </row>
    <row r="18" spans="1:25">
      <c r="A18" s="18" t="s">
        <v>15263</v>
      </c>
      <c r="B18" s="19">
        <v>0</v>
      </c>
      <c r="C18" s="19">
        <v>40</v>
      </c>
      <c r="D18" s="20">
        <v>1119.21875</v>
      </c>
      <c r="E18" s="19">
        <v>40</v>
      </c>
      <c r="F18" s="19">
        <v>8</v>
      </c>
      <c r="G18" s="19">
        <v>19</v>
      </c>
      <c r="H18" s="19">
        <v>20</v>
      </c>
      <c r="I18" s="19">
        <v>13</v>
      </c>
      <c r="J18" s="19">
        <v>28</v>
      </c>
      <c r="K18" s="19">
        <v>32</v>
      </c>
      <c r="L18" s="22">
        <v>0.7</v>
      </c>
      <c r="M18" s="22">
        <v>0.8</v>
      </c>
      <c r="N18" s="22">
        <v>0.10000000000000009</v>
      </c>
      <c r="O18" s="19">
        <v>8</v>
      </c>
      <c r="Q18" s="19">
        <v>0</v>
      </c>
      <c r="R18" s="19">
        <v>3</v>
      </c>
      <c r="S18" s="19">
        <v>0</v>
      </c>
      <c r="T18" s="19">
        <v>29</v>
      </c>
      <c r="U18" s="20">
        <v>35815</v>
      </c>
      <c r="V18" s="20">
        <v>0</v>
      </c>
      <c r="W18" s="20">
        <v>13880</v>
      </c>
      <c r="X18" s="20">
        <v>13</v>
      </c>
      <c r="Y18" s="20">
        <v>29</v>
      </c>
    </row>
    <row r="19" spans="1:25">
      <c r="A19" s="18" t="s">
        <v>15264</v>
      </c>
      <c r="B19" s="19">
        <v>0</v>
      </c>
      <c r="C19" s="19">
        <v>15</v>
      </c>
      <c r="D19" s="20">
        <v>1032.3333333333333</v>
      </c>
      <c r="E19" s="19">
        <v>15</v>
      </c>
      <c r="F19" s="19">
        <v>4</v>
      </c>
      <c r="G19" s="19">
        <v>3</v>
      </c>
      <c r="H19" s="19">
        <v>9</v>
      </c>
      <c r="I19" s="19">
        <v>12</v>
      </c>
      <c r="J19" s="19">
        <v>13</v>
      </c>
      <c r="K19" s="19">
        <v>15</v>
      </c>
      <c r="L19" s="22">
        <v>0.8666666666666667</v>
      </c>
      <c r="M19" s="22">
        <v>1</v>
      </c>
      <c r="N19" s="22">
        <v>0.1333333333333333</v>
      </c>
      <c r="O19" s="19">
        <v>0</v>
      </c>
      <c r="Q19" s="19">
        <v>0</v>
      </c>
      <c r="R19" s="19">
        <v>1</v>
      </c>
      <c r="S19" s="19">
        <v>0</v>
      </c>
      <c r="T19" s="19">
        <v>14</v>
      </c>
      <c r="U19" s="20">
        <v>15485</v>
      </c>
      <c r="V19" s="20">
        <v>0</v>
      </c>
      <c r="W19" s="20">
        <v>4500</v>
      </c>
      <c r="X19" s="20">
        <v>12</v>
      </c>
      <c r="Y19" s="20">
        <v>14</v>
      </c>
    </row>
    <row r="20" spans="1:25">
      <c r="A20" s="18" t="s">
        <v>15265</v>
      </c>
      <c r="B20" s="19">
        <v>0</v>
      </c>
      <c r="C20" s="19">
        <v>30</v>
      </c>
      <c r="D20" s="20">
        <v>1056.8965517241379</v>
      </c>
      <c r="E20" s="19">
        <v>30</v>
      </c>
      <c r="F20" s="19">
        <v>7</v>
      </c>
      <c r="G20" s="19">
        <v>9</v>
      </c>
      <c r="H20" s="19">
        <v>21</v>
      </c>
      <c r="I20" s="19">
        <v>20</v>
      </c>
      <c r="J20" s="19">
        <v>28</v>
      </c>
      <c r="K20" s="19">
        <v>29</v>
      </c>
      <c r="L20" s="22">
        <v>0.93333333333333335</v>
      </c>
      <c r="M20" s="22">
        <v>0.96666666666666667</v>
      </c>
      <c r="N20" s="22">
        <v>3.3333333333333326E-2</v>
      </c>
      <c r="O20" s="19">
        <v>1</v>
      </c>
      <c r="Q20" s="19">
        <v>0</v>
      </c>
      <c r="R20" s="19">
        <v>0</v>
      </c>
      <c r="S20" s="19">
        <v>2</v>
      </c>
      <c r="T20" s="19">
        <v>27</v>
      </c>
      <c r="U20" s="20">
        <v>30650</v>
      </c>
      <c r="V20" s="20">
        <v>0</v>
      </c>
      <c r="W20" s="20">
        <v>9000</v>
      </c>
      <c r="X20" s="20">
        <v>20</v>
      </c>
      <c r="Y20" s="20">
        <v>29</v>
      </c>
    </row>
    <row r="21" spans="1:25">
      <c r="A21" s="18" t="s">
        <v>15266</v>
      </c>
      <c r="B21" s="19">
        <v>0</v>
      </c>
      <c r="C21" s="19">
        <v>5</v>
      </c>
      <c r="D21" s="20">
        <v>1048.3333333333333</v>
      </c>
      <c r="E21" s="19">
        <v>5</v>
      </c>
      <c r="F21" s="19">
        <v>1</v>
      </c>
      <c r="G21" s="19">
        <v>2</v>
      </c>
      <c r="H21" s="19">
        <v>4</v>
      </c>
      <c r="I21" s="19">
        <v>1</v>
      </c>
      <c r="J21" s="19">
        <v>5</v>
      </c>
      <c r="K21" s="19">
        <v>3</v>
      </c>
      <c r="L21" s="22">
        <v>1</v>
      </c>
      <c r="M21" s="22">
        <v>0.6</v>
      </c>
      <c r="N21" s="22">
        <v>-0.4</v>
      </c>
      <c r="O21" s="19">
        <v>2</v>
      </c>
      <c r="Q21" s="19">
        <v>2</v>
      </c>
      <c r="R21" s="19">
        <v>1</v>
      </c>
      <c r="S21" s="19">
        <v>1</v>
      </c>
      <c r="T21" s="19">
        <v>1</v>
      </c>
      <c r="U21" s="20">
        <v>3145</v>
      </c>
      <c r="V21" s="20">
        <v>0</v>
      </c>
      <c r="W21" s="20">
        <v>1500</v>
      </c>
      <c r="X21" s="20">
        <v>1</v>
      </c>
      <c r="Y21" s="20">
        <v>2</v>
      </c>
    </row>
    <row r="22" spans="1:25">
      <c r="A22" s="18" t="s">
        <v>15267</v>
      </c>
      <c r="B22" s="19">
        <v>0</v>
      </c>
      <c r="C22" s="19">
        <v>6</v>
      </c>
      <c r="D22" s="20">
        <v>941.66666666666663</v>
      </c>
      <c r="E22" s="19">
        <v>6</v>
      </c>
      <c r="F22" s="19">
        <v>2</v>
      </c>
      <c r="G22" s="19">
        <v>2</v>
      </c>
      <c r="H22" s="19">
        <v>1</v>
      </c>
      <c r="I22" s="19">
        <v>4</v>
      </c>
      <c r="J22" s="19">
        <v>3</v>
      </c>
      <c r="K22" s="19">
        <v>6</v>
      </c>
      <c r="L22" s="22">
        <v>0.5</v>
      </c>
      <c r="M22" s="22">
        <v>1</v>
      </c>
      <c r="N22" s="22">
        <v>0.5</v>
      </c>
      <c r="O22" s="19">
        <v>0</v>
      </c>
      <c r="Q22" s="19">
        <v>0</v>
      </c>
      <c r="R22" s="19">
        <v>0</v>
      </c>
      <c r="S22" s="19">
        <v>0</v>
      </c>
      <c r="T22" s="19">
        <v>6</v>
      </c>
      <c r="U22" s="20">
        <v>5650</v>
      </c>
      <c r="V22" s="20">
        <v>0</v>
      </c>
      <c r="W22" s="20">
        <v>2100</v>
      </c>
      <c r="X22" s="20">
        <v>4</v>
      </c>
      <c r="Y22" s="20">
        <v>6</v>
      </c>
    </row>
    <row r="23" spans="1:25">
      <c r="A23" s="18" t="s">
        <v>15268</v>
      </c>
      <c r="B23" s="19">
        <v>0</v>
      </c>
      <c r="C23" s="19">
        <v>0</v>
      </c>
      <c r="D23" s="20">
        <v>0</v>
      </c>
      <c r="E23" s="19">
        <v>0</v>
      </c>
      <c r="F23" s="19">
        <v>0</v>
      </c>
      <c r="G23" s="19">
        <v>0</v>
      </c>
      <c r="H23" s="19">
        <v>0</v>
      </c>
      <c r="I23" s="19">
        <v>0</v>
      </c>
      <c r="J23" s="19">
        <v>0</v>
      </c>
      <c r="K23" s="19">
        <v>0</v>
      </c>
      <c r="L23" s="22">
        <v>0</v>
      </c>
      <c r="M23" s="22">
        <v>0</v>
      </c>
      <c r="N23" s="22">
        <v>0</v>
      </c>
      <c r="O23" s="19">
        <v>0</v>
      </c>
      <c r="Q23" s="19">
        <v>0</v>
      </c>
      <c r="R23" s="19">
        <v>0</v>
      </c>
      <c r="S23" s="19">
        <v>0</v>
      </c>
      <c r="T23" s="19">
        <v>0</v>
      </c>
      <c r="U23" s="20">
        <v>0</v>
      </c>
      <c r="V23" s="20">
        <v>0</v>
      </c>
      <c r="W23" s="20">
        <v>0</v>
      </c>
      <c r="X23" s="20">
        <v>0</v>
      </c>
      <c r="Y23" s="20">
        <v>0</v>
      </c>
    </row>
    <row r="24" spans="1:25">
      <c r="A24" s="18" t="s">
        <v>15269</v>
      </c>
      <c r="B24" s="19">
        <v>0</v>
      </c>
      <c r="C24" s="19">
        <v>21</v>
      </c>
      <c r="D24" s="20">
        <v>1760.25</v>
      </c>
      <c r="E24" s="19">
        <v>21</v>
      </c>
      <c r="F24" s="19">
        <v>3</v>
      </c>
      <c r="G24" s="19">
        <v>8</v>
      </c>
      <c r="H24" s="19">
        <v>10</v>
      </c>
      <c r="I24" s="19">
        <v>12</v>
      </c>
      <c r="J24" s="19">
        <v>13</v>
      </c>
      <c r="K24" s="19">
        <v>20</v>
      </c>
      <c r="L24" s="22">
        <v>0.61904761904761907</v>
      </c>
      <c r="M24" s="22">
        <v>0.95238095238095233</v>
      </c>
      <c r="N24" s="22">
        <v>0.33333333333333326</v>
      </c>
      <c r="O24" s="19">
        <v>1</v>
      </c>
      <c r="Q24" s="19">
        <v>0</v>
      </c>
      <c r="R24" s="19">
        <v>0</v>
      </c>
      <c r="S24" s="19">
        <v>0</v>
      </c>
      <c r="T24" s="19">
        <v>20</v>
      </c>
      <c r="U24" s="20">
        <v>35205</v>
      </c>
      <c r="V24" s="20">
        <v>0</v>
      </c>
      <c r="W24" s="20">
        <v>9450</v>
      </c>
      <c r="X24" s="20">
        <v>12</v>
      </c>
      <c r="Y24" s="20">
        <v>20</v>
      </c>
    </row>
    <row r="25" spans="1:25">
      <c r="A25" s="16" t="s">
        <v>15270</v>
      </c>
      <c r="B25" s="13">
        <f>SUM(B9:B24)</f>
        <v>0</v>
      </c>
      <c r="C25" s="13">
        <f>SUM(C9:C24)</f>
        <v>465</v>
      </c>
      <c r="D25" s="14">
        <f>IF(K25 &gt; 0, U25 / K25, 0)</f>
        <v>1235.7843137254902</v>
      </c>
      <c r="E25" s="13">
        <f t="shared" ref="E25:K25" si="0">SUM(E9:E24)</f>
        <v>465</v>
      </c>
      <c r="F25" s="13">
        <f t="shared" si="0"/>
        <v>96</v>
      </c>
      <c r="G25" s="13">
        <f t="shared" si="0"/>
        <v>129</v>
      </c>
      <c r="H25" s="13">
        <f t="shared" si="0"/>
        <v>255</v>
      </c>
      <c r="I25" s="13">
        <f t="shared" si="0"/>
        <v>228</v>
      </c>
      <c r="J25" s="13">
        <f t="shared" si="0"/>
        <v>351</v>
      </c>
      <c r="K25" s="13">
        <f t="shared" si="0"/>
        <v>357</v>
      </c>
      <c r="L25" s="15">
        <f>IF(C25 &gt; 0, J25 / C25, 0)</f>
        <v>0.75483870967741939</v>
      </c>
      <c r="M25" s="15">
        <f>IF(C25 &gt; 0, K25 / (C25), 0)</f>
        <v>0.76774193548387093</v>
      </c>
      <c r="N25" s="15">
        <f>M25 - L25</f>
        <v>1.2903225806451535E-2</v>
      </c>
      <c r="O25" s="13">
        <f>SUM(O9:O24)</f>
        <v>108</v>
      </c>
      <c r="Q25" s="13">
        <f t="shared" ref="Q25:Y25" si="1">SUM(Q9:Q24)</f>
        <v>8</v>
      </c>
      <c r="R25" s="13">
        <f t="shared" si="1"/>
        <v>7</v>
      </c>
      <c r="S25" s="13">
        <f t="shared" si="1"/>
        <v>5</v>
      </c>
      <c r="T25" s="13">
        <f t="shared" si="1"/>
        <v>345</v>
      </c>
      <c r="U25" s="14">
        <f t="shared" si="1"/>
        <v>441175</v>
      </c>
      <c r="V25" s="14">
        <f t="shared" si="1"/>
        <v>0</v>
      </c>
      <c r="W25" s="14">
        <f t="shared" si="1"/>
        <v>174840</v>
      </c>
      <c r="X25" s="14">
        <f t="shared" si="1"/>
        <v>228</v>
      </c>
      <c r="Y25" s="14">
        <f t="shared" si="1"/>
        <v>350</v>
      </c>
    </row>
    <row r="27" spans="1:25" ht="15.75">
      <c r="A27" s="3" t="s">
        <v>15271</v>
      </c>
    </row>
    <row r="28" spans="1:25">
      <c r="A28" s="26"/>
      <c r="B28" s="26"/>
      <c r="C28" s="26"/>
      <c r="D28" s="26"/>
      <c r="E28" s="26"/>
      <c r="F28" s="26"/>
      <c r="G28" s="26"/>
      <c r="H28" s="26"/>
      <c r="I28" s="26"/>
      <c r="J28" s="27" t="s">
        <v>15272</v>
      </c>
      <c r="K28" s="27"/>
      <c r="L28" s="26"/>
      <c r="M28" s="26"/>
      <c r="N28" s="26"/>
      <c r="O28" s="26"/>
    </row>
    <row r="29" spans="1:25" ht="25.5">
      <c r="A29" s="4" t="s">
        <v>15273</v>
      </c>
      <c r="B29" s="4" t="s">
        <v>15274</v>
      </c>
      <c r="C29" s="4" t="s">
        <v>15275</v>
      </c>
      <c r="D29" s="4" t="s">
        <v>15276</v>
      </c>
      <c r="E29" s="4" t="s">
        <v>15277</v>
      </c>
      <c r="F29" s="4" t="s">
        <v>15278</v>
      </c>
      <c r="G29" s="5" t="s">
        <v>15279</v>
      </c>
      <c r="H29" s="9" t="s">
        <v>15280</v>
      </c>
      <c r="I29" s="9" t="s">
        <v>15281</v>
      </c>
      <c r="J29" s="9" t="s">
        <v>15282</v>
      </c>
      <c r="K29" s="9" t="s">
        <v>15283</v>
      </c>
      <c r="L29" s="6" t="s">
        <v>15284</v>
      </c>
      <c r="M29" s="6" t="s">
        <v>15286</v>
      </c>
      <c r="N29" s="6" t="s">
        <v>15287</v>
      </c>
      <c r="O29" s="7" t="s">
        <v>15288</v>
      </c>
      <c r="Q29" s="11" t="s">
        <v>15285</v>
      </c>
      <c r="R29" s="11" t="s">
        <v>15289</v>
      </c>
      <c r="S29" s="11" t="s">
        <v>15290</v>
      </c>
    </row>
    <row r="30" spans="1:25">
      <c r="A30" s="17" t="s">
        <v>15291</v>
      </c>
    </row>
    <row r="31" spans="1:25">
      <c r="A31" s="18" t="s">
        <v>15292</v>
      </c>
      <c r="B31" s="18" t="s">
        <v>15293</v>
      </c>
      <c r="C31" s="18" t="s">
        <v>15294</v>
      </c>
      <c r="D31" s="18" t="s">
        <v>15295</v>
      </c>
      <c r="E31" s="18" t="s">
        <v>15296</v>
      </c>
      <c r="F31" s="18" t="s">
        <v>15297</v>
      </c>
      <c r="G31" s="19">
        <v>12</v>
      </c>
      <c r="H31" s="23">
        <v>45859</v>
      </c>
      <c r="I31" s="23">
        <v>46222</v>
      </c>
      <c r="J31" s="23">
        <v>45553</v>
      </c>
      <c r="K31" s="23">
        <v>45554</v>
      </c>
      <c r="L31" s="20">
        <v>0</v>
      </c>
      <c r="M31" s="20">
        <v>1772.22</v>
      </c>
      <c r="N31" s="20">
        <v>1950</v>
      </c>
      <c r="O31" s="21">
        <v>0</v>
      </c>
      <c r="Q31" s="20">
        <v>0</v>
      </c>
      <c r="R31" s="20">
        <f t="shared" ref="R31:R58" si="2">N31</f>
        <v>1950</v>
      </c>
      <c r="S31" s="20">
        <v>1950</v>
      </c>
    </row>
    <row r="32" spans="1:25">
      <c r="A32" s="18" t="s">
        <v>15298</v>
      </c>
      <c r="B32" s="18" t="s">
        <v>15299</v>
      </c>
      <c r="C32" s="18" t="s">
        <v>15300</v>
      </c>
      <c r="D32" s="18" t="s">
        <v>15301</v>
      </c>
      <c r="E32" s="18" t="s">
        <v>15302</v>
      </c>
      <c r="F32" s="18" t="s">
        <v>15303</v>
      </c>
      <c r="G32" s="19">
        <v>12</v>
      </c>
      <c r="H32" s="23">
        <v>45859</v>
      </c>
      <c r="I32" s="23">
        <v>46222</v>
      </c>
      <c r="J32" s="23">
        <v>45555</v>
      </c>
      <c r="K32" s="23">
        <v>45555</v>
      </c>
      <c r="L32" s="20">
        <v>0</v>
      </c>
      <c r="M32" s="20">
        <v>1772.22</v>
      </c>
      <c r="N32" s="20">
        <v>1850</v>
      </c>
      <c r="O32" s="21">
        <v>0</v>
      </c>
      <c r="Q32" s="20">
        <v>0</v>
      </c>
      <c r="R32" s="20">
        <f t="shared" si="2"/>
        <v>1850</v>
      </c>
      <c r="S32" s="20">
        <v>1850</v>
      </c>
    </row>
    <row r="33" spans="1:19">
      <c r="A33" s="18" t="s">
        <v>15304</v>
      </c>
      <c r="B33" s="18" t="s">
        <v>15305</v>
      </c>
      <c r="C33" s="18" t="s">
        <v>15306</v>
      </c>
      <c r="D33" s="18" t="s">
        <v>15307</v>
      </c>
      <c r="E33" s="18" t="s">
        <v>15308</v>
      </c>
      <c r="F33" s="18" t="s">
        <v>15309</v>
      </c>
      <c r="G33" s="19">
        <v>12</v>
      </c>
      <c r="H33" s="23">
        <v>45859</v>
      </c>
      <c r="I33" s="23">
        <v>46222</v>
      </c>
      <c r="J33" s="23">
        <v>45558</v>
      </c>
      <c r="K33" s="23">
        <v>45558</v>
      </c>
      <c r="L33" s="20">
        <v>0</v>
      </c>
      <c r="M33" s="20">
        <v>1772.22</v>
      </c>
      <c r="N33" s="20">
        <v>2030</v>
      </c>
      <c r="O33" s="21">
        <v>0</v>
      </c>
      <c r="Q33" s="20">
        <v>0</v>
      </c>
      <c r="R33" s="20">
        <f t="shared" si="2"/>
        <v>2030</v>
      </c>
      <c r="S33" s="20">
        <v>2030</v>
      </c>
    </row>
    <row r="34" spans="1:19">
      <c r="A34" s="18" t="s">
        <v>15310</v>
      </c>
      <c r="B34" s="18" t="s">
        <v>15311</v>
      </c>
      <c r="C34" s="18" t="s">
        <v>15312</v>
      </c>
      <c r="D34" s="18" t="s">
        <v>15313</v>
      </c>
      <c r="E34" s="18" t="s">
        <v>15314</v>
      </c>
      <c r="F34" s="18" t="s">
        <v>15315</v>
      </c>
      <c r="G34" s="19">
        <v>12</v>
      </c>
      <c r="H34" s="23">
        <v>45859</v>
      </c>
      <c r="I34" s="23">
        <v>46222</v>
      </c>
      <c r="J34" s="23">
        <v>45553</v>
      </c>
      <c r="K34" s="23">
        <v>45554</v>
      </c>
      <c r="L34" s="20">
        <v>0</v>
      </c>
      <c r="M34" s="20">
        <v>1772.22</v>
      </c>
      <c r="N34" s="20">
        <v>1875</v>
      </c>
      <c r="O34" s="21">
        <v>0</v>
      </c>
      <c r="Q34" s="20">
        <v>0</v>
      </c>
      <c r="R34" s="20">
        <f t="shared" si="2"/>
        <v>1875</v>
      </c>
      <c r="S34" s="20">
        <v>1875</v>
      </c>
    </row>
    <row r="35" spans="1:19">
      <c r="A35" s="18" t="s">
        <v>15316</v>
      </c>
      <c r="B35" s="18" t="s">
        <v>15317</v>
      </c>
      <c r="C35" s="18" t="s">
        <v>15318</v>
      </c>
      <c r="D35" s="18" t="s">
        <v>15319</v>
      </c>
      <c r="E35" s="18" t="s">
        <v>15320</v>
      </c>
      <c r="F35" s="18" t="s">
        <v>15321</v>
      </c>
      <c r="G35" s="19">
        <v>12</v>
      </c>
      <c r="H35" s="23">
        <v>45859</v>
      </c>
      <c r="I35" s="23">
        <v>46222</v>
      </c>
      <c r="J35" s="23">
        <v>45569</v>
      </c>
      <c r="K35" s="23">
        <v>45569</v>
      </c>
      <c r="L35" s="20">
        <v>0</v>
      </c>
      <c r="M35" s="20">
        <v>1772.22</v>
      </c>
      <c r="N35" s="20">
        <v>2080</v>
      </c>
      <c r="O35" s="21">
        <v>0</v>
      </c>
      <c r="Q35" s="20">
        <v>0</v>
      </c>
      <c r="R35" s="20">
        <f t="shared" si="2"/>
        <v>2080</v>
      </c>
      <c r="S35" s="20">
        <v>2080</v>
      </c>
    </row>
    <row r="36" spans="1:19">
      <c r="A36" s="18" t="s">
        <v>15322</v>
      </c>
      <c r="B36" s="18" t="s">
        <v>15323</v>
      </c>
      <c r="C36" s="18" t="s">
        <v>15324</v>
      </c>
      <c r="D36" s="18" t="s">
        <v>15325</v>
      </c>
      <c r="E36" s="18" t="s">
        <v>15326</v>
      </c>
      <c r="F36" s="18" t="s">
        <v>15327</v>
      </c>
      <c r="G36" s="19">
        <v>12</v>
      </c>
      <c r="H36" s="23">
        <v>45859</v>
      </c>
      <c r="I36" s="23">
        <v>46222</v>
      </c>
      <c r="J36" s="23">
        <v>45568</v>
      </c>
      <c r="K36" s="23">
        <v>45568</v>
      </c>
      <c r="L36" s="20">
        <v>0</v>
      </c>
      <c r="M36" s="20">
        <v>1772.22</v>
      </c>
      <c r="N36" s="20">
        <v>1955</v>
      </c>
      <c r="O36" s="21">
        <v>0</v>
      </c>
      <c r="Q36" s="20">
        <v>0</v>
      </c>
      <c r="R36" s="20">
        <f t="shared" si="2"/>
        <v>1955</v>
      </c>
      <c r="S36" s="20">
        <v>1955</v>
      </c>
    </row>
    <row r="37" spans="1:19">
      <c r="A37" s="18" t="s">
        <v>15328</v>
      </c>
      <c r="B37" s="18" t="s">
        <v>15329</v>
      </c>
      <c r="C37" s="18" t="s">
        <v>15330</v>
      </c>
      <c r="D37" s="18" t="s">
        <v>15331</v>
      </c>
      <c r="E37" s="18" t="s">
        <v>15332</v>
      </c>
      <c r="F37" s="18" t="s">
        <v>15333</v>
      </c>
      <c r="G37" s="19">
        <v>12</v>
      </c>
      <c r="H37" s="23">
        <v>45859</v>
      </c>
      <c r="I37" s="23">
        <v>46222</v>
      </c>
      <c r="J37" s="23">
        <v>45565</v>
      </c>
      <c r="K37" s="23">
        <v>45565</v>
      </c>
      <c r="L37" s="20">
        <v>0</v>
      </c>
      <c r="M37" s="20">
        <v>1772.22</v>
      </c>
      <c r="N37" s="20">
        <v>2055</v>
      </c>
      <c r="O37" s="21">
        <v>0</v>
      </c>
      <c r="Q37" s="20">
        <v>0</v>
      </c>
      <c r="R37" s="20">
        <f t="shared" si="2"/>
        <v>2055</v>
      </c>
      <c r="S37" s="20">
        <v>2055</v>
      </c>
    </row>
    <row r="38" spans="1:19">
      <c r="A38" s="18" t="s">
        <v>15334</v>
      </c>
      <c r="B38" s="18" t="s">
        <v>15335</v>
      </c>
      <c r="C38" s="18" t="s">
        <v>15336</v>
      </c>
      <c r="D38" s="18" t="s">
        <v>15337</v>
      </c>
      <c r="E38" s="18" t="s">
        <v>15338</v>
      </c>
      <c r="F38" s="18" t="s">
        <v>15339</v>
      </c>
      <c r="G38" s="19">
        <v>12</v>
      </c>
      <c r="H38" s="23">
        <v>45859</v>
      </c>
      <c r="I38" s="23">
        <v>46222</v>
      </c>
      <c r="J38" s="23">
        <v>45553</v>
      </c>
      <c r="K38" s="23">
        <v>45554</v>
      </c>
      <c r="L38" s="20">
        <v>0</v>
      </c>
      <c r="M38" s="20">
        <v>1772.22</v>
      </c>
      <c r="N38" s="20">
        <v>1875</v>
      </c>
      <c r="O38" s="21">
        <v>0</v>
      </c>
      <c r="Q38" s="20">
        <v>0</v>
      </c>
      <c r="R38" s="20">
        <f t="shared" si="2"/>
        <v>1875</v>
      </c>
      <c r="S38" s="20">
        <v>1875</v>
      </c>
    </row>
    <row r="39" spans="1:19">
      <c r="A39" s="18" t="s">
        <v>15340</v>
      </c>
      <c r="B39" s="18" t="s">
        <v>15341</v>
      </c>
      <c r="C39" s="18" t="s">
        <v>15342</v>
      </c>
      <c r="D39" s="18" t="s">
        <v>15343</v>
      </c>
      <c r="E39" s="18" t="s">
        <v>15344</v>
      </c>
      <c r="F39" s="18" t="s">
        <v>15345</v>
      </c>
      <c r="G39" s="19">
        <v>12</v>
      </c>
      <c r="H39" s="23">
        <v>45859</v>
      </c>
      <c r="I39" s="23">
        <v>46222</v>
      </c>
      <c r="J39" s="23">
        <v>45552</v>
      </c>
      <c r="K39" s="23">
        <v>45554</v>
      </c>
      <c r="L39" s="20">
        <v>0</v>
      </c>
      <c r="M39" s="20">
        <v>1772.22</v>
      </c>
      <c r="N39" s="20">
        <v>1000</v>
      </c>
      <c r="O39" s="21">
        <v>0</v>
      </c>
      <c r="Q39" s="20">
        <v>0</v>
      </c>
      <c r="R39" s="20">
        <f t="shared" si="2"/>
        <v>1000</v>
      </c>
      <c r="S39" s="20">
        <v>1000</v>
      </c>
    </row>
    <row r="40" spans="1:19">
      <c r="A40" s="18" t="s">
        <v>15346</v>
      </c>
      <c r="B40" s="18" t="s">
        <v>15347</v>
      </c>
      <c r="C40" s="18" t="s">
        <v>15348</v>
      </c>
      <c r="D40" s="18" t="s">
        <v>15349</v>
      </c>
      <c r="E40" s="18" t="s">
        <v>15350</v>
      </c>
      <c r="F40" s="18" t="s">
        <v>15351</v>
      </c>
      <c r="G40" s="19">
        <v>12</v>
      </c>
      <c r="H40" s="23">
        <v>45859</v>
      </c>
      <c r="I40" s="23">
        <v>46222</v>
      </c>
      <c r="J40" s="23">
        <v>45568</v>
      </c>
      <c r="K40" s="23">
        <v>45568</v>
      </c>
      <c r="L40" s="20">
        <v>0</v>
      </c>
      <c r="M40" s="20">
        <v>1772.22</v>
      </c>
      <c r="N40" s="20">
        <v>1955</v>
      </c>
      <c r="O40" s="21">
        <v>0</v>
      </c>
      <c r="Q40" s="20">
        <v>0</v>
      </c>
      <c r="R40" s="20">
        <f t="shared" si="2"/>
        <v>1955</v>
      </c>
      <c r="S40" s="20">
        <v>1955</v>
      </c>
    </row>
    <row r="41" spans="1:19">
      <c r="A41" s="18" t="s">
        <v>15352</v>
      </c>
      <c r="B41" s="18" t="s">
        <v>15353</v>
      </c>
      <c r="C41" s="18" t="s">
        <v>15354</v>
      </c>
      <c r="D41" s="18" t="s">
        <v>15355</v>
      </c>
      <c r="E41" s="18" t="s">
        <v>15356</v>
      </c>
      <c r="F41" s="18" t="s">
        <v>15357</v>
      </c>
      <c r="G41" s="19">
        <v>12</v>
      </c>
      <c r="H41" s="23">
        <v>45859</v>
      </c>
      <c r="I41" s="23">
        <v>46222</v>
      </c>
      <c r="J41" s="23">
        <v>45552</v>
      </c>
      <c r="K41" s="23">
        <v>45554</v>
      </c>
      <c r="L41" s="20">
        <v>0</v>
      </c>
      <c r="M41" s="20">
        <v>1772.22</v>
      </c>
      <c r="N41" s="20">
        <v>1825</v>
      </c>
      <c r="O41" s="21">
        <v>0</v>
      </c>
      <c r="Q41" s="20">
        <v>0</v>
      </c>
      <c r="R41" s="20">
        <f t="shared" si="2"/>
        <v>1825</v>
      </c>
      <c r="S41" s="20">
        <v>1825</v>
      </c>
    </row>
    <row r="42" spans="1:19">
      <c r="A42" s="18" t="s">
        <v>15358</v>
      </c>
      <c r="B42" s="18" t="s">
        <v>15359</v>
      </c>
      <c r="C42" s="18" t="s">
        <v>15360</v>
      </c>
      <c r="D42" s="18" t="s">
        <v>15361</v>
      </c>
      <c r="E42" s="18" t="s">
        <v>15362</v>
      </c>
      <c r="F42" s="18" t="s">
        <v>15363</v>
      </c>
      <c r="G42" s="19">
        <v>12</v>
      </c>
      <c r="H42" s="23">
        <v>45859</v>
      </c>
      <c r="I42" s="23">
        <v>46222</v>
      </c>
      <c r="J42" s="23">
        <v>45568</v>
      </c>
      <c r="K42" s="23">
        <v>45568</v>
      </c>
      <c r="L42" s="20">
        <v>3330</v>
      </c>
      <c r="M42" s="20">
        <v>1772.22</v>
      </c>
      <c r="N42" s="20">
        <v>2055</v>
      </c>
      <c r="O42" s="21">
        <v>0</v>
      </c>
      <c r="Q42" s="20">
        <v>0</v>
      </c>
      <c r="R42" s="20">
        <f t="shared" si="2"/>
        <v>2055</v>
      </c>
      <c r="S42" s="20">
        <v>2055</v>
      </c>
    </row>
    <row r="43" spans="1:19">
      <c r="A43" s="18" t="s">
        <v>15364</v>
      </c>
      <c r="B43" s="18" t="s">
        <v>15365</v>
      </c>
      <c r="C43" s="18" t="s">
        <v>15366</v>
      </c>
      <c r="D43" s="18" t="s">
        <v>15367</v>
      </c>
      <c r="E43" s="18" t="s">
        <v>15368</v>
      </c>
      <c r="F43" s="18" t="s">
        <v>15369</v>
      </c>
      <c r="G43" s="19">
        <v>12</v>
      </c>
      <c r="H43" s="23">
        <v>45859</v>
      </c>
      <c r="I43" s="23">
        <v>46222</v>
      </c>
      <c r="J43" s="23">
        <v>45554</v>
      </c>
      <c r="K43" s="23">
        <v>45554</v>
      </c>
      <c r="L43" s="20">
        <v>0</v>
      </c>
      <c r="M43" s="20">
        <v>1772.22</v>
      </c>
      <c r="N43" s="20">
        <v>1875</v>
      </c>
      <c r="O43" s="21">
        <v>0</v>
      </c>
      <c r="Q43" s="20">
        <v>0</v>
      </c>
      <c r="R43" s="20">
        <f t="shared" si="2"/>
        <v>1875</v>
      </c>
      <c r="S43" s="20">
        <v>1875</v>
      </c>
    </row>
    <row r="44" spans="1:19">
      <c r="A44" s="18" t="s">
        <v>15370</v>
      </c>
      <c r="B44" s="18" t="s">
        <v>15371</v>
      </c>
      <c r="C44" s="18" t="s">
        <v>15372</v>
      </c>
      <c r="D44" s="18" t="s">
        <v>15373</v>
      </c>
      <c r="E44" s="18" t="s">
        <v>15374</v>
      </c>
      <c r="F44" s="18" t="s">
        <v>15375</v>
      </c>
      <c r="G44" s="19">
        <v>12</v>
      </c>
      <c r="H44" s="23">
        <v>45859</v>
      </c>
      <c r="I44" s="23">
        <v>46222</v>
      </c>
      <c r="J44" s="23">
        <v>45568</v>
      </c>
      <c r="K44" s="23">
        <v>45568</v>
      </c>
      <c r="L44" s="20">
        <v>0</v>
      </c>
      <c r="M44" s="20">
        <v>1772.22</v>
      </c>
      <c r="N44" s="20">
        <v>2055</v>
      </c>
      <c r="O44" s="21">
        <v>0</v>
      </c>
      <c r="Q44" s="20">
        <v>0</v>
      </c>
      <c r="R44" s="20">
        <f t="shared" si="2"/>
        <v>2055</v>
      </c>
      <c r="S44" s="20">
        <v>2055</v>
      </c>
    </row>
    <row r="45" spans="1:19">
      <c r="A45" s="18" t="s">
        <v>15376</v>
      </c>
      <c r="B45" s="18" t="s">
        <v>15377</v>
      </c>
      <c r="C45" s="18" t="s">
        <v>15378</v>
      </c>
      <c r="D45" s="18" t="s">
        <v>15379</v>
      </c>
      <c r="E45" s="18" t="s">
        <v>15380</v>
      </c>
      <c r="F45" s="18" t="s">
        <v>15381</v>
      </c>
      <c r="G45" s="19">
        <v>12</v>
      </c>
      <c r="H45" s="23">
        <v>45859</v>
      </c>
      <c r="I45" s="23">
        <v>46222</v>
      </c>
      <c r="J45" s="23">
        <v>45573</v>
      </c>
      <c r="K45" s="23">
        <v>45573</v>
      </c>
      <c r="L45" s="20">
        <v>0</v>
      </c>
      <c r="M45" s="20">
        <v>1772.22</v>
      </c>
      <c r="N45" s="20">
        <v>1880</v>
      </c>
      <c r="O45" s="21">
        <v>0</v>
      </c>
      <c r="Q45" s="20">
        <v>0</v>
      </c>
      <c r="R45" s="20">
        <f t="shared" si="2"/>
        <v>1880</v>
      </c>
      <c r="S45" s="20">
        <v>1880</v>
      </c>
    </row>
    <row r="46" spans="1:19">
      <c r="A46" s="18" t="s">
        <v>15382</v>
      </c>
      <c r="B46" s="18" t="s">
        <v>15383</v>
      </c>
      <c r="C46" s="18" t="s">
        <v>15384</v>
      </c>
      <c r="D46" s="18" t="s">
        <v>15385</v>
      </c>
      <c r="E46" s="18" t="s">
        <v>15386</v>
      </c>
      <c r="F46" s="18" t="s">
        <v>15387</v>
      </c>
      <c r="G46" s="19">
        <v>12</v>
      </c>
      <c r="H46" s="23">
        <v>45859</v>
      </c>
      <c r="I46" s="23">
        <v>46222</v>
      </c>
      <c r="J46" s="23">
        <v>45554</v>
      </c>
      <c r="K46" s="23">
        <v>45554</v>
      </c>
      <c r="L46" s="20">
        <v>0</v>
      </c>
      <c r="M46" s="20">
        <v>1772.22</v>
      </c>
      <c r="N46" s="20">
        <v>1925</v>
      </c>
      <c r="O46" s="21">
        <v>0</v>
      </c>
      <c r="Q46" s="20">
        <v>0</v>
      </c>
      <c r="R46" s="20">
        <f t="shared" si="2"/>
        <v>1925</v>
      </c>
      <c r="S46" s="20">
        <v>1925</v>
      </c>
    </row>
    <row r="47" spans="1:19">
      <c r="A47" s="18" t="s">
        <v>15388</v>
      </c>
      <c r="B47" s="18" t="s">
        <v>15389</v>
      </c>
      <c r="C47" s="18" t="s">
        <v>15390</v>
      </c>
      <c r="D47" s="18" t="s">
        <v>15391</v>
      </c>
      <c r="E47" s="18" t="s">
        <v>15392</v>
      </c>
      <c r="F47" s="18" t="s">
        <v>15393</v>
      </c>
      <c r="G47" s="19">
        <v>12</v>
      </c>
      <c r="H47" s="23">
        <v>45859</v>
      </c>
      <c r="I47" s="23">
        <v>46222</v>
      </c>
      <c r="J47" s="23">
        <v>45561</v>
      </c>
      <c r="K47" s="23">
        <v>45561</v>
      </c>
      <c r="L47" s="20">
        <v>0</v>
      </c>
      <c r="M47" s="20">
        <v>1772.22</v>
      </c>
      <c r="N47" s="20">
        <v>1930</v>
      </c>
      <c r="O47" s="21">
        <v>0</v>
      </c>
      <c r="Q47" s="20">
        <v>0</v>
      </c>
      <c r="R47" s="20">
        <f t="shared" si="2"/>
        <v>1930</v>
      </c>
      <c r="S47" s="20">
        <v>1930</v>
      </c>
    </row>
    <row r="48" spans="1:19">
      <c r="A48" s="18" t="s">
        <v>15394</v>
      </c>
      <c r="B48" s="18" t="s">
        <v>15395</v>
      </c>
      <c r="C48" s="18" t="s">
        <v>15396</v>
      </c>
      <c r="D48" s="18" t="s">
        <v>15397</v>
      </c>
      <c r="E48" s="18" t="s">
        <v>15398</v>
      </c>
      <c r="F48" s="18" t="s">
        <v>15399</v>
      </c>
      <c r="G48" s="19">
        <v>12</v>
      </c>
      <c r="H48" s="23">
        <v>45859</v>
      </c>
      <c r="I48" s="23">
        <v>46222</v>
      </c>
      <c r="J48" s="23">
        <v>45558</v>
      </c>
      <c r="K48" s="23">
        <v>45558</v>
      </c>
      <c r="L48" s="20">
        <v>0</v>
      </c>
      <c r="M48" s="20">
        <v>1772.22</v>
      </c>
      <c r="N48" s="20">
        <v>1980</v>
      </c>
      <c r="O48" s="21">
        <v>0</v>
      </c>
      <c r="Q48" s="20">
        <v>0</v>
      </c>
      <c r="R48" s="20">
        <f t="shared" si="2"/>
        <v>1980</v>
      </c>
      <c r="S48" s="20">
        <v>1980</v>
      </c>
    </row>
    <row r="49" spans="1:19">
      <c r="A49" s="18" t="s">
        <v>15400</v>
      </c>
      <c r="B49" s="18" t="s">
        <v>15401</v>
      </c>
      <c r="C49" s="18" t="s">
        <v>15402</v>
      </c>
      <c r="D49" s="18" t="s">
        <v>15403</v>
      </c>
      <c r="E49" s="18" t="s">
        <v>15404</v>
      </c>
      <c r="F49" s="18" t="s">
        <v>15405</v>
      </c>
      <c r="G49" s="19">
        <v>12</v>
      </c>
      <c r="H49" s="23">
        <v>45859</v>
      </c>
      <c r="I49" s="23">
        <v>46222</v>
      </c>
      <c r="J49" s="23">
        <v>45558</v>
      </c>
      <c r="K49" s="23">
        <v>45558</v>
      </c>
      <c r="L49" s="20">
        <v>0</v>
      </c>
      <c r="M49" s="20">
        <v>1772.22</v>
      </c>
      <c r="N49" s="20">
        <v>1980</v>
      </c>
      <c r="O49" s="21">
        <v>0</v>
      </c>
      <c r="Q49" s="20">
        <v>0</v>
      </c>
      <c r="R49" s="20">
        <f t="shared" si="2"/>
        <v>1980</v>
      </c>
      <c r="S49" s="20">
        <v>1980</v>
      </c>
    </row>
    <row r="50" spans="1:19">
      <c r="A50" s="18" t="s">
        <v>15406</v>
      </c>
      <c r="B50" s="18" t="s">
        <v>15407</v>
      </c>
      <c r="C50" s="18" t="s">
        <v>15408</v>
      </c>
      <c r="D50" s="18" t="s">
        <v>15409</v>
      </c>
      <c r="E50" s="18" t="s">
        <v>15410</v>
      </c>
      <c r="F50" s="18" t="s">
        <v>15411</v>
      </c>
      <c r="G50" s="19">
        <v>12</v>
      </c>
      <c r="H50" s="23">
        <v>45859</v>
      </c>
      <c r="I50" s="23">
        <v>46222</v>
      </c>
      <c r="J50" s="23">
        <v>45565</v>
      </c>
      <c r="K50" s="23">
        <v>45565</v>
      </c>
      <c r="L50" s="20">
        <v>0</v>
      </c>
      <c r="M50" s="20">
        <v>1772.22</v>
      </c>
      <c r="N50" s="20">
        <v>2005</v>
      </c>
      <c r="O50" s="21">
        <v>0</v>
      </c>
      <c r="Q50" s="20">
        <v>0</v>
      </c>
      <c r="R50" s="20">
        <f t="shared" si="2"/>
        <v>2005</v>
      </c>
      <c r="S50" s="20">
        <v>2005</v>
      </c>
    </row>
    <row r="51" spans="1:19">
      <c r="A51" s="18" t="s">
        <v>15412</v>
      </c>
      <c r="B51" s="18" t="s">
        <v>15413</v>
      </c>
      <c r="C51" s="18" t="s">
        <v>15414</v>
      </c>
      <c r="D51" s="18" t="s">
        <v>15415</v>
      </c>
      <c r="E51" s="18" t="s">
        <v>15416</v>
      </c>
      <c r="F51" s="18" t="s">
        <v>15417</v>
      </c>
      <c r="G51" s="19">
        <v>12</v>
      </c>
      <c r="H51" s="23">
        <v>45859</v>
      </c>
      <c r="I51" s="23">
        <v>46222</v>
      </c>
      <c r="J51" s="23">
        <v>45558</v>
      </c>
      <c r="K51" s="23">
        <v>45558</v>
      </c>
      <c r="L51" s="20">
        <v>0</v>
      </c>
      <c r="M51" s="20">
        <v>1772.22</v>
      </c>
      <c r="N51" s="20">
        <v>2080</v>
      </c>
      <c r="O51" s="21">
        <v>0</v>
      </c>
      <c r="Q51" s="20">
        <v>0</v>
      </c>
      <c r="R51" s="20">
        <f t="shared" si="2"/>
        <v>2080</v>
      </c>
      <c r="S51" s="20">
        <v>2080</v>
      </c>
    </row>
    <row r="52" spans="1:19">
      <c r="A52" s="18" t="s">
        <v>15418</v>
      </c>
      <c r="B52" s="18" t="s">
        <v>15419</v>
      </c>
      <c r="C52" s="18" t="s">
        <v>15420</v>
      </c>
      <c r="D52" s="18" t="s">
        <v>15421</v>
      </c>
      <c r="E52" s="18" t="s">
        <v>15422</v>
      </c>
      <c r="F52" s="18" t="s">
        <v>15423</v>
      </c>
      <c r="G52" s="19">
        <v>12</v>
      </c>
      <c r="H52" s="23">
        <v>45859</v>
      </c>
      <c r="I52" s="23">
        <v>46222</v>
      </c>
      <c r="J52" s="23">
        <v>45569</v>
      </c>
      <c r="K52" s="23">
        <v>45569</v>
      </c>
      <c r="L52" s="20">
        <v>0</v>
      </c>
      <c r="M52" s="20">
        <v>1772.22</v>
      </c>
      <c r="N52" s="20">
        <v>2030</v>
      </c>
      <c r="O52" s="21">
        <v>0</v>
      </c>
      <c r="Q52" s="20">
        <v>0</v>
      </c>
      <c r="R52" s="20">
        <f t="shared" si="2"/>
        <v>2030</v>
      </c>
      <c r="S52" s="20">
        <v>2030</v>
      </c>
    </row>
    <row r="53" spans="1:19">
      <c r="B53" s="18" t="s">
        <v>15424</v>
      </c>
      <c r="D53" s="18" t="s">
        <v>15425</v>
      </c>
      <c r="E53" s="18" t="s">
        <v>15426</v>
      </c>
      <c r="F53" s="18" t="s">
        <v>15427</v>
      </c>
      <c r="G53" s="19">
        <v>12</v>
      </c>
      <c r="H53" s="23">
        <v>45873</v>
      </c>
      <c r="I53" s="23">
        <v>46222</v>
      </c>
      <c r="J53" s="23">
        <v>45583</v>
      </c>
      <c r="K53" s="23">
        <v>45586</v>
      </c>
      <c r="L53" s="20">
        <v>0</v>
      </c>
      <c r="M53" s="20">
        <v>0</v>
      </c>
      <c r="N53" s="20">
        <v>2030</v>
      </c>
      <c r="O53" s="21">
        <v>0</v>
      </c>
      <c r="Q53" s="20">
        <v>0</v>
      </c>
      <c r="R53" s="20">
        <f t="shared" si="2"/>
        <v>2030</v>
      </c>
      <c r="S53" s="20">
        <v>2030</v>
      </c>
    </row>
    <row r="54" spans="1:19">
      <c r="B54" s="18" t="s">
        <v>15428</v>
      </c>
      <c r="D54" s="18" t="s">
        <v>15429</v>
      </c>
      <c r="E54" s="18" t="s">
        <v>15430</v>
      </c>
      <c r="F54" s="18" t="s">
        <v>15431</v>
      </c>
      <c r="G54" s="19">
        <v>12</v>
      </c>
      <c r="H54" s="23">
        <v>45873</v>
      </c>
      <c r="I54" s="23">
        <v>46222</v>
      </c>
      <c r="J54" s="23">
        <v>45575</v>
      </c>
      <c r="K54" s="23">
        <v>45576</v>
      </c>
      <c r="L54" s="20">
        <v>0</v>
      </c>
      <c r="M54" s="20">
        <v>0</v>
      </c>
      <c r="N54" s="20">
        <v>2030</v>
      </c>
      <c r="O54" s="21">
        <v>0</v>
      </c>
      <c r="Q54" s="20">
        <v>0</v>
      </c>
      <c r="R54" s="20">
        <f t="shared" si="2"/>
        <v>2030</v>
      </c>
      <c r="S54" s="20">
        <v>2030</v>
      </c>
    </row>
    <row r="55" spans="1:19">
      <c r="B55" s="18" t="s">
        <v>15432</v>
      </c>
      <c r="D55" s="18" t="s">
        <v>15433</v>
      </c>
      <c r="E55" s="18" t="s">
        <v>15434</v>
      </c>
      <c r="F55" s="18" t="s">
        <v>15435</v>
      </c>
      <c r="G55" s="19">
        <v>12</v>
      </c>
      <c r="H55" s="23">
        <v>45873</v>
      </c>
      <c r="I55" s="23">
        <v>46222</v>
      </c>
      <c r="J55" s="23">
        <v>45592</v>
      </c>
      <c r="K55" s="23">
        <v>45593</v>
      </c>
      <c r="L55" s="20">
        <v>0</v>
      </c>
      <c r="M55" s="20">
        <v>0</v>
      </c>
      <c r="N55" s="20">
        <v>2030</v>
      </c>
      <c r="O55" s="21">
        <v>0</v>
      </c>
      <c r="Q55" s="20">
        <v>0</v>
      </c>
      <c r="R55" s="20">
        <f t="shared" si="2"/>
        <v>2030</v>
      </c>
      <c r="S55" s="20">
        <v>2030</v>
      </c>
    </row>
    <row r="56" spans="1:19">
      <c r="B56" s="18" t="s">
        <v>15436</v>
      </c>
      <c r="D56" s="18" t="s">
        <v>15437</v>
      </c>
      <c r="E56" s="18" t="s">
        <v>15438</v>
      </c>
      <c r="F56" s="18" t="s">
        <v>15439</v>
      </c>
      <c r="G56" s="19">
        <v>12</v>
      </c>
      <c r="H56" s="23">
        <v>45859</v>
      </c>
      <c r="I56" s="23">
        <v>46222</v>
      </c>
      <c r="J56" s="23">
        <v>45569</v>
      </c>
      <c r="K56" s="23">
        <v>45569</v>
      </c>
      <c r="L56" s="20">
        <v>0</v>
      </c>
      <c r="M56" s="20">
        <v>0</v>
      </c>
      <c r="N56" s="20">
        <v>2130</v>
      </c>
      <c r="O56" s="21">
        <v>0</v>
      </c>
      <c r="Q56" s="20">
        <v>0</v>
      </c>
      <c r="R56" s="20">
        <f t="shared" si="2"/>
        <v>2130</v>
      </c>
      <c r="S56" s="20">
        <v>2130</v>
      </c>
    </row>
    <row r="57" spans="1:19">
      <c r="B57" s="18" t="s">
        <v>15440</v>
      </c>
      <c r="D57" s="18" t="s">
        <v>15441</v>
      </c>
      <c r="E57" s="18" t="s">
        <v>15442</v>
      </c>
      <c r="F57" s="18" t="s">
        <v>15443</v>
      </c>
      <c r="G57" s="19">
        <v>12</v>
      </c>
      <c r="H57" s="23">
        <v>45859</v>
      </c>
      <c r="I57" s="23">
        <v>46222</v>
      </c>
      <c r="J57" s="23">
        <v>45573</v>
      </c>
      <c r="K57" s="23">
        <v>45573</v>
      </c>
      <c r="L57" s="20">
        <v>0</v>
      </c>
      <c r="M57" s="20">
        <v>0</v>
      </c>
      <c r="N57" s="20">
        <v>2130</v>
      </c>
      <c r="O57" s="21">
        <v>0</v>
      </c>
      <c r="Q57" s="20">
        <v>0</v>
      </c>
      <c r="R57" s="20">
        <f t="shared" si="2"/>
        <v>2130</v>
      </c>
      <c r="S57" s="20">
        <v>2130</v>
      </c>
    </row>
    <row r="58" spans="1:19">
      <c r="B58" s="18" t="s">
        <v>15444</v>
      </c>
      <c r="D58" s="18" t="s">
        <v>15445</v>
      </c>
      <c r="E58" s="18" t="s">
        <v>15446</v>
      </c>
      <c r="F58" s="18" t="s">
        <v>15447</v>
      </c>
      <c r="G58" s="19">
        <v>12</v>
      </c>
      <c r="H58" s="23">
        <v>45859</v>
      </c>
      <c r="I58" s="23">
        <v>46222</v>
      </c>
      <c r="J58" s="23">
        <v>45573</v>
      </c>
      <c r="K58" s="23">
        <v>45573</v>
      </c>
      <c r="L58" s="20">
        <v>0</v>
      </c>
      <c r="M58" s="20">
        <v>0</v>
      </c>
      <c r="N58" s="20">
        <v>2005</v>
      </c>
      <c r="O58" s="21">
        <v>0</v>
      </c>
      <c r="Q58" s="20">
        <v>0</v>
      </c>
      <c r="R58" s="20">
        <f t="shared" si="2"/>
        <v>2005</v>
      </c>
      <c r="S58" s="20">
        <v>2005</v>
      </c>
    </row>
    <row r="59" spans="1:19">
      <c r="A59" s="17" t="s">
        <v>15448</v>
      </c>
    </row>
    <row r="60" spans="1:19">
      <c r="A60" s="18" t="s">
        <v>15449</v>
      </c>
      <c r="B60" s="18" t="s">
        <v>15450</v>
      </c>
      <c r="C60" s="18" t="s">
        <v>15451</v>
      </c>
      <c r="D60" s="18" t="s">
        <v>15452</v>
      </c>
      <c r="E60" s="18" t="s">
        <v>15453</v>
      </c>
      <c r="F60" s="18" t="s">
        <v>15454</v>
      </c>
      <c r="G60" s="19">
        <v>12</v>
      </c>
      <c r="H60" s="23">
        <v>45859</v>
      </c>
      <c r="I60" s="23">
        <v>46222</v>
      </c>
      <c r="J60" s="23">
        <v>45555</v>
      </c>
      <c r="K60" s="23">
        <v>45555</v>
      </c>
      <c r="L60" s="20">
        <v>0</v>
      </c>
      <c r="M60" s="20">
        <v>1650</v>
      </c>
      <c r="N60" s="20">
        <v>1930</v>
      </c>
      <c r="O60" s="21">
        <v>0</v>
      </c>
      <c r="Q60" s="20">
        <v>0</v>
      </c>
      <c r="R60" s="20">
        <f>N60</f>
        <v>1930</v>
      </c>
      <c r="S60" s="20">
        <v>1930</v>
      </c>
    </row>
    <row r="61" spans="1:19">
      <c r="B61" s="18" t="s">
        <v>15455</v>
      </c>
      <c r="D61" s="18" t="s">
        <v>15456</v>
      </c>
      <c r="E61" s="18" t="s">
        <v>15457</v>
      </c>
      <c r="F61" s="18" t="s">
        <v>15458</v>
      </c>
      <c r="G61" s="19">
        <v>12</v>
      </c>
      <c r="H61" s="23">
        <v>45859</v>
      </c>
      <c r="I61" s="23">
        <v>46222</v>
      </c>
      <c r="J61" s="23">
        <v>45573</v>
      </c>
      <c r="K61" s="23">
        <v>45574</v>
      </c>
      <c r="L61" s="20">
        <v>0</v>
      </c>
      <c r="M61" s="20">
        <v>0</v>
      </c>
      <c r="N61" s="20">
        <v>1890</v>
      </c>
      <c r="O61" s="21">
        <v>0</v>
      </c>
      <c r="Q61" s="20">
        <v>0</v>
      </c>
      <c r="R61" s="20">
        <f>N61</f>
        <v>1890</v>
      </c>
      <c r="S61" s="20">
        <v>1890</v>
      </c>
    </row>
    <row r="62" spans="1:19">
      <c r="A62" s="17" t="s">
        <v>15459</v>
      </c>
    </row>
    <row r="63" spans="1:19">
      <c r="A63" s="18" t="s">
        <v>15460</v>
      </c>
      <c r="B63" s="18" t="s">
        <v>15461</v>
      </c>
      <c r="C63" s="18" t="s">
        <v>15462</v>
      </c>
      <c r="D63" s="18" t="s">
        <v>15463</v>
      </c>
      <c r="E63" s="18" t="s">
        <v>15464</v>
      </c>
      <c r="F63" s="18" t="s">
        <v>15465</v>
      </c>
      <c r="G63" s="19">
        <v>12</v>
      </c>
      <c r="H63" s="23">
        <v>45859</v>
      </c>
      <c r="I63" s="23">
        <v>46222</v>
      </c>
      <c r="J63" s="23">
        <v>45568</v>
      </c>
      <c r="K63" s="23">
        <v>45568</v>
      </c>
      <c r="L63" s="20">
        <v>0</v>
      </c>
      <c r="M63" s="20">
        <v>1142.8599999999999</v>
      </c>
      <c r="N63" s="20">
        <v>1300</v>
      </c>
      <c r="O63" s="21">
        <v>0</v>
      </c>
      <c r="Q63" s="20">
        <v>0</v>
      </c>
      <c r="R63" s="20">
        <f t="shared" ref="R63:R104" si="3">N63</f>
        <v>1300</v>
      </c>
      <c r="S63" s="20">
        <v>1300</v>
      </c>
    </row>
    <row r="64" spans="1:19">
      <c r="A64" s="18" t="s">
        <v>15466</v>
      </c>
      <c r="B64" s="18" t="s">
        <v>15467</v>
      </c>
      <c r="C64" s="18" t="s">
        <v>15468</v>
      </c>
      <c r="D64" s="18" t="s">
        <v>15469</v>
      </c>
      <c r="E64" s="18" t="s">
        <v>15470</v>
      </c>
      <c r="F64" s="18" t="s">
        <v>15471</v>
      </c>
      <c r="G64" s="19">
        <v>12</v>
      </c>
      <c r="H64" s="23">
        <v>45859</v>
      </c>
      <c r="I64" s="23">
        <v>46222</v>
      </c>
      <c r="J64" s="23">
        <v>45555</v>
      </c>
      <c r="K64" s="23">
        <v>45555</v>
      </c>
      <c r="L64" s="20">
        <v>0</v>
      </c>
      <c r="M64" s="20">
        <v>1142.8599999999999</v>
      </c>
      <c r="N64" s="20">
        <v>1275</v>
      </c>
      <c r="O64" s="21">
        <v>0</v>
      </c>
      <c r="Q64" s="20">
        <v>0</v>
      </c>
      <c r="R64" s="20">
        <f t="shared" si="3"/>
        <v>1275</v>
      </c>
      <c r="S64" s="20">
        <v>1275</v>
      </c>
    </row>
    <row r="65" spans="1:19">
      <c r="A65" s="18" t="s">
        <v>15472</v>
      </c>
      <c r="B65" s="18" t="s">
        <v>15473</v>
      </c>
      <c r="C65" s="18" t="s">
        <v>15474</v>
      </c>
      <c r="D65" s="18" t="s">
        <v>15475</v>
      </c>
      <c r="E65" s="18" t="s">
        <v>15476</v>
      </c>
      <c r="F65" s="18" t="s">
        <v>15477</v>
      </c>
      <c r="G65" s="19">
        <v>12</v>
      </c>
      <c r="H65" s="23">
        <v>45859</v>
      </c>
      <c r="I65" s="23">
        <v>46222</v>
      </c>
      <c r="J65" s="23">
        <v>45555</v>
      </c>
      <c r="K65" s="23">
        <v>45555</v>
      </c>
      <c r="L65" s="20">
        <v>0</v>
      </c>
      <c r="M65" s="20">
        <v>1142.8599999999999</v>
      </c>
      <c r="N65" s="20">
        <v>1175</v>
      </c>
      <c r="O65" s="21">
        <v>0</v>
      </c>
      <c r="Q65" s="20">
        <v>0</v>
      </c>
      <c r="R65" s="20">
        <f t="shared" si="3"/>
        <v>1175</v>
      </c>
      <c r="S65" s="20">
        <v>1175</v>
      </c>
    </row>
    <row r="66" spans="1:19">
      <c r="A66" s="18" t="s">
        <v>15478</v>
      </c>
      <c r="B66" s="18" t="s">
        <v>15479</v>
      </c>
      <c r="C66" s="18" t="s">
        <v>15480</v>
      </c>
      <c r="D66" s="18" t="s">
        <v>15481</v>
      </c>
      <c r="E66" s="18" t="s">
        <v>15482</v>
      </c>
      <c r="F66" s="18" t="s">
        <v>15483</v>
      </c>
      <c r="G66" s="19">
        <v>12</v>
      </c>
      <c r="H66" s="23">
        <v>45859</v>
      </c>
      <c r="I66" s="23">
        <v>46222</v>
      </c>
      <c r="J66" s="23">
        <v>45558</v>
      </c>
      <c r="K66" s="23">
        <v>45558</v>
      </c>
      <c r="L66" s="20">
        <v>0</v>
      </c>
      <c r="M66" s="20">
        <v>1142.8599999999999</v>
      </c>
      <c r="N66" s="20">
        <v>1300</v>
      </c>
      <c r="O66" s="21">
        <v>0</v>
      </c>
      <c r="Q66" s="20">
        <v>0</v>
      </c>
      <c r="R66" s="20">
        <f t="shared" si="3"/>
        <v>1300</v>
      </c>
      <c r="S66" s="20">
        <v>1300</v>
      </c>
    </row>
    <row r="67" spans="1:19">
      <c r="A67" s="18" t="s">
        <v>15484</v>
      </c>
      <c r="B67" s="18" t="s">
        <v>15485</v>
      </c>
      <c r="C67" s="18" t="s">
        <v>15486</v>
      </c>
      <c r="D67" s="18" t="s">
        <v>15487</v>
      </c>
      <c r="E67" s="18" t="s">
        <v>15488</v>
      </c>
      <c r="F67" s="18" t="s">
        <v>15489</v>
      </c>
      <c r="G67" s="19">
        <v>12</v>
      </c>
      <c r="H67" s="23">
        <v>45859</v>
      </c>
      <c r="I67" s="23">
        <v>46222</v>
      </c>
      <c r="J67" s="23">
        <v>45559</v>
      </c>
      <c r="K67" s="23">
        <v>45559</v>
      </c>
      <c r="L67" s="20">
        <v>0</v>
      </c>
      <c r="M67" s="20">
        <v>1142.8599999999999</v>
      </c>
      <c r="N67" s="20">
        <v>1300</v>
      </c>
      <c r="O67" s="21">
        <v>0</v>
      </c>
      <c r="Q67" s="20">
        <v>0</v>
      </c>
      <c r="R67" s="20">
        <f t="shared" si="3"/>
        <v>1300</v>
      </c>
      <c r="S67" s="20">
        <v>1300</v>
      </c>
    </row>
    <row r="68" spans="1:19">
      <c r="A68" s="18" t="s">
        <v>15490</v>
      </c>
      <c r="B68" s="18" t="s">
        <v>15491</v>
      </c>
      <c r="C68" s="18" t="s">
        <v>15492</v>
      </c>
      <c r="D68" s="18" t="s">
        <v>15493</v>
      </c>
      <c r="E68" s="18" t="s">
        <v>15494</v>
      </c>
      <c r="F68" s="18" t="s">
        <v>15495</v>
      </c>
      <c r="G68" s="19">
        <v>12</v>
      </c>
      <c r="H68" s="23">
        <v>45859</v>
      </c>
      <c r="I68" s="23">
        <v>46222</v>
      </c>
      <c r="J68" s="23">
        <v>45554</v>
      </c>
      <c r="K68" s="23">
        <v>45554</v>
      </c>
      <c r="L68" s="20">
        <v>0</v>
      </c>
      <c r="M68" s="20">
        <v>1142.8599999999999</v>
      </c>
      <c r="N68" s="20">
        <v>1275</v>
      </c>
      <c r="O68" s="21">
        <v>0</v>
      </c>
      <c r="Q68" s="20">
        <v>0</v>
      </c>
      <c r="R68" s="20">
        <f t="shared" si="3"/>
        <v>1275</v>
      </c>
      <c r="S68" s="20">
        <v>1275</v>
      </c>
    </row>
    <row r="69" spans="1:19">
      <c r="A69" s="18" t="s">
        <v>15496</v>
      </c>
      <c r="B69" s="18" t="s">
        <v>15497</v>
      </c>
      <c r="C69" s="18" t="s">
        <v>15498</v>
      </c>
      <c r="D69" s="18" t="s">
        <v>15499</v>
      </c>
      <c r="E69" s="18" t="s">
        <v>15500</v>
      </c>
      <c r="F69" s="18" t="s">
        <v>15501</v>
      </c>
      <c r="G69" s="19">
        <v>12</v>
      </c>
      <c r="H69" s="23">
        <v>45859</v>
      </c>
      <c r="I69" s="23">
        <v>46222</v>
      </c>
      <c r="J69" s="23">
        <v>45555</v>
      </c>
      <c r="K69" s="23">
        <v>45555</v>
      </c>
      <c r="L69" s="20">
        <v>0</v>
      </c>
      <c r="M69" s="20">
        <v>1142.8599999999999</v>
      </c>
      <c r="N69" s="20">
        <v>1275</v>
      </c>
      <c r="O69" s="21">
        <v>0</v>
      </c>
      <c r="Q69" s="20">
        <v>0</v>
      </c>
      <c r="R69" s="20">
        <f t="shared" si="3"/>
        <v>1275</v>
      </c>
      <c r="S69" s="20">
        <v>1275</v>
      </c>
    </row>
    <row r="70" spans="1:19">
      <c r="A70" s="18" t="s">
        <v>15502</v>
      </c>
      <c r="B70" s="18" t="s">
        <v>15503</v>
      </c>
      <c r="C70" s="18" t="s">
        <v>15504</v>
      </c>
      <c r="D70" s="18" t="s">
        <v>15505</v>
      </c>
      <c r="E70" s="18" t="s">
        <v>15506</v>
      </c>
      <c r="F70" s="18" t="s">
        <v>15507</v>
      </c>
      <c r="G70" s="19">
        <v>12</v>
      </c>
      <c r="H70" s="23">
        <v>45859</v>
      </c>
      <c r="I70" s="23">
        <v>46222</v>
      </c>
      <c r="J70" s="23">
        <v>45554</v>
      </c>
      <c r="K70" s="23">
        <v>45554</v>
      </c>
      <c r="L70" s="20">
        <v>0</v>
      </c>
      <c r="M70" s="20">
        <v>1142.8599999999999</v>
      </c>
      <c r="N70" s="20">
        <v>1250</v>
      </c>
      <c r="O70" s="21">
        <v>0</v>
      </c>
      <c r="Q70" s="20">
        <v>0</v>
      </c>
      <c r="R70" s="20">
        <f t="shared" si="3"/>
        <v>1250</v>
      </c>
      <c r="S70" s="20">
        <v>1250</v>
      </c>
    </row>
    <row r="71" spans="1:19">
      <c r="A71" s="18" t="s">
        <v>15508</v>
      </c>
      <c r="B71" s="18" t="s">
        <v>15509</v>
      </c>
      <c r="C71" s="18" t="s">
        <v>15510</v>
      </c>
      <c r="D71" s="18" t="s">
        <v>15511</v>
      </c>
      <c r="E71" s="18" t="s">
        <v>15512</v>
      </c>
      <c r="F71" s="18" t="s">
        <v>15513</v>
      </c>
      <c r="G71" s="19">
        <v>12</v>
      </c>
      <c r="H71" s="23">
        <v>45859</v>
      </c>
      <c r="I71" s="23">
        <v>46222</v>
      </c>
      <c r="J71" s="23">
        <v>45554</v>
      </c>
      <c r="K71" s="23">
        <v>45555</v>
      </c>
      <c r="L71" s="20">
        <v>2350</v>
      </c>
      <c r="M71" s="20">
        <v>1142.8599999999999</v>
      </c>
      <c r="N71" s="20">
        <v>1250</v>
      </c>
      <c r="O71" s="21">
        <v>0</v>
      </c>
      <c r="Q71" s="20">
        <v>0</v>
      </c>
      <c r="R71" s="20">
        <f t="shared" si="3"/>
        <v>1250</v>
      </c>
      <c r="S71" s="20">
        <v>1250</v>
      </c>
    </row>
    <row r="72" spans="1:19">
      <c r="A72" s="18" t="s">
        <v>15514</v>
      </c>
      <c r="B72" s="18" t="s">
        <v>15515</v>
      </c>
      <c r="C72" s="18" t="s">
        <v>15516</v>
      </c>
      <c r="D72" s="18" t="s">
        <v>15517</v>
      </c>
      <c r="E72" s="18" t="s">
        <v>15518</v>
      </c>
      <c r="F72" s="18" t="s">
        <v>15519</v>
      </c>
      <c r="G72" s="19">
        <v>12</v>
      </c>
      <c r="H72" s="23">
        <v>45859</v>
      </c>
      <c r="I72" s="23">
        <v>46222</v>
      </c>
      <c r="J72" s="23">
        <v>45553</v>
      </c>
      <c r="K72" s="23">
        <v>45554</v>
      </c>
      <c r="L72" s="20">
        <v>0</v>
      </c>
      <c r="M72" s="20">
        <v>1142.8599999999999</v>
      </c>
      <c r="N72" s="20">
        <v>1210</v>
      </c>
      <c r="O72" s="21">
        <v>0</v>
      </c>
      <c r="Q72" s="20">
        <v>0</v>
      </c>
      <c r="R72" s="20">
        <f t="shared" si="3"/>
        <v>1210</v>
      </c>
      <c r="S72" s="20">
        <v>1210</v>
      </c>
    </row>
    <row r="73" spans="1:19">
      <c r="A73" s="18" t="s">
        <v>15520</v>
      </c>
      <c r="B73" s="18" t="s">
        <v>15521</v>
      </c>
      <c r="C73" s="18" t="s">
        <v>15522</v>
      </c>
      <c r="D73" s="18" t="s">
        <v>15523</v>
      </c>
      <c r="E73" s="18" t="s">
        <v>15524</v>
      </c>
      <c r="F73" s="18" t="s">
        <v>15525</v>
      </c>
      <c r="G73" s="19">
        <v>12</v>
      </c>
      <c r="H73" s="23">
        <v>45859</v>
      </c>
      <c r="I73" s="23">
        <v>46222</v>
      </c>
      <c r="J73" s="23">
        <v>45553</v>
      </c>
      <c r="K73" s="23">
        <v>45554</v>
      </c>
      <c r="L73" s="20">
        <v>0</v>
      </c>
      <c r="M73" s="20">
        <v>1142.8599999999999</v>
      </c>
      <c r="N73" s="20">
        <v>1210</v>
      </c>
      <c r="O73" s="21">
        <v>0</v>
      </c>
      <c r="Q73" s="20">
        <v>0</v>
      </c>
      <c r="R73" s="20">
        <f t="shared" si="3"/>
        <v>1210</v>
      </c>
      <c r="S73" s="20">
        <v>1210</v>
      </c>
    </row>
    <row r="74" spans="1:19">
      <c r="A74" s="18" t="s">
        <v>15526</v>
      </c>
      <c r="B74" s="18" t="s">
        <v>15527</v>
      </c>
      <c r="C74" s="18" t="s">
        <v>15528</v>
      </c>
      <c r="D74" s="18" t="s">
        <v>15529</v>
      </c>
      <c r="E74" s="18" t="s">
        <v>15530</v>
      </c>
      <c r="F74" s="18" t="s">
        <v>15531</v>
      </c>
      <c r="G74" s="19">
        <v>12</v>
      </c>
      <c r="H74" s="23">
        <v>45859</v>
      </c>
      <c r="I74" s="23">
        <v>46222</v>
      </c>
      <c r="J74" s="23">
        <v>45565</v>
      </c>
      <c r="K74" s="23">
        <v>45565</v>
      </c>
      <c r="L74" s="20">
        <v>0</v>
      </c>
      <c r="M74" s="20">
        <v>1142.8599999999999</v>
      </c>
      <c r="N74" s="20">
        <v>1300</v>
      </c>
      <c r="O74" s="21">
        <v>0</v>
      </c>
      <c r="Q74" s="20">
        <v>0</v>
      </c>
      <c r="R74" s="20">
        <f t="shared" si="3"/>
        <v>1300</v>
      </c>
      <c r="S74" s="20">
        <v>1300</v>
      </c>
    </row>
    <row r="75" spans="1:19">
      <c r="A75" s="18" t="s">
        <v>15532</v>
      </c>
      <c r="B75" s="18" t="s">
        <v>15533</v>
      </c>
      <c r="C75" s="18" t="s">
        <v>15534</v>
      </c>
      <c r="D75" s="18" t="s">
        <v>15535</v>
      </c>
      <c r="E75" s="18" t="s">
        <v>15536</v>
      </c>
      <c r="F75" s="18" t="s">
        <v>15537</v>
      </c>
      <c r="G75" s="19">
        <v>12</v>
      </c>
      <c r="H75" s="23">
        <v>45859</v>
      </c>
      <c r="I75" s="23">
        <v>46222</v>
      </c>
      <c r="J75" s="23">
        <v>45565</v>
      </c>
      <c r="K75" s="23">
        <v>45565</v>
      </c>
      <c r="L75" s="20">
        <v>0</v>
      </c>
      <c r="M75" s="20">
        <v>1142.8599999999999</v>
      </c>
      <c r="N75" s="20">
        <v>1350</v>
      </c>
      <c r="O75" s="21">
        <v>0</v>
      </c>
      <c r="Q75" s="20">
        <v>0</v>
      </c>
      <c r="R75" s="20">
        <f t="shared" si="3"/>
        <v>1350</v>
      </c>
      <c r="S75" s="20">
        <v>1350</v>
      </c>
    </row>
    <row r="76" spans="1:19">
      <c r="B76" s="18" t="s">
        <v>15538</v>
      </c>
      <c r="D76" s="18" t="s">
        <v>15539</v>
      </c>
      <c r="E76" s="18" t="s">
        <v>15540</v>
      </c>
      <c r="F76" s="18" t="s">
        <v>15541</v>
      </c>
      <c r="G76" s="19">
        <v>12</v>
      </c>
      <c r="H76" s="23">
        <v>45873</v>
      </c>
      <c r="I76" s="23">
        <v>46222</v>
      </c>
      <c r="J76" s="23">
        <v>45595</v>
      </c>
      <c r="K76" s="23">
        <v>45595</v>
      </c>
      <c r="L76" s="20">
        <v>0</v>
      </c>
      <c r="M76" s="20">
        <v>0</v>
      </c>
      <c r="N76" s="20">
        <v>1375</v>
      </c>
      <c r="O76" s="21">
        <v>0</v>
      </c>
      <c r="Q76" s="20">
        <v>0</v>
      </c>
      <c r="R76" s="20">
        <f t="shared" si="3"/>
        <v>1375</v>
      </c>
      <c r="S76" s="20">
        <v>1375</v>
      </c>
    </row>
    <row r="77" spans="1:19">
      <c r="B77" s="18" t="s">
        <v>15542</v>
      </c>
      <c r="D77" s="18" t="s">
        <v>15543</v>
      </c>
      <c r="E77" s="18" t="s">
        <v>15544</v>
      </c>
      <c r="F77" s="18" t="s">
        <v>15545</v>
      </c>
      <c r="G77" s="19">
        <v>12</v>
      </c>
      <c r="H77" s="23">
        <v>45873</v>
      </c>
      <c r="I77" s="23">
        <v>46222</v>
      </c>
      <c r="J77" s="23">
        <v>45593</v>
      </c>
      <c r="K77" s="23">
        <v>45593</v>
      </c>
      <c r="L77" s="20">
        <v>0</v>
      </c>
      <c r="M77" s="20">
        <v>0</v>
      </c>
      <c r="N77" s="20">
        <v>1385</v>
      </c>
      <c r="O77" s="21">
        <v>0</v>
      </c>
      <c r="Q77" s="20">
        <v>0</v>
      </c>
      <c r="R77" s="20">
        <f t="shared" si="3"/>
        <v>1385</v>
      </c>
      <c r="S77" s="20">
        <v>1385</v>
      </c>
    </row>
    <row r="78" spans="1:19">
      <c r="B78" s="18" t="s">
        <v>15546</v>
      </c>
      <c r="D78" s="18" t="s">
        <v>15547</v>
      </c>
      <c r="E78" s="18" t="s">
        <v>15548</v>
      </c>
      <c r="F78" s="18" t="s">
        <v>15549</v>
      </c>
      <c r="G78" s="19">
        <v>12</v>
      </c>
      <c r="H78" s="23">
        <v>45873</v>
      </c>
      <c r="I78" s="23">
        <v>46222</v>
      </c>
      <c r="J78" s="23">
        <v>45574</v>
      </c>
      <c r="K78" s="23">
        <v>45574</v>
      </c>
      <c r="L78" s="20">
        <v>0</v>
      </c>
      <c r="M78" s="20">
        <v>0</v>
      </c>
      <c r="N78" s="20">
        <v>1350</v>
      </c>
      <c r="O78" s="21">
        <v>0</v>
      </c>
      <c r="Q78" s="20">
        <v>0</v>
      </c>
      <c r="R78" s="20">
        <f t="shared" si="3"/>
        <v>1350</v>
      </c>
      <c r="S78" s="20">
        <v>1350</v>
      </c>
    </row>
    <row r="79" spans="1:19">
      <c r="B79" s="18" t="s">
        <v>15550</v>
      </c>
      <c r="D79" s="18" t="s">
        <v>15551</v>
      </c>
      <c r="E79" s="18" t="s">
        <v>15552</v>
      </c>
      <c r="F79" s="18" t="s">
        <v>15553</v>
      </c>
      <c r="G79" s="19">
        <v>12</v>
      </c>
      <c r="H79" s="23">
        <v>45859</v>
      </c>
      <c r="I79" s="23">
        <v>46222</v>
      </c>
      <c r="J79" s="23">
        <v>45590</v>
      </c>
      <c r="K79" s="23">
        <v>45590</v>
      </c>
      <c r="L79" s="20">
        <v>0</v>
      </c>
      <c r="M79" s="20">
        <v>0</v>
      </c>
      <c r="N79" s="20">
        <v>1425</v>
      </c>
      <c r="O79" s="21">
        <v>0</v>
      </c>
      <c r="Q79" s="20">
        <v>0</v>
      </c>
      <c r="R79" s="20">
        <f t="shared" si="3"/>
        <v>1425</v>
      </c>
      <c r="S79" s="20">
        <v>1425</v>
      </c>
    </row>
    <row r="80" spans="1:19">
      <c r="B80" s="18" t="s">
        <v>15554</v>
      </c>
      <c r="D80" s="18" t="s">
        <v>15555</v>
      </c>
      <c r="E80" s="18" t="s">
        <v>15556</v>
      </c>
      <c r="F80" s="18" t="s">
        <v>15557</v>
      </c>
      <c r="G80" s="19">
        <v>12</v>
      </c>
      <c r="H80" s="23">
        <v>45859</v>
      </c>
      <c r="I80" s="23">
        <v>46222</v>
      </c>
      <c r="J80" s="23">
        <v>45573</v>
      </c>
      <c r="K80" s="23">
        <v>45573</v>
      </c>
      <c r="L80" s="20">
        <v>0</v>
      </c>
      <c r="M80" s="20">
        <v>0</v>
      </c>
      <c r="N80" s="20">
        <v>1225</v>
      </c>
      <c r="O80" s="21">
        <v>0</v>
      </c>
      <c r="Q80" s="20">
        <v>0</v>
      </c>
      <c r="R80" s="20">
        <f t="shared" si="3"/>
        <v>1225</v>
      </c>
      <c r="S80" s="20">
        <v>1225</v>
      </c>
    </row>
    <row r="81" spans="2:19">
      <c r="B81" s="18" t="s">
        <v>15558</v>
      </c>
      <c r="D81" s="18" t="s">
        <v>15559</v>
      </c>
      <c r="E81" s="18" t="s">
        <v>15560</v>
      </c>
      <c r="F81" s="18" t="s">
        <v>15561</v>
      </c>
      <c r="G81" s="19">
        <v>12</v>
      </c>
      <c r="H81" s="23">
        <v>45873</v>
      </c>
      <c r="I81" s="23">
        <v>46222</v>
      </c>
      <c r="J81" s="23">
        <v>45590</v>
      </c>
      <c r="K81" s="23">
        <v>45590</v>
      </c>
      <c r="L81" s="20">
        <v>0</v>
      </c>
      <c r="M81" s="20">
        <v>0</v>
      </c>
      <c r="N81" s="20">
        <v>1310</v>
      </c>
      <c r="O81" s="21">
        <v>0</v>
      </c>
      <c r="Q81" s="20">
        <v>0</v>
      </c>
      <c r="R81" s="20">
        <f t="shared" si="3"/>
        <v>1310</v>
      </c>
      <c r="S81" s="20">
        <v>1310</v>
      </c>
    </row>
    <row r="82" spans="2:19">
      <c r="B82" s="18" t="s">
        <v>15562</v>
      </c>
      <c r="D82" s="18" t="s">
        <v>15563</v>
      </c>
      <c r="E82" s="18" t="s">
        <v>15564</v>
      </c>
      <c r="F82" s="18" t="s">
        <v>15565</v>
      </c>
      <c r="G82" s="19">
        <v>12</v>
      </c>
      <c r="H82" s="23">
        <v>45873</v>
      </c>
      <c r="I82" s="23">
        <v>46222</v>
      </c>
      <c r="J82" s="23">
        <v>45587</v>
      </c>
      <c r="K82" s="23">
        <v>45587</v>
      </c>
      <c r="L82" s="20">
        <v>0</v>
      </c>
      <c r="M82" s="20">
        <v>0</v>
      </c>
      <c r="N82" s="20">
        <v>1425</v>
      </c>
      <c r="O82" s="21">
        <v>0</v>
      </c>
      <c r="Q82" s="20">
        <v>0</v>
      </c>
      <c r="R82" s="20">
        <f t="shared" si="3"/>
        <v>1425</v>
      </c>
      <c r="S82" s="20">
        <v>1425</v>
      </c>
    </row>
    <row r="83" spans="2:19">
      <c r="B83" s="18" t="s">
        <v>15566</v>
      </c>
      <c r="D83" s="18" t="s">
        <v>15567</v>
      </c>
      <c r="E83" s="18" t="s">
        <v>15568</v>
      </c>
      <c r="F83" s="18" t="s">
        <v>15569</v>
      </c>
      <c r="G83" s="19">
        <v>12</v>
      </c>
      <c r="H83" s="23">
        <v>45873</v>
      </c>
      <c r="I83" s="23">
        <v>46222</v>
      </c>
      <c r="J83" s="23">
        <v>45573</v>
      </c>
      <c r="K83" s="23">
        <v>45574</v>
      </c>
      <c r="L83" s="20">
        <v>0</v>
      </c>
      <c r="M83" s="20">
        <v>0</v>
      </c>
      <c r="N83" s="20">
        <v>1400</v>
      </c>
      <c r="O83" s="21">
        <v>0</v>
      </c>
      <c r="Q83" s="20">
        <v>0</v>
      </c>
      <c r="R83" s="20">
        <f t="shared" si="3"/>
        <v>1400</v>
      </c>
      <c r="S83" s="20">
        <v>1400</v>
      </c>
    </row>
    <row r="84" spans="2:19">
      <c r="B84" s="18" t="s">
        <v>15570</v>
      </c>
      <c r="D84" s="18" t="s">
        <v>15571</v>
      </c>
      <c r="E84" s="18" t="s">
        <v>15572</v>
      </c>
      <c r="F84" s="18" t="s">
        <v>15573</v>
      </c>
      <c r="G84" s="19">
        <v>12</v>
      </c>
      <c r="H84" s="23">
        <v>45859</v>
      </c>
      <c r="I84" s="23">
        <v>46222</v>
      </c>
      <c r="J84" s="23">
        <v>45573</v>
      </c>
      <c r="K84" s="23">
        <v>45574</v>
      </c>
      <c r="L84" s="20">
        <v>0</v>
      </c>
      <c r="M84" s="20">
        <v>0</v>
      </c>
      <c r="N84" s="20">
        <v>1285</v>
      </c>
      <c r="O84" s="21">
        <v>0</v>
      </c>
      <c r="Q84" s="20">
        <v>0</v>
      </c>
      <c r="R84" s="20">
        <f t="shared" si="3"/>
        <v>1285</v>
      </c>
      <c r="S84" s="20">
        <v>1285</v>
      </c>
    </row>
    <row r="85" spans="2:19">
      <c r="B85" s="18" t="s">
        <v>15574</v>
      </c>
      <c r="D85" s="18" t="s">
        <v>15575</v>
      </c>
      <c r="E85" s="18" t="s">
        <v>15576</v>
      </c>
      <c r="F85" s="18" t="s">
        <v>15577</v>
      </c>
      <c r="G85" s="19">
        <v>12</v>
      </c>
      <c r="H85" s="23">
        <v>45873</v>
      </c>
      <c r="I85" s="23">
        <v>46222</v>
      </c>
      <c r="L85" s="20">
        <v>0</v>
      </c>
      <c r="M85" s="20">
        <v>0</v>
      </c>
      <c r="N85" s="20">
        <v>1385</v>
      </c>
      <c r="O85" s="21">
        <v>0</v>
      </c>
      <c r="Q85" s="20">
        <v>0</v>
      </c>
      <c r="R85" s="20">
        <f t="shared" si="3"/>
        <v>1385</v>
      </c>
      <c r="S85" s="20">
        <v>1385</v>
      </c>
    </row>
    <row r="86" spans="2:19">
      <c r="B86" s="18" t="s">
        <v>15578</v>
      </c>
      <c r="D86" s="18" t="s">
        <v>15579</v>
      </c>
      <c r="E86" s="18" t="s">
        <v>15580</v>
      </c>
      <c r="F86" s="18" t="s">
        <v>15581</v>
      </c>
      <c r="G86" s="19">
        <v>12</v>
      </c>
      <c r="H86" s="23">
        <v>45873</v>
      </c>
      <c r="I86" s="23">
        <v>46222</v>
      </c>
      <c r="J86" s="23">
        <v>45582</v>
      </c>
      <c r="K86" s="23">
        <v>45586</v>
      </c>
      <c r="L86" s="20">
        <v>0</v>
      </c>
      <c r="M86" s="20">
        <v>0</v>
      </c>
      <c r="N86" s="20">
        <v>1375</v>
      </c>
      <c r="O86" s="21">
        <v>0</v>
      </c>
      <c r="Q86" s="20">
        <v>0</v>
      </c>
      <c r="R86" s="20">
        <f t="shared" si="3"/>
        <v>1375</v>
      </c>
      <c r="S86" s="20">
        <v>1375</v>
      </c>
    </row>
    <row r="87" spans="2:19">
      <c r="B87" s="18" t="s">
        <v>15582</v>
      </c>
      <c r="D87" s="18" t="s">
        <v>15583</v>
      </c>
      <c r="E87" s="18" t="s">
        <v>15584</v>
      </c>
      <c r="F87" s="18" t="s">
        <v>15585</v>
      </c>
      <c r="G87" s="19">
        <v>12</v>
      </c>
      <c r="H87" s="23">
        <v>45873</v>
      </c>
      <c r="I87" s="23">
        <v>46222</v>
      </c>
      <c r="J87" s="23">
        <v>45576</v>
      </c>
      <c r="K87" s="23">
        <v>45576</v>
      </c>
      <c r="L87" s="20">
        <v>0</v>
      </c>
      <c r="M87" s="20">
        <v>0</v>
      </c>
      <c r="N87" s="20">
        <v>1335</v>
      </c>
      <c r="O87" s="21">
        <v>0</v>
      </c>
      <c r="Q87" s="20">
        <v>0</v>
      </c>
      <c r="R87" s="20">
        <f t="shared" si="3"/>
        <v>1335</v>
      </c>
      <c r="S87" s="20">
        <v>1335</v>
      </c>
    </row>
    <row r="88" spans="2:19">
      <c r="B88" s="18" t="s">
        <v>15586</v>
      </c>
      <c r="D88" s="18" t="s">
        <v>15587</v>
      </c>
      <c r="E88" s="18" t="s">
        <v>15588</v>
      </c>
      <c r="F88" s="18" t="s">
        <v>15589</v>
      </c>
      <c r="G88" s="19">
        <v>12</v>
      </c>
      <c r="H88" s="23">
        <v>45873</v>
      </c>
      <c r="I88" s="23">
        <v>46222</v>
      </c>
      <c r="J88" s="23">
        <v>45573</v>
      </c>
      <c r="K88" s="23">
        <v>45573</v>
      </c>
      <c r="L88" s="20">
        <v>0</v>
      </c>
      <c r="M88" s="20">
        <v>0</v>
      </c>
      <c r="N88" s="20">
        <v>1325</v>
      </c>
      <c r="O88" s="21">
        <v>0</v>
      </c>
      <c r="Q88" s="20">
        <v>0</v>
      </c>
      <c r="R88" s="20">
        <f t="shared" si="3"/>
        <v>1325</v>
      </c>
      <c r="S88" s="20">
        <v>1325</v>
      </c>
    </row>
    <row r="89" spans="2:19">
      <c r="B89" s="18" t="s">
        <v>15590</v>
      </c>
      <c r="D89" s="18" t="s">
        <v>15591</v>
      </c>
      <c r="E89" s="18" t="s">
        <v>15592</v>
      </c>
      <c r="F89" s="18" t="s">
        <v>15593</v>
      </c>
      <c r="G89" s="19">
        <v>12</v>
      </c>
      <c r="H89" s="23">
        <v>45873</v>
      </c>
      <c r="I89" s="23">
        <v>46222</v>
      </c>
      <c r="J89" s="23">
        <v>45575</v>
      </c>
      <c r="K89" s="23">
        <v>45576</v>
      </c>
      <c r="L89" s="20">
        <v>0</v>
      </c>
      <c r="M89" s="20">
        <v>0</v>
      </c>
      <c r="N89" s="20">
        <v>1350</v>
      </c>
      <c r="O89" s="21">
        <v>0</v>
      </c>
      <c r="Q89" s="20">
        <v>0</v>
      </c>
      <c r="R89" s="20">
        <f t="shared" si="3"/>
        <v>1350</v>
      </c>
      <c r="S89" s="20">
        <v>1350</v>
      </c>
    </row>
    <row r="90" spans="2:19">
      <c r="B90" s="18" t="s">
        <v>15594</v>
      </c>
      <c r="D90" s="18" t="s">
        <v>15595</v>
      </c>
      <c r="E90" s="18" t="s">
        <v>15596</v>
      </c>
      <c r="F90" s="18" t="s">
        <v>15597</v>
      </c>
      <c r="G90" s="19">
        <v>12</v>
      </c>
      <c r="H90" s="23">
        <v>45873</v>
      </c>
      <c r="I90" s="23">
        <v>46222</v>
      </c>
      <c r="J90" s="23">
        <v>45587</v>
      </c>
      <c r="K90" s="23">
        <v>45587</v>
      </c>
      <c r="L90" s="20">
        <v>0</v>
      </c>
      <c r="M90" s="20">
        <v>0</v>
      </c>
      <c r="N90" s="20">
        <v>1375</v>
      </c>
      <c r="O90" s="21">
        <v>0</v>
      </c>
      <c r="Q90" s="20">
        <v>0</v>
      </c>
      <c r="R90" s="20">
        <f t="shared" si="3"/>
        <v>1375</v>
      </c>
      <c r="S90" s="20">
        <v>1375</v>
      </c>
    </row>
    <row r="91" spans="2:19">
      <c r="B91" s="18" t="s">
        <v>15598</v>
      </c>
      <c r="D91" s="18" t="s">
        <v>15599</v>
      </c>
      <c r="E91" s="18" t="s">
        <v>15600</v>
      </c>
      <c r="F91" s="18" t="s">
        <v>15601</v>
      </c>
      <c r="G91" s="19">
        <v>12</v>
      </c>
      <c r="H91" s="23">
        <v>45873</v>
      </c>
      <c r="I91" s="23">
        <v>46222</v>
      </c>
      <c r="J91" s="23">
        <v>45588</v>
      </c>
      <c r="K91" s="23">
        <v>45588</v>
      </c>
      <c r="L91" s="20">
        <v>0</v>
      </c>
      <c r="M91" s="20">
        <v>0</v>
      </c>
      <c r="N91" s="20">
        <v>1250</v>
      </c>
      <c r="O91" s="21">
        <v>0</v>
      </c>
      <c r="Q91" s="20">
        <v>0</v>
      </c>
      <c r="R91" s="20">
        <f t="shared" si="3"/>
        <v>1250</v>
      </c>
      <c r="S91" s="20">
        <v>1250</v>
      </c>
    </row>
    <row r="92" spans="2:19">
      <c r="B92" s="18" t="s">
        <v>15602</v>
      </c>
      <c r="D92" s="18" t="s">
        <v>15603</v>
      </c>
      <c r="E92" s="18" t="s">
        <v>15604</v>
      </c>
      <c r="F92" s="18" t="s">
        <v>15605</v>
      </c>
      <c r="G92" s="19">
        <v>12</v>
      </c>
      <c r="H92" s="23">
        <v>45873</v>
      </c>
      <c r="I92" s="23">
        <v>46222</v>
      </c>
      <c r="J92" s="23">
        <v>45573</v>
      </c>
      <c r="K92" s="23">
        <v>45574</v>
      </c>
      <c r="L92" s="20">
        <v>0</v>
      </c>
      <c r="M92" s="20">
        <v>0</v>
      </c>
      <c r="N92" s="20">
        <v>1225</v>
      </c>
      <c r="O92" s="21">
        <v>0</v>
      </c>
      <c r="Q92" s="20">
        <v>0</v>
      </c>
      <c r="R92" s="20">
        <f t="shared" si="3"/>
        <v>1225</v>
      </c>
      <c r="S92" s="20">
        <v>1225</v>
      </c>
    </row>
    <row r="93" spans="2:19">
      <c r="B93" s="18" t="s">
        <v>15606</v>
      </c>
      <c r="D93" s="18" t="s">
        <v>15607</v>
      </c>
      <c r="E93" s="18" t="s">
        <v>15608</v>
      </c>
      <c r="F93" s="18" t="s">
        <v>15609</v>
      </c>
      <c r="G93" s="19">
        <v>12</v>
      </c>
      <c r="H93" s="23">
        <v>45873</v>
      </c>
      <c r="I93" s="23">
        <v>46222</v>
      </c>
      <c r="J93" s="23">
        <v>45575</v>
      </c>
      <c r="K93" s="23">
        <v>45576</v>
      </c>
      <c r="L93" s="20">
        <v>0</v>
      </c>
      <c r="M93" s="20">
        <v>0</v>
      </c>
      <c r="N93" s="20">
        <v>1350</v>
      </c>
      <c r="O93" s="21">
        <v>0</v>
      </c>
      <c r="Q93" s="20">
        <v>0</v>
      </c>
      <c r="R93" s="20">
        <f t="shared" si="3"/>
        <v>1350</v>
      </c>
      <c r="S93" s="20">
        <v>1350</v>
      </c>
    </row>
    <row r="94" spans="2:19">
      <c r="B94" s="18" t="s">
        <v>15610</v>
      </c>
      <c r="D94" s="18" t="s">
        <v>15611</v>
      </c>
      <c r="E94" s="18" t="s">
        <v>15612</v>
      </c>
      <c r="F94" s="18" t="s">
        <v>15613</v>
      </c>
      <c r="G94" s="19">
        <v>12</v>
      </c>
      <c r="H94" s="23">
        <v>45873</v>
      </c>
      <c r="I94" s="23">
        <v>46222</v>
      </c>
      <c r="J94" s="23">
        <v>45575</v>
      </c>
      <c r="K94" s="23">
        <v>45575</v>
      </c>
      <c r="L94" s="20">
        <v>0</v>
      </c>
      <c r="M94" s="20">
        <v>0</v>
      </c>
      <c r="N94" s="20">
        <v>1350</v>
      </c>
      <c r="O94" s="21">
        <v>0</v>
      </c>
      <c r="Q94" s="20">
        <v>0</v>
      </c>
      <c r="R94" s="20">
        <f t="shared" si="3"/>
        <v>1350</v>
      </c>
      <c r="S94" s="20">
        <v>1350</v>
      </c>
    </row>
    <row r="95" spans="2:19">
      <c r="B95" s="18" t="s">
        <v>15614</v>
      </c>
      <c r="D95" s="18" t="s">
        <v>15615</v>
      </c>
      <c r="E95" s="18" t="s">
        <v>15616</v>
      </c>
      <c r="F95" s="18" t="s">
        <v>15617</v>
      </c>
      <c r="G95" s="19">
        <v>12</v>
      </c>
      <c r="H95" s="23">
        <v>45873</v>
      </c>
      <c r="I95" s="23">
        <v>46222</v>
      </c>
      <c r="J95" s="23">
        <v>45574</v>
      </c>
      <c r="K95" s="23">
        <v>45574</v>
      </c>
      <c r="L95" s="20">
        <v>0</v>
      </c>
      <c r="M95" s="20">
        <v>0</v>
      </c>
      <c r="N95" s="20">
        <v>1425</v>
      </c>
      <c r="O95" s="21">
        <v>0</v>
      </c>
      <c r="Q95" s="20">
        <v>0</v>
      </c>
      <c r="R95" s="20">
        <f t="shared" si="3"/>
        <v>1425</v>
      </c>
      <c r="S95" s="20">
        <v>1425</v>
      </c>
    </row>
    <row r="96" spans="2:19">
      <c r="B96" s="18" t="s">
        <v>15618</v>
      </c>
      <c r="D96" s="18" t="s">
        <v>15619</v>
      </c>
      <c r="E96" s="18" t="s">
        <v>15620</v>
      </c>
      <c r="F96" s="18" t="s">
        <v>15621</v>
      </c>
      <c r="G96" s="19">
        <v>12</v>
      </c>
      <c r="H96" s="23">
        <v>45873</v>
      </c>
      <c r="I96" s="23">
        <v>46222</v>
      </c>
      <c r="J96" s="23">
        <v>45573</v>
      </c>
      <c r="K96" s="23">
        <v>45574</v>
      </c>
      <c r="L96" s="20">
        <v>0</v>
      </c>
      <c r="M96" s="20">
        <v>0</v>
      </c>
      <c r="N96" s="20">
        <v>1300</v>
      </c>
      <c r="O96" s="21">
        <v>0</v>
      </c>
      <c r="Q96" s="20">
        <v>0</v>
      </c>
      <c r="R96" s="20">
        <f t="shared" si="3"/>
        <v>1300</v>
      </c>
      <c r="S96" s="20">
        <v>1300</v>
      </c>
    </row>
    <row r="97" spans="1:19">
      <c r="B97" s="18" t="s">
        <v>15622</v>
      </c>
      <c r="D97" s="18" t="s">
        <v>15623</v>
      </c>
      <c r="E97" s="18" t="s">
        <v>15624</v>
      </c>
      <c r="F97" s="18" t="s">
        <v>15625</v>
      </c>
      <c r="G97" s="19">
        <v>12</v>
      </c>
      <c r="H97" s="23">
        <v>45859</v>
      </c>
      <c r="I97" s="23">
        <v>46222</v>
      </c>
      <c r="J97" s="23">
        <v>45574</v>
      </c>
      <c r="K97" s="23">
        <v>45574</v>
      </c>
      <c r="L97" s="20">
        <v>0</v>
      </c>
      <c r="M97" s="20">
        <v>0</v>
      </c>
      <c r="N97" s="20">
        <v>1425</v>
      </c>
      <c r="O97" s="21">
        <v>0</v>
      </c>
      <c r="Q97" s="20">
        <v>0</v>
      </c>
      <c r="R97" s="20">
        <f t="shared" si="3"/>
        <v>1425</v>
      </c>
      <c r="S97" s="20">
        <v>1425</v>
      </c>
    </row>
    <row r="98" spans="1:19">
      <c r="B98" s="18" t="s">
        <v>15626</v>
      </c>
      <c r="D98" s="18" t="s">
        <v>15627</v>
      </c>
      <c r="E98" s="18" t="s">
        <v>15628</v>
      </c>
      <c r="F98" s="18" t="s">
        <v>15629</v>
      </c>
      <c r="G98" s="19">
        <v>12</v>
      </c>
      <c r="H98" s="23">
        <v>45873</v>
      </c>
      <c r="I98" s="23">
        <v>46222</v>
      </c>
      <c r="J98" s="23">
        <v>45573</v>
      </c>
      <c r="K98" s="23">
        <v>45574</v>
      </c>
      <c r="L98" s="20">
        <v>0</v>
      </c>
      <c r="M98" s="20">
        <v>0</v>
      </c>
      <c r="N98" s="20">
        <v>1225</v>
      </c>
      <c r="O98" s="21">
        <v>0</v>
      </c>
      <c r="Q98" s="20">
        <v>0</v>
      </c>
      <c r="R98" s="20">
        <f t="shared" si="3"/>
        <v>1225</v>
      </c>
      <c r="S98" s="20">
        <v>1225</v>
      </c>
    </row>
    <row r="99" spans="1:19">
      <c r="B99" s="18" t="s">
        <v>15630</v>
      </c>
      <c r="D99" s="18" t="s">
        <v>15631</v>
      </c>
      <c r="E99" s="18" t="s">
        <v>15632</v>
      </c>
      <c r="F99" s="18" t="s">
        <v>15633</v>
      </c>
      <c r="G99" s="19">
        <v>12</v>
      </c>
      <c r="H99" s="23">
        <v>45873</v>
      </c>
      <c r="I99" s="23">
        <v>46222</v>
      </c>
      <c r="J99" s="23">
        <v>45589</v>
      </c>
      <c r="K99" s="23">
        <v>45590</v>
      </c>
      <c r="L99" s="20">
        <v>2650</v>
      </c>
      <c r="M99" s="20">
        <v>0</v>
      </c>
      <c r="N99" s="20">
        <v>1325</v>
      </c>
      <c r="O99" s="21">
        <v>0</v>
      </c>
      <c r="Q99" s="20">
        <v>0</v>
      </c>
      <c r="R99" s="20">
        <f t="shared" si="3"/>
        <v>1325</v>
      </c>
      <c r="S99" s="20">
        <v>1325</v>
      </c>
    </row>
    <row r="100" spans="1:19">
      <c r="B100" s="18" t="s">
        <v>15634</v>
      </c>
      <c r="D100" s="18" t="s">
        <v>15635</v>
      </c>
      <c r="E100" s="18" t="s">
        <v>15636</v>
      </c>
      <c r="F100" s="18" t="s">
        <v>15637</v>
      </c>
      <c r="G100" s="19">
        <v>12</v>
      </c>
      <c r="H100" s="23">
        <v>45873</v>
      </c>
      <c r="I100" s="23">
        <v>46222</v>
      </c>
      <c r="J100" s="23">
        <v>45576</v>
      </c>
      <c r="K100" s="23">
        <v>45576</v>
      </c>
      <c r="L100" s="20">
        <v>0</v>
      </c>
      <c r="M100" s="20">
        <v>0</v>
      </c>
      <c r="N100" s="20">
        <v>1350</v>
      </c>
      <c r="O100" s="21">
        <v>0</v>
      </c>
      <c r="Q100" s="20">
        <v>0</v>
      </c>
      <c r="R100" s="20">
        <f t="shared" si="3"/>
        <v>1350</v>
      </c>
      <c r="S100" s="20">
        <v>1350</v>
      </c>
    </row>
    <row r="101" spans="1:19">
      <c r="B101" s="18" t="s">
        <v>15638</v>
      </c>
      <c r="D101" s="18" t="s">
        <v>15639</v>
      </c>
      <c r="E101" s="18" t="s">
        <v>15640</v>
      </c>
      <c r="F101" s="18" t="s">
        <v>15641</v>
      </c>
      <c r="G101" s="19">
        <v>12</v>
      </c>
      <c r="H101" s="23">
        <v>45873</v>
      </c>
      <c r="I101" s="23">
        <v>46222</v>
      </c>
      <c r="J101" s="23">
        <v>45576</v>
      </c>
      <c r="K101" s="23">
        <v>45576</v>
      </c>
      <c r="L101" s="20">
        <v>0</v>
      </c>
      <c r="M101" s="20">
        <v>0</v>
      </c>
      <c r="N101" s="20">
        <v>1350</v>
      </c>
      <c r="O101" s="21">
        <v>0</v>
      </c>
      <c r="Q101" s="20">
        <v>0</v>
      </c>
      <c r="R101" s="20">
        <f t="shared" si="3"/>
        <v>1350</v>
      </c>
      <c r="S101" s="20">
        <v>1350</v>
      </c>
    </row>
    <row r="102" spans="1:19">
      <c r="B102" s="18" t="s">
        <v>15642</v>
      </c>
      <c r="D102" s="18" t="s">
        <v>15643</v>
      </c>
      <c r="E102" s="18" t="s">
        <v>15644</v>
      </c>
      <c r="F102" s="18" t="s">
        <v>15645</v>
      </c>
      <c r="G102" s="19">
        <v>12</v>
      </c>
      <c r="H102" s="23">
        <v>45873</v>
      </c>
      <c r="I102" s="23">
        <v>46222</v>
      </c>
      <c r="J102" s="23">
        <v>45575</v>
      </c>
      <c r="K102" s="23">
        <v>45576</v>
      </c>
      <c r="L102" s="20">
        <v>0</v>
      </c>
      <c r="M102" s="20">
        <v>0</v>
      </c>
      <c r="N102" s="20">
        <v>1385</v>
      </c>
      <c r="O102" s="21">
        <v>0</v>
      </c>
      <c r="Q102" s="20">
        <v>0</v>
      </c>
      <c r="R102" s="20">
        <f t="shared" si="3"/>
        <v>1385</v>
      </c>
      <c r="S102" s="20">
        <v>1385</v>
      </c>
    </row>
    <row r="103" spans="1:19">
      <c r="B103" s="18" t="s">
        <v>15646</v>
      </c>
      <c r="D103" s="18" t="s">
        <v>15647</v>
      </c>
      <c r="E103" s="18" t="s">
        <v>15648</v>
      </c>
      <c r="F103" s="18" t="s">
        <v>15649</v>
      </c>
      <c r="G103" s="19">
        <v>12</v>
      </c>
      <c r="H103" s="23">
        <v>45873</v>
      </c>
      <c r="I103" s="23">
        <v>46222</v>
      </c>
      <c r="J103" s="23">
        <v>45574</v>
      </c>
      <c r="K103" s="23">
        <v>45574</v>
      </c>
      <c r="L103" s="20">
        <v>0</v>
      </c>
      <c r="M103" s="20">
        <v>0</v>
      </c>
      <c r="N103" s="20">
        <v>1350</v>
      </c>
      <c r="O103" s="21">
        <v>0</v>
      </c>
      <c r="Q103" s="20">
        <v>0</v>
      </c>
      <c r="R103" s="20">
        <f t="shared" si="3"/>
        <v>1350</v>
      </c>
      <c r="S103" s="20">
        <v>1350</v>
      </c>
    </row>
    <row r="104" spans="1:19">
      <c r="B104" s="18" t="s">
        <v>15650</v>
      </c>
      <c r="D104" s="18" t="s">
        <v>15651</v>
      </c>
      <c r="E104" s="18" t="s">
        <v>15652</v>
      </c>
      <c r="F104" s="18" t="s">
        <v>15653</v>
      </c>
      <c r="G104" s="19">
        <v>12</v>
      </c>
      <c r="H104" s="23">
        <v>45873</v>
      </c>
      <c r="I104" s="23">
        <v>46222</v>
      </c>
      <c r="J104" s="23">
        <v>45596</v>
      </c>
      <c r="K104" s="23">
        <v>45597</v>
      </c>
      <c r="L104" s="20">
        <v>0</v>
      </c>
      <c r="M104" s="20">
        <v>0</v>
      </c>
      <c r="N104" s="20">
        <v>1425</v>
      </c>
      <c r="O104" s="21">
        <v>0</v>
      </c>
      <c r="Q104" s="20">
        <v>0</v>
      </c>
      <c r="R104" s="20">
        <f t="shared" si="3"/>
        <v>1425</v>
      </c>
      <c r="S104" s="20">
        <v>1425</v>
      </c>
    </row>
    <row r="105" spans="1:19">
      <c r="A105" s="17" t="s">
        <v>15654</v>
      </c>
    </row>
    <row r="106" spans="1:19">
      <c r="A106" s="18" t="s">
        <v>15655</v>
      </c>
      <c r="B106" s="18" t="s">
        <v>15656</v>
      </c>
      <c r="C106" s="18" t="s">
        <v>15657</v>
      </c>
      <c r="D106" s="18" t="s">
        <v>15658</v>
      </c>
      <c r="E106" s="18" t="s">
        <v>15659</v>
      </c>
      <c r="F106" s="18" t="s">
        <v>15660</v>
      </c>
      <c r="G106" s="19">
        <v>12</v>
      </c>
      <c r="H106" s="23">
        <v>45859</v>
      </c>
      <c r="I106" s="23">
        <v>46222</v>
      </c>
      <c r="J106" s="23">
        <v>45569</v>
      </c>
      <c r="K106" s="23">
        <v>45569</v>
      </c>
      <c r="L106" s="20">
        <v>0</v>
      </c>
      <c r="M106" s="20">
        <v>1330</v>
      </c>
      <c r="N106" s="20">
        <v>1570</v>
      </c>
      <c r="O106" s="21">
        <v>0</v>
      </c>
      <c r="Q106" s="20">
        <v>0</v>
      </c>
      <c r="R106" s="20">
        <f>N106</f>
        <v>1570</v>
      </c>
      <c r="S106" s="20">
        <v>1570</v>
      </c>
    </row>
    <row r="107" spans="1:19">
      <c r="A107" s="18" t="s">
        <v>15661</v>
      </c>
      <c r="B107" s="18" t="s">
        <v>15662</v>
      </c>
      <c r="C107" s="18" t="s">
        <v>15663</v>
      </c>
      <c r="D107" s="18" t="s">
        <v>15664</v>
      </c>
      <c r="E107" s="18" t="s">
        <v>15665</v>
      </c>
      <c r="F107" s="18" t="s">
        <v>15666</v>
      </c>
      <c r="G107" s="19">
        <v>12</v>
      </c>
      <c r="H107" s="23">
        <v>45859</v>
      </c>
      <c r="I107" s="23">
        <v>46222</v>
      </c>
      <c r="J107" s="23">
        <v>45568</v>
      </c>
      <c r="K107" s="23">
        <v>45568</v>
      </c>
      <c r="L107" s="20">
        <v>0</v>
      </c>
      <c r="M107" s="20">
        <v>1330</v>
      </c>
      <c r="N107" s="20">
        <v>1515</v>
      </c>
      <c r="O107" s="21">
        <v>0</v>
      </c>
      <c r="Q107" s="20">
        <v>0</v>
      </c>
      <c r="R107" s="20">
        <f>N107</f>
        <v>1515</v>
      </c>
      <c r="S107" s="20">
        <v>1515</v>
      </c>
    </row>
    <row r="108" spans="1:19">
      <c r="A108" s="18" t="s">
        <v>15667</v>
      </c>
      <c r="B108" s="18" t="s">
        <v>15668</v>
      </c>
      <c r="C108" s="18" t="s">
        <v>15669</v>
      </c>
      <c r="D108" s="18" t="s">
        <v>15670</v>
      </c>
      <c r="E108" s="18" t="s">
        <v>15671</v>
      </c>
      <c r="F108" s="18" t="s">
        <v>15672</v>
      </c>
      <c r="G108" s="19">
        <v>12</v>
      </c>
      <c r="H108" s="23">
        <v>45859</v>
      </c>
      <c r="I108" s="23">
        <v>46222</v>
      </c>
      <c r="J108" s="23">
        <v>45565</v>
      </c>
      <c r="K108" s="23">
        <v>45565</v>
      </c>
      <c r="L108" s="20">
        <v>0</v>
      </c>
      <c r="M108" s="20">
        <v>1330</v>
      </c>
      <c r="N108" s="20">
        <v>1570</v>
      </c>
      <c r="O108" s="21">
        <v>0</v>
      </c>
      <c r="Q108" s="20">
        <v>0</v>
      </c>
      <c r="R108" s="20">
        <f>N108</f>
        <v>1570</v>
      </c>
      <c r="S108" s="20">
        <v>1570</v>
      </c>
    </row>
    <row r="109" spans="1:19">
      <c r="B109" s="18" t="s">
        <v>15673</v>
      </c>
      <c r="D109" s="18" t="s">
        <v>15674</v>
      </c>
      <c r="E109" s="18" t="s">
        <v>15675</v>
      </c>
      <c r="F109" s="18" t="s">
        <v>15676</v>
      </c>
      <c r="G109" s="19">
        <v>12</v>
      </c>
      <c r="H109" s="23">
        <v>45859</v>
      </c>
      <c r="I109" s="23">
        <v>46222</v>
      </c>
      <c r="J109" s="23">
        <v>45602</v>
      </c>
      <c r="K109" s="23">
        <v>45602</v>
      </c>
      <c r="L109" s="20">
        <v>0</v>
      </c>
      <c r="M109" s="20">
        <v>0</v>
      </c>
      <c r="N109" s="20">
        <v>1515</v>
      </c>
      <c r="O109" s="21">
        <v>0</v>
      </c>
      <c r="Q109" s="20">
        <v>0</v>
      </c>
      <c r="R109" s="20">
        <f>N109</f>
        <v>1515</v>
      </c>
      <c r="S109" s="20">
        <v>1515</v>
      </c>
    </row>
    <row r="110" spans="1:19">
      <c r="A110" s="17" t="s">
        <v>15677</v>
      </c>
    </row>
    <row r="111" spans="1:19">
      <c r="A111" s="18" t="s">
        <v>15678</v>
      </c>
      <c r="B111" s="18" t="s">
        <v>15679</v>
      </c>
      <c r="C111" s="18" t="s">
        <v>15680</v>
      </c>
      <c r="D111" s="18" t="s">
        <v>15681</v>
      </c>
      <c r="E111" s="18" t="s">
        <v>15682</v>
      </c>
      <c r="F111" s="18" t="s">
        <v>15683</v>
      </c>
      <c r="G111" s="19">
        <v>12</v>
      </c>
      <c r="H111" s="23">
        <v>45859</v>
      </c>
      <c r="I111" s="23">
        <v>46222</v>
      </c>
      <c r="J111" s="23">
        <v>45553</v>
      </c>
      <c r="K111" s="23">
        <v>45554</v>
      </c>
      <c r="L111" s="20">
        <v>0</v>
      </c>
      <c r="M111" s="20">
        <v>1350</v>
      </c>
      <c r="N111" s="20">
        <v>1595</v>
      </c>
      <c r="O111" s="21">
        <v>0</v>
      </c>
      <c r="Q111" s="20">
        <v>0</v>
      </c>
      <c r="R111" s="20">
        <f>N111</f>
        <v>1595</v>
      </c>
      <c r="S111" s="20">
        <v>1595</v>
      </c>
    </row>
    <row r="112" spans="1:19">
      <c r="A112" s="18" t="s">
        <v>15684</v>
      </c>
      <c r="B112" s="18" t="s">
        <v>15685</v>
      </c>
      <c r="C112" s="18" t="s">
        <v>15686</v>
      </c>
      <c r="D112" s="18" t="s">
        <v>15687</v>
      </c>
      <c r="E112" s="18" t="s">
        <v>15688</v>
      </c>
      <c r="F112" s="18" t="s">
        <v>15689</v>
      </c>
      <c r="G112" s="19">
        <v>12</v>
      </c>
      <c r="H112" s="23">
        <v>45859</v>
      </c>
      <c r="I112" s="23">
        <v>46222</v>
      </c>
      <c r="J112" s="23">
        <v>45560</v>
      </c>
      <c r="K112" s="23">
        <v>45561</v>
      </c>
      <c r="L112" s="20">
        <v>0</v>
      </c>
      <c r="M112" s="20">
        <v>1350</v>
      </c>
      <c r="N112" s="20">
        <v>1540</v>
      </c>
      <c r="O112" s="21">
        <v>0</v>
      </c>
      <c r="Q112" s="20">
        <v>0</v>
      </c>
      <c r="R112" s="20">
        <f>N112</f>
        <v>1540</v>
      </c>
      <c r="S112" s="20">
        <v>1540</v>
      </c>
    </row>
    <row r="113" spans="1:19">
      <c r="A113" s="17" t="s">
        <v>15690</v>
      </c>
    </row>
    <row r="114" spans="1:19">
      <c r="A114" s="18" t="s">
        <v>15691</v>
      </c>
      <c r="B114" s="18" t="s">
        <v>15692</v>
      </c>
      <c r="C114" s="18" t="s">
        <v>15693</v>
      </c>
      <c r="D114" s="18" t="s">
        <v>15694</v>
      </c>
      <c r="E114" s="18" t="s">
        <v>15695</v>
      </c>
      <c r="F114" s="18" t="s">
        <v>15696</v>
      </c>
      <c r="G114" s="19">
        <v>12</v>
      </c>
      <c r="H114" s="23">
        <v>45859</v>
      </c>
      <c r="I114" s="23">
        <v>46222</v>
      </c>
      <c r="J114" s="23">
        <v>45555</v>
      </c>
      <c r="K114" s="23">
        <v>45555</v>
      </c>
      <c r="L114" s="20">
        <v>0</v>
      </c>
      <c r="M114" s="20">
        <v>1131.67</v>
      </c>
      <c r="N114" s="20">
        <v>1275</v>
      </c>
      <c r="O114" s="21">
        <v>0</v>
      </c>
      <c r="Q114" s="20">
        <v>0</v>
      </c>
      <c r="R114" s="20">
        <f>N114</f>
        <v>1275</v>
      </c>
      <c r="S114" s="20">
        <v>1275</v>
      </c>
    </row>
    <row r="115" spans="1:19">
      <c r="A115" s="18" t="s">
        <v>15697</v>
      </c>
      <c r="B115" s="18" t="s">
        <v>15698</v>
      </c>
      <c r="C115" s="18" t="s">
        <v>15699</v>
      </c>
      <c r="D115" s="18" t="s">
        <v>15700</v>
      </c>
      <c r="E115" s="18" t="s">
        <v>15701</v>
      </c>
      <c r="F115" s="18" t="s">
        <v>15702</v>
      </c>
      <c r="G115" s="19">
        <v>12</v>
      </c>
      <c r="H115" s="23">
        <v>45859</v>
      </c>
      <c r="I115" s="23">
        <v>46222</v>
      </c>
      <c r="J115" s="23">
        <v>45554</v>
      </c>
      <c r="K115" s="23">
        <v>45554</v>
      </c>
      <c r="L115" s="20">
        <v>0</v>
      </c>
      <c r="M115" s="20">
        <v>1131.67</v>
      </c>
      <c r="N115" s="20">
        <v>1370</v>
      </c>
      <c r="O115" s="21">
        <v>0</v>
      </c>
      <c r="Q115" s="20">
        <v>0</v>
      </c>
      <c r="R115" s="20">
        <f>N115</f>
        <v>1370</v>
      </c>
      <c r="S115" s="20">
        <v>1370</v>
      </c>
    </row>
    <row r="116" spans="1:19">
      <c r="A116" s="17" t="s">
        <v>15703</v>
      </c>
    </row>
    <row r="117" spans="1:19">
      <c r="A117" s="18" t="s">
        <v>15704</v>
      </c>
      <c r="B117" s="18" t="s">
        <v>15705</v>
      </c>
      <c r="C117" s="18" t="s">
        <v>15706</v>
      </c>
      <c r="D117" s="18" t="s">
        <v>15707</v>
      </c>
      <c r="E117" s="18" t="s">
        <v>15708</v>
      </c>
      <c r="F117" s="18" t="s">
        <v>15709</v>
      </c>
      <c r="G117" s="19">
        <v>12</v>
      </c>
      <c r="H117" s="23">
        <v>45859</v>
      </c>
      <c r="I117" s="23">
        <v>46222</v>
      </c>
      <c r="J117" s="23">
        <v>45553</v>
      </c>
      <c r="K117" s="23">
        <v>45554</v>
      </c>
      <c r="L117" s="20">
        <v>0</v>
      </c>
      <c r="M117" s="20">
        <v>978.93</v>
      </c>
      <c r="N117" s="20">
        <v>915</v>
      </c>
      <c r="O117" s="21">
        <v>0</v>
      </c>
      <c r="Q117" s="20">
        <v>0</v>
      </c>
      <c r="R117" s="20">
        <f t="shared" ref="R117:R148" si="4">N117</f>
        <v>915</v>
      </c>
      <c r="S117" s="20">
        <v>915</v>
      </c>
    </row>
    <row r="118" spans="1:19">
      <c r="A118" s="18" t="s">
        <v>15710</v>
      </c>
      <c r="B118" s="18" t="s">
        <v>15711</v>
      </c>
      <c r="C118" s="18" t="s">
        <v>15712</v>
      </c>
      <c r="D118" s="18" t="s">
        <v>15713</v>
      </c>
      <c r="E118" s="18" t="s">
        <v>15714</v>
      </c>
      <c r="F118" s="18" t="s">
        <v>15715</v>
      </c>
      <c r="G118" s="19">
        <v>12</v>
      </c>
      <c r="H118" s="23">
        <v>45859</v>
      </c>
      <c r="I118" s="23">
        <v>46222</v>
      </c>
      <c r="J118" s="23">
        <v>45580</v>
      </c>
      <c r="K118" s="23">
        <v>45580</v>
      </c>
      <c r="L118" s="20">
        <v>0</v>
      </c>
      <c r="M118" s="20">
        <v>978.93</v>
      </c>
      <c r="N118" s="20">
        <v>1060</v>
      </c>
      <c r="O118" s="21">
        <v>0</v>
      </c>
      <c r="Q118" s="20">
        <v>0</v>
      </c>
      <c r="R118" s="20">
        <f t="shared" si="4"/>
        <v>1060</v>
      </c>
      <c r="S118" s="20">
        <v>1060</v>
      </c>
    </row>
    <row r="119" spans="1:19">
      <c r="A119" s="18" t="s">
        <v>15716</v>
      </c>
      <c r="B119" s="18" t="s">
        <v>15717</v>
      </c>
      <c r="C119" s="18" t="s">
        <v>15718</v>
      </c>
      <c r="D119" s="18" t="s">
        <v>15719</v>
      </c>
      <c r="E119" s="18" t="s">
        <v>15720</v>
      </c>
      <c r="F119" s="18" t="s">
        <v>15721</v>
      </c>
      <c r="G119" s="19">
        <v>12</v>
      </c>
      <c r="H119" s="23">
        <v>45859</v>
      </c>
      <c r="I119" s="23">
        <v>46222</v>
      </c>
      <c r="J119" s="23">
        <v>45573</v>
      </c>
      <c r="K119" s="23">
        <v>45573</v>
      </c>
      <c r="L119" s="20">
        <v>0</v>
      </c>
      <c r="M119" s="20">
        <v>978.93</v>
      </c>
      <c r="N119" s="20">
        <v>1110</v>
      </c>
      <c r="O119" s="21">
        <v>0</v>
      </c>
      <c r="Q119" s="20">
        <v>0</v>
      </c>
      <c r="R119" s="20">
        <f t="shared" si="4"/>
        <v>1110</v>
      </c>
      <c r="S119" s="20">
        <v>1110</v>
      </c>
    </row>
    <row r="120" spans="1:19">
      <c r="A120" s="18" t="s">
        <v>15722</v>
      </c>
      <c r="B120" s="18" t="s">
        <v>15723</v>
      </c>
      <c r="C120" s="18" t="s">
        <v>15724</v>
      </c>
      <c r="D120" s="18" t="s">
        <v>15725</v>
      </c>
      <c r="E120" s="18" t="s">
        <v>15726</v>
      </c>
      <c r="F120" s="18" t="s">
        <v>15727</v>
      </c>
      <c r="G120" s="19">
        <v>12</v>
      </c>
      <c r="H120" s="23">
        <v>45859</v>
      </c>
      <c r="I120" s="23">
        <v>46222</v>
      </c>
      <c r="J120" s="23">
        <v>45562</v>
      </c>
      <c r="K120" s="23">
        <v>45565</v>
      </c>
      <c r="L120" s="20">
        <v>0</v>
      </c>
      <c r="M120" s="20">
        <v>978.93</v>
      </c>
      <c r="N120" s="20">
        <v>1045</v>
      </c>
      <c r="O120" s="21">
        <v>0</v>
      </c>
      <c r="Q120" s="20">
        <v>0</v>
      </c>
      <c r="R120" s="20">
        <f t="shared" si="4"/>
        <v>1045</v>
      </c>
      <c r="S120" s="20">
        <v>1045</v>
      </c>
    </row>
    <row r="121" spans="1:19">
      <c r="A121" s="18" t="s">
        <v>15728</v>
      </c>
      <c r="B121" s="18" t="s">
        <v>15729</v>
      </c>
      <c r="C121" s="18" t="s">
        <v>15730</v>
      </c>
      <c r="D121" s="18" t="s">
        <v>15731</v>
      </c>
      <c r="E121" s="18" t="s">
        <v>15732</v>
      </c>
      <c r="F121" s="18" t="s">
        <v>15733</v>
      </c>
      <c r="G121" s="19">
        <v>12</v>
      </c>
      <c r="H121" s="23">
        <v>45859</v>
      </c>
      <c r="I121" s="23">
        <v>46222</v>
      </c>
      <c r="J121" s="23">
        <v>45561</v>
      </c>
      <c r="K121" s="23">
        <v>45561</v>
      </c>
      <c r="L121" s="20">
        <v>0</v>
      </c>
      <c r="M121" s="20">
        <v>978.93</v>
      </c>
      <c r="N121" s="20">
        <v>1145</v>
      </c>
      <c r="O121" s="21">
        <v>0</v>
      </c>
      <c r="Q121" s="20">
        <v>0</v>
      </c>
      <c r="R121" s="20">
        <f t="shared" si="4"/>
        <v>1145</v>
      </c>
      <c r="S121" s="20">
        <v>1145</v>
      </c>
    </row>
    <row r="122" spans="1:19">
      <c r="A122" s="18" t="s">
        <v>15734</v>
      </c>
      <c r="B122" s="18" t="s">
        <v>15735</v>
      </c>
      <c r="C122" s="18" t="s">
        <v>15736</v>
      </c>
      <c r="D122" s="18" t="s">
        <v>15737</v>
      </c>
      <c r="E122" s="18" t="s">
        <v>15738</v>
      </c>
      <c r="F122" s="18" t="s">
        <v>15739</v>
      </c>
      <c r="G122" s="19">
        <v>12</v>
      </c>
      <c r="H122" s="23">
        <v>45859</v>
      </c>
      <c r="I122" s="23">
        <v>46222</v>
      </c>
      <c r="J122" s="23">
        <v>45561</v>
      </c>
      <c r="K122" s="23">
        <v>45561</v>
      </c>
      <c r="L122" s="20">
        <v>0</v>
      </c>
      <c r="M122" s="20">
        <v>978.93</v>
      </c>
      <c r="N122" s="20">
        <v>990</v>
      </c>
      <c r="O122" s="21">
        <v>0</v>
      </c>
      <c r="Q122" s="20">
        <v>0</v>
      </c>
      <c r="R122" s="20">
        <f t="shared" si="4"/>
        <v>990</v>
      </c>
      <c r="S122" s="20">
        <v>990</v>
      </c>
    </row>
    <row r="123" spans="1:19">
      <c r="A123" s="18" t="s">
        <v>15740</v>
      </c>
      <c r="B123" s="18" t="s">
        <v>15741</v>
      </c>
      <c r="C123" s="18" t="s">
        <v>15742</v>
      </c>
      <c r="D123" s="18" t="s">
        <v>15743</v>
      </c>
      <c r="E123" s="18" t="s">
        <v>15744</v>
      </c>
      <c r="F123" s="18" t="s">
        <v>15745</v>
      </c>
      <c r="G123" s="19">
        <v>12</v>
      </c>
      <c r="H123" s="23">
        <v>45859</v>
      </c>
      <c r="I123" s="23">
        <v>46222</v>
      </c>
      <c r="J123" s="23">
        <v>45561</v>
      </c>
      <c r="K123" s="23">
        <v>45561</v>
      </c>
      <c r="L123" s="20">
        <v>0</v>
      </c>
      <c r="M123" s="20">
        <v>978.93</v>
      </c>
      <c r="N123" s="20">
        <v>1145</v>
      </c>
      <c r="O123" s="21">
        <v>0</v>
      </c>
      <c r="Q123" s="20">
        <v>0</v>
      </c>
      <c r="R123" s="20">
        <f t="shared" si="4"/>
        <v>1145</v>
      </c>
      <c r="S123" s="20">
        <v>1145</v>
      </c>
    </row>
    <row r="124" spans="1:19">
      <c r="A124" s="18" t="s">
        <v>15746</v>
      </c>
      <c r="B124" s="18" t="s">
        <v>15747</v>
      </c>
      <c r="C124" s="18" t="s">
        <v>15748</v>
      </c>
      <c r="D124" s="18" t="s">
        <v>15749</v>
      </c>
      <c r="E124" s="18" t="s">
        <v>15750</v>
      </c>
      <c r="F124" s="18" t="s">
        <v>15751</v>
      </c>
      <c r="G124" s="19">
        <v>12</v>
      </c>
      <c r="H124" s="23">
        <v>45859</v>
      </c>
      <c r="I124" s="23">
        <v>46222</v>
      </c>
      <c r="J124" s="23">
        <v>45569</v>
      </c>
      <c r="K124" s="23">
        <v>45569</v>
      </c>
      <c r="L124" s="20">
        <v>2110</v>
      </c>
      <c r="M124" s="20">
        <v>978.93</v>
      </c>
      <c r="N124" s="20">
        <v>1110</v>
      </c>
      <c r="O124" s="21">
        <v>0</v>
      </c>
      <c r="Q124" s="20">
        <v>0</v>
      </c>
      <c r="R124" s="20">
        <f t="shared" si="4"/>
        <v>1110</v>
      </c>
      <c r="S124" s="20">
        <v>1110</v>
      </c>
    </row>
    <row r="125" spans="1:19">
      <c r="A125" s="18" t="s">
        <v>15752</v>
      </c>
      <c r="B125" s="18" t="s">
        <v>15753</v>
      </c>
      <c r="C125" s="18" t="s">
        <v>15754</v>
      </c>
      <c r="D125" s="18" t="s">
        <v>15755</v>
      </c>
      <c r="E125" s="18" t="s">
        <v>15756</v>
      </c>
      <c r="F125" s="18" t="s">
        <v>15757</v>
      </c>
      <c r="G125" s="19">
        <v>12</v>
      </c>
      <c r="H125" s="23">
        <v>45859</v>
      </c>
      <c r="I125" s="23">
        <v>46222</v>
      </c>
      <c r="J125" s="23">
        <v>45560</v>
      </c>
      <c r="K125" s="23">
        <v>45561</v>
      </c>
      <c r="L125" s="20">
        <v>0</v>
      </c>
      <c r="M125" s="20">
        <v>978.93</v>
      </c>
      <c r="N125" s="20">
        <v>1195</v>
      </c>
      <c r="O125" s="21">
        <v>0</v>
      </c>
      <c r="Q125" s="20">
        <v>0</v>
      </c>
      <c r="R125" s="20">
        <f t="shared" si="4"/>
        <v>1195</v>
      </c>
      <c r="S125" s="20">
        <v>1195</v>
      </c>
    </row>
    <row r="126" spans="1:19">
      <c r="A126" s="18" t="s">
        <v>15758</v>
      </c>
      <c r="B126" s="18" t="s">
        <v>15759</v>
      </c>
      <c r="C126" s="18" t="s">
        <v>15760</v>
      </c>
      <c r="D126" s="18" t="s">
        <v>15761</v>
      </c>
      <c r="E126" s="18" t="s">
        <v>15762</v>
      </c>
      <c r="F126" s="18" t="s">
        <v>15763</v>
      </c>
      <c r="G126" s="19">
        <v>12</v>
      </c>
      <c r="H126" s="23">
        <v>45859</v>
      </c>
      <c r="I126" s="23">
        <v>46222</v>
      </c>
      <c r="J126" s="23">
        <v>45565</v>
      </c>
      <c r="K126" s="23">
        <v>45565</v>
      </c>
      <c r="L126" s="20">
        <v>0</v>
      </c>
      <c r="M126" s="20">
        <v>978.93</v>
      </c>
      <c r="N126" s="20">
        <v>1140</v>
      </c>
      <c r="O126" s="21">
        <v>0</v>
      </c>
      <c r="Q126" s="20">
        <v>0</v>
      </c>
      <c r="R126" s="20">
        <f t="shared" si="4"/>
        <v>1140</v>
      </c>
      <c r="S126" s="20">
        <v>1140</v>
      </c>
    </row>
    <row r="127" spans="1:19">
      <c r="A127" s="18" t="s">
        <v>15764</v>
      </c>
      <c r="B127" s="18" t="s">
        <v>15765</v>
      </c>
      <c r="C127" s="18" t="s">
        <v>15766</v>
      </c>
      <c r="D127" s="18" t="s">
        <v>15767</v>
      </c>
      <c r="E127" s="18" t="s">
        <v>15768</v>
      </c>
      <c r="F127" s="18" t="s">
        <v>15769</v>
      </c>
      <c r="G127" s="19">
        <v>12</v>
      </c>
      <c r="H127" s="23">
        <v>45859</v>
      </c>
      <c r="I127" s="23">
        <v>46222</v>
      </c>
      <c r="J127" s="23">
        <v>45555</v>
      </c>
      <c r="K127" s="23">
        <v>45555</v>
      </c>
      <c r="L127" s="20">
        <v>0</v>
      </c>
      <c r="M127" s="20">
        <v>978.93</v>
      </c>
      <c r="N127" s="20">
        <v>1020</v>
      </c>
      <c r="O127" s="21">
        <v>0</v>
      </c>
      <c r="Q127" s="20">
        <v>0</v>
      </c>
      <c r="R127" s="20">
        <f t="shared" si="4"/>
        <v>1020</v>
      </c>
      <c r="S127" s="20">
        <v>1020</v>
      </c>
    </row>
    <row r="128" spans="1:19">
      <c r="A128" s="18" t="s">
        <v>15770</v>
      </c>
      <c r="B128" s="18" t="s">
        <v>15771</v>
      </c>
      <c r="C128" s="18" t="s">
        <v>15772</v>
      </c>
      <c r="D128" s="18" t="s">
        <v>15773</v>
      </c>
      <c r="E128" s="18" t="s">
        <v>15774</v>
      </c>
      <c r="F128" s="18" t="s">
        <v>15775</v>
      </c>
      <c r="G128" s="19">
        <v>12</v>
      </c>
      <c r="H128" s="23">
        <v>45859</v>
      </c>
      <c r="I128" s="23">
        <v>46222</v>
      </c>
      <c r="J128" s="23">
        <v>45555</v>
      </c>
      <c r="K128" s="23">
        <v>45555</v>
      </c>
      <c r="L128" s="20">
        <v>0</v>
      </c>
      <c r="M128" s="20">
        <v>978.93</v>
      </c>
      <c r="N128" s="20">
        <v>1025</v>
      </c>
      <c r="O128" s="21">
        <v>0</v>
      </c>
      <c r="Q128" s="20">
        <v>0</v>
      </c>
      <c r="R128" s="20">
        <f t="shared" si="4"/>
        <v>1025</v>
      </c>
      <c r="S128" s="20">
        <v>1025</v>
      </c>
    </row>
    <row r="129" spans="1:19">
      <c r="A129" s="18" t="s">
        <v>15776</v>
      </c>
      <c r="B129" s="18" t="s">
        <v>15777</v>
      </c>
      <c r="C129" s="18" t="s">
        <v>15778</v>
      </c>
      <c r="D129" s="18" t="s">
        <v>15779</v>
      </c>
      <c r="E129" s="18" t="s">
        <v>15780</v>
      </c>
      <c r="F129" s="18" t="s">
        <v>15781</v>
      </c>
      <c r="G129" s="19">
        <v>12</v>
      </c>
      <c r="H129" s="23">
        <v>45859</v>
      </c>
      <c r="I129" s="23">
        <v>46222</v>
      </c>
      <c r="J129" s="23">
        <v>45555</v>
      </c>
      <c r="K129" s="23">
        <v>45555</v>
      </c>
      <c r="L129" s="20">
        <v>0</v>
      </c>
      <c r="M129" s="20">
        <v>978.93</v>
      </c>
      <c r="N129" s="20">
        <v>1065</v>
      </c>
      <c r="O129" s="21">
        <v>0</v>
      </c>
      <c r="Q129" s="20">
        <v>0</v>
      </c>
      <c r="R129" s="20">
        <f t="shared" si="4"/>
        <v>1065</v>
      </c>
      <c r="S129" s="20">
        <v>1065</v>
      </c>
    </row>
    <row r="130" spans="1:19">
      <c r="A130" s="18" t="s">
        <v>15782</v>
      </c>
      <c r="B130" s="18" t="s">
        <v>15783</v>
      </c>
      <c r="C130" s="18" t="s">
        <v>15784</v>
      </c>
      <c r="D130" s="18" t="s">
        <v>15785</v>
      </c>
      <c r="E130" s="18" t="s">
        <v>15786</v>
      </c>
      <c r="F130" s="18" t="s">
        <v>15787</v>
      </c>
      <c r="G130" s="19">
        <v>12</v>
      </c>
      <c r="H130" s="23">
        <v>45859</v>
      </c>
      <c r="I130" s="23">
        <v>46222</v>
      </c>
      <c r="J130" s="23">
        <v>45555</v>
      </c>
      <c r="K130" s="23">
        <v>45555</v>
      </c>
      <c r="L130" s="20">
        <v>0</v>
      </c>
      <c r="M130" s="20">
        <v>978.93</v>
      </c>
      <c r="N130" s="20">
        <v>1020</v>
      </c>
      <c r="O130" s="21">
        <v>0</v>
      </c>
      <c r="Q130" s="20">
        <v>0</v>
      </c>
      <c r="R130" s="20">
        <f t="shared" si="4"/>
        <v>1020</v>
      </c>
      <c r="S130" s="20">
        <v>1020</v>
      </c>
    </row>
    <row r="131" spans="1:19">
      <c r="A131" s="18" t="s">
        <v>15788</v>
      </c>
      <c r="B131" s="18" t="s">
        <v>15789</v>
      </c>
      <c r="C131" s="18" t="s">
        <v>15790</v>
      </c>
      <c r="D131" s="18" t="s">
        <v>15791</v>
      </c>
      <c r="E131" s="18" t="s">
        <v>15792</v>
      </c>
      <c r="F131" s="18" t="s">
        <v>15793</v>
      </c>
      <c r="G131" s="19">
        <v>12</v>
      </c>
      <c r="H131" s="23">
        <v>45859</v>
      </c>
      <c r="I131" s="23">
        <v>46222</v>
      </c>
      <c r="J131" s="23">
        <v>45565</v>
      </c>
      <c r="K131" s="23">
        <v>45565</v>
      </c>
      <c r="L131" s="20">
        <v>0</v>
      </c>
      <c r="M131" s="20">
        <v>978.93</v>
      </c>
      <c r="N131" s="20">
        <v>1045</v>
      </c>
      <c r="O131" s="21">
        <v>0</v>
      </c>
      <c r="Q131" s="20">
        <v>0</v>
      </c>
      <c r="R131" s="20">
        <f t="shared" si="4"/>
        <v>1045</v>
      </c>
      <c r="S131" s="20">
        <v>1045</v>
      </c>
    </row>
    <row r="132" spans="1:19">
      <c r="A132" s="18" t="s">
        <v>15794</v>
      </c>
      <c r="B132" s="18" t="s">
        <v>15795</v>
      </c>
      <c r="C132" s="18" t="s">
        <v>15796</v>
      </c>
      <c r="D132" s="18" t="s">
        <v>15797</v>
      </c>
      <c r="E132" s="18" t="s">
        <v>15798</v>
      </c>
      <c r="F132" s="18" t="s">
        <v>15799</v>
      </c>
      <c r="G132" s="19">
        <v>12</v>
      </c>
      <c r="H132" s="23">
        <v>45859</v>
      </c>
      <c r="I132" s="23">
        <v>46222</v>
      </c>
      <c r="J132" s="23">
        <v>45569</v>
      </c>
      <c r="K132" s="23">
        <v>45569</v>
      </c>
      <c r="L132" s="20">
        <v>0</v>
      </c>
      <c r="M132" s="20">
        <v>978.93</v>
      </c>
      <c r="N132" s="20">
        <v>1125</v>
      </c>
      <c r="O132" s="21">
        <v>0</v>
      </c>
      <c r="Q132" s="20">
        <v>0</v>
      </c>
      <c r="R132" s="20">
        <f t="shared" si="4"/>
        <v>1125</v>
      </c>
      <c r="S132" s="20">
        <v>1125</v>
      </c>
    </row>
    <row r="133" spans="1:19">
      <c r="A133" s="18" t="s">
        <v>15800</v>
      </c>
      <c r="B133" s="18" t="s">
        <v>15801</v>
      </c>
      <c r="C133" s="18" t="s">
        <v>15802</v>
      </c>
      <c r="D133" s="18" t="s">
        <v>15803</v>
      </c>
      <c r="E133" s="18" t="s">
        <v>15804</v>
      </c>
      <c r="F133" s="18" t="s">
        <v>15805</v>
      </c>
      <c r="G133" s="19">
        <v>12</v>
      </c>
      <c r="H133" s="23">
        <v>45859</v>
      </c>
      <c r="I133" s="23">
        <v>46222</v>
      </c>
      <c r="J133" s="23">
        <v>45553</v>
      </c>
      <c r="K133" s="23">
        <v>45554</v>
      </c>
      <c r="L133" s="20">
        <v>0</v>
      </c>
      <c r="M133" s="20">
        <v>978.93</v>
      </c>
      <c r="N133" s="20">
        <v>970</v>
      </c>
      <c r="O133" s="21">
        <v>0</v>
      </c>
      <c r="Q133" s="20">
        <v>0</v>
      </c>
      <c r="R133" s="20">
        <f t="shared" si="4"/>
        <v>970</v>
      </c>
      <c r="S133" s="20">
        <v>970</v>
      </c>
    </row>
    <row r="134" spans="1:19">
      <c r="A134" s="18" t="s">
        <v>15806</v>
      </c>
      <c r="B134" s="18" t="s">
        <v>15807</v>
      </c>
      <c r="C134" s="18" t="s">
        <v>15808</v>
      </c>
      <c r="D134" s="18" t="s">
        <v>15809</v>
      </c>
      <c r="E134" s="18" t="s">
        <v>15810</v>
      </c>
      <c r="F134" s="18" t="s">
        <v>15811</v>
      </c>
      <c r="G134" s="19">
        <v>12</v>
      </c>
      <c r="H134" s="23">
        <v>45859</v>
      </c>
      <c r="I134" s="23">
        <v>46222</v>
      </c>
      <c r="J134" s="23">
        <v>45565</v>
      </c>
      <c r="K134" s="23">
        <v>45565</v>
      </c>
      <c r="L134" s="20">
        <v>0</v>
      </c>
      <c r="M134" s="20">
        <v>978.93</v>
      </c>
      <c r="N134" s="20">
        <v>1015</v>
      </c>
      <c r="O134" s="21">
        <v>0</v>
      </c>
      <c r="Q134" s="20">
        <v>0</v>
      </c>
      <c r="R134" s="20">
        <f t="shared" si="4"/>
        <v>1015</v>
      </c>
      <c r="S134" s="20">
        <v>1015</v>
      </c>
    </row>
    <row r="135" spans="1:19">
      <c r="A135" s="18" t="s">
        <v>15812</v>
      </c>
      <c r="B135" s="18" t="s">
        <v>15813</v>
      </c>
      <c r="C135" s="18" t="s">
        <v>15814</v>
      </c>
      <c r="D135" s="18" t="s">
        <v>15815</v>
      </c>
      <c r="E135" s="18" t="s">
        <v>15816</v>
      </c>
      <c r="F135" s="18" t="s">
        <v>15817</v>
      </c>
      <c r="G135" s="19">
        <v>12</v>
      </c>
      <c r="H135" s="23">
        <v>45859</v>
      </c>
      <c r="I135" s="23">
        <v>46222</v>
      </c>
      <c r="J135" s="23">
        <v>45565</v>
      </c>
      <c r="K135" s="23">
        <v>45565</v>
      </c>
      <c r="L135" s="20">
        <v>0</v>
      </c>
      <c r="M135" s="20">
        <v>978.93</v>
      </c>
      <c r="N135" s="20">
        <v>1015</v>
      </c>
      <c r="O135" s="21">
        <v>0</v>
      </c>
      <c r="Q135" s="20">
        <v>0</v>
      </c>
      <c r="R135" s="20">
        <f t="shared" si="4"/>
        <v>1015</v>
      </c>
      <c r="S135" s="20">
        <v>1015</v>
      </c>
    </row>
    <row r="136" spans="1:19">
      <c r="A136" s="18" t="s">
        <v>15818</v>
      </c>
      <c r="B136" s="18" t="s">
        <v>15819</v>
      </c>
      <c r="C136" s="18" t="s">
        <v>15820</v>
      </c>
      <c r="D136" s="18" t="s">
        <v>15821</v>
      </c>
      <c r="E136" s="18" t="s">
        <v>15822</v>
      </c>
      <c r="F136" s="18" t="s">
        <v>15823</v>
      </c>
      <c r="G136" s="19">
        <v>12</v>
      </c>
      <c r="H136" s="23">
        <v>45859</v>
      </c>
      <c r="I136" s="23">
        <v>46222</v>
      </c>
      <c r="J136" s="23">
        <v>45565</v>
      </c>
      <c r="K136" s="23">
        <v>45565</v>
      </c>
      <c r="L136" s="20">
        <v>0</v>
      </c>
      <c r="M136" s="20">
        <v>978.93</v>
      </c>
      <c r="N136" s="20">
        <v>1195</v>
      </c>
      <c r="O136" s="21">
        <v>0</v>
      </c>
      <c r="Q136" s="20">
        <v>0</v>
      </c>
      <c r="R136" s="20">
        <f t="shared" si="4"/>
        <v>1195</v>
      </c>
      <c r="S136" s="20">
        <v>1195</v>
      </c>
    </row>
    <row r="137" spans="1:19">
      <c r="A137" s="18" t="s">
        <v>15824</v>
      </c>
      <c r="B137" s="18" t="s">
        <v>15825</v>
      </c>
      <c r="C137" s="18" t="s">
        <v>15826</v>
      </c>
      <c r="D137" s="18" t="s">
        <v>15827</v>
      </c>
      <c r="E137" s="18" t="s">
        <v>15828</v>
      </c>
      <c r="F137" s="18" t="s">
        <v>15829</v>
      </c>
      <c r="G137" s="19">
        <v>12</v>
      </c>
      <c r="H137" s="23">
        <v>45859</v>
      </c>
      <c r="I137" s="23">
        <v>46222</v>
      </c>
      <c r="J137" s="23">
        <v>45560</v>
      </c>
      <c r="K137" s="23">
        <v>45561</v>
      </c>
      <c r="L137" s="20">
        <v>0</v>
      </c>
      <c r="M137" s="20">
        <v>978.93</v>
      </c>
      <c r="N137" s="20">
        <v>1100</v>
      </c>
      <c r="O137" s="21">
        <v>0</v>
      </c>
      <c r="Q137" s="20">
        <v>0</v>
      </c>
      <c r="R137" s="20">
        <f t="shared" si="4"/>
        <v>1100</v>
      </c>
      <c r="S137" s="20">
        <v>1100</v>
      </c>
    </row>
    <row r="138" spans="1:19">
      <c r="A138" s="18" t="s">
        <v>15830</v>
      </c>
      <c r="B138" s="18" t="s">
        <v>15831</v>
      </c>
      <c r="C138" s="18" t="s">
        <v>15832</v>
      </c>
      <c r="D138" s="18" t="s">
        <v>15833</v>
      </c>
      <c r="E138" s="18" t="s">
        <v>15834</v>
      </c>
      <c r="F138" s="18" t="s">
        <v>15835</v>
      </c>
      <c r="G138" s="19">
        <v>12</v>
      </c>
      <c r="H138" s="23">
        <v>45859</v>
      </c>
      <c r="I138" s="23">
        <v>46222</v>
      </c>
      <c r="J138" s="23">
        <v>45560</v>
      </c>
      <c r="K138" s="23">
        <v>45561</v>
      </c>
      <c r="L138" s="20">
        <v>0</v>
      </c>
      <c r="M138" s="20">
        <v>978.93</v>
      </c>
      <c r="N138" s="20">
        <v>1140</v>
      </c>
      <c r="O138" s="21">
        <v>0</v>
      </c>
      <c r="Q138" s="20">
        <v>0</v>
      </c>
      <c r="R138" s="20">
        <f t="shared" si="4"/>
        <v>1140</v>
      </c>
      <c r="S138" s="20">
        <v>1140</v>
      </c>
    </row>
    <row r="139" spans="1:19">
      <c r="A139" s="18" t="s">
        <v>15836</v>
      </c>
      <c r="B139" s="18" t="s">
        <v>15837</v>
      </c>
      <c r="C139" s="18" t="s">
        <v>15838</v>
      </c>
      <c r="D139" s="18" t="s">
        <v>15839</v>
      </c>
      <c r="E139" s="18" t="s">
        <v>15840</v>
      </c>
      <c r="F139" s="18" t="s">
        <v>15841</v>
      </c>
      <c r="G139" s="19">
        <v>12</v>
      </c>
      <c r="H139" s="23">
        <v>45859</v>
      </c>
      <c r="I139" s="23">
        <v>46222</v>
      </c>
      <c r="J139" s="23">
        <v>45566</v>
      </c>
      <c r="K139" s="23">
        <v>45566</v>
      </c>
      <c r="L139" s="20">
        <v>0</v>
      </c>
      <c r="M139" s="20">
        <v>978.93</v>
      </c>
      <c r="N139" s="20">
        <v>1195</v>
      </c>
      <c r="O139" s="21">
        <v>0</v>
      </c>
      <c r="Q139" s="20">
        <v>0</v>
      </c>
      <c r="R139" s="20">
        <f t="shared" si="4"/>
        <v>1195</v>
      </c>
      <c r="S139" s="20">
        <v>1195</v>
      </c>
    </row>
    <row r="140" spans="1:19">
      <c r="A140" s="18" t="s">
        <v>15842</v>
      </c>
      <c r="B140" s="18" t="s">
        <v>15843</v>
      </c>
      <c r="C140" s="18" t="s">
        <v>15844</v>
      </c>
      <c r="D140" s="18" t="s">
        <v>15845</v>
      </c>
      <c r="E140" s="18" t="s">
        <v>15846</v>
      </c>
      <c r="F140" s="18" t="s">
        <v>15847</v>
      </c>
      <c r="G140" s="19">
        <v>12</v>
      </c>
      <c r="H140" s="23">
        <v>45859</v>
      </c>
      <c r="I140" s="23">
        <v>46222</v>
      </c>
      <c r="J140" s="23">
        <v>45552</v>
      </c>
      <c r="K140" s="23">
        <v>45554</v>
      </c>
      <c r="L140" s="20">
        <v>0</v>
      </c>
      <c r="M140" s="20">
        <v>978.93</v>
      </c>
      <c r="N140" s="20">
        <v>1070</v>
      </c>
      <c r="O140" s="21">
        <v>0</v>
      </c>
      <c r="Q140" s="20">
        <v>0</v>
      </c>
      <c r="R140" s="20">
        <f t="shared" si="4"/>
        <v>1070</v>
      </c>
      <c r="S140" s="20">
        <v>1070</v>
      </c>
    </row>
    <row r="141" spans="1:19">
      <c r="A141" s="18" t="s">
        <v>15848</v>
      </c>
      <c r="B141" s="18" t="s">
        <v>15849</v>
      </c>
      <c r="C141" s="18" t="s">
        <v>15850</v>
      </c>
      <c r="D141" s="18" t="s">
        <v>15851</v>
      </c>
      <c r="E141" s="18" t="s">
        <v>15852</v>
      </c>
      <c r="F141" s="18" t="s">
        <v>15853</v>
      </c>
      <c r="G141" s="19">
        <v>12</v>
      </c>
      <c r="H141" s="23">
        <v>45859</v>
      </c>
      <c r="I141" s="23">
        <v>46222</v>
      </c>
      <c r="J141" s="23">
        <v>45555</v>
      </c>
      <c r="K141" s="23">
        <v>45555</v>
      </c>
      <c r="L141" s="20">
        <v>0</v>
      </c>
      <c r="M141" s="20">
        <v>978.93</v>
      </c>
      <c r="N141" s="20">
        <v>970</v>
      </c>
      <c r="O141" s="21">
        <v>0</v>
      </c>
      <c r="Q141" s="20">
        <v>0</v>
      </c>
      <c r="R141" s="20">
        <f t="shared" si="4"/>
        <v>970</v>
      </c>
      <c r="S141" s="20">
        <v>970</v>
      </c>
    </row>
    <row r="142" spans="1:19">
      <c r="A142" s="18" t="s">
        <v>15854</v>
      </c>
      <c r="B142" s="18" t="s">
        <v>15855</v>
      </c>
      <c r="C142" s="18" t="s">
        <v>15856</v>
      </c>
      <c r="D142" s="18" t="s">
        <v>15857</v>
      </c>
      <c r="E142" s="18" t="s">
        <v>15858</v>
      </c>
      <c r="F142" s="18" t="s">
        <v>15859</v>
      </c>
      <c r="G142" s="19">
        <v>12</v>
      </c>
      <c r="H142" s="23">
        <v>45859</v>
      </c>
      <c r="I142" s="23">
        <v>46222</v>
      </c>
      <c r="J142" s="23">
        <v>45569</v>
      </c>
      <c r="K142" s="23">
        <v>45569</v>
      </c>
      <c r="L142" s="20">
        <v>0</v>
      </c>
      <c r="M142" s="20">
        <v>978.93</v>
      </c>
      <c r="N142" s="20">
        <v>1050</v>
      </c>
      <c r="O142" s="21">
        <v>0</v>
      </c>
      <c r="Q142" s="20">
        <v>0</v>
      </c>
      <c r="R142" s="20">
        <f t="shared" si="4"/>
        <v>1050</v>
      </c>
      <c r="S142" s="20">
        <v>1050</v>
      </c>
    </row>
    <row r="143" spans="1:19">
      <c r="A143" s="18" t="s">
        <v>15860</v>
      </c>
      <c r="B143" s="18" t="s">
        <v>15861</v>
      </c>
      <c r="C143" s="18" t="s">
        <v>15862</v>
      </c>
      <c r="D143" s="18" t="s">
        <v>15863</v>
      </c>
      <c r="E143" s="18" t="s">
        <v>15864</v>
      </c>
      <c r="F143" s="18" t="s">
        <v>15865</v>
      </c>
      <c r="G143" s="19">
        <v>12</v>
      </c>
      <c r="H143" s="23">
        <v>45859</v>
      </c>
      <c r="I143" s="23">
        <v>46222</v>
      </c>
      <c r="J143" s="23">
        <v>45569</v>
      </c>
      <c r="K143" s="23">
        <v>45573</v>
      </c>
      <c r="L143" s="20">
        <v>2170</v>
      </c>
      <c r="M143" s="20">
        <v>978.93</v>
      </c>
      <c r="N143" s="20">
        <v>1065</v>
      </c>
      <c r="O143" s="21">
        <v>0</v>
      </c>
      <c r="Q143" s="20">
        <v>0</v>
      </c>
      <c r="R143" s="20">
        <f t="shared" si="4"/>
        <v>1065</v>
      </c>
      <c r="S143" s="20">
        <v>1065</v>
      </c>
    </row>
    <row r="144" spans="1:19">
      <c r="A144" s="18" t="s">
        <v>15866</v>
      </c>
      <c r="B144" s="18" t="s">
        <v>15867</v>
      </c>
      <c r="C144" s="18" t="s">
        <v>15868</v>
      </c>
      <c r="D144" s="18" t="s">
        <v>15869</v>
      </c>
      <c r="E144" s="18" t="s">
        <v>15870</v>
      </c>
      <c r="F144" s="18" t="s">
        <v>15871</v>
      </c>
      <c r="G144" s="19">
        <v>12</v>
      </c>
      <c r="H144" s="23">
        <v>45859</v>
      </c>
      <c r="I144" s="23">
        <v>46222</v>
      </c>
      <c r="J144" s="23">
        <v>45565</v>
      </c>
      <c r="K144" s="23">
        <v>45565</v>
      </c>
      <c r="L144" s="20">
        <v>0</v>
      </c>
      <c r="M144" s="20">
        <v>978.93</v>
      </c>
      <c r="N144" s="20">
        <v>1195</v>
      </c>
      <c r="O144" s="21">
        <v>0</v>
      </c>
      <c r="Q144" s="20">
        <v>0</v>
      </c>
      <c r="R144" s="20">
        <f t="shared" si="4"/>
        <v>1195</v>
      </c>
      <c r="S144" s="20">
        <v>1195</v>
      </c>
    </row>
    <row r="145" spans="1:19">
      <c r="A145" s="18" t="s">
        <v>15872</v>
      </c>
      <c r="B145" s="18" t="s">
        <v>15873</v>
      </c>
      <c r="C145" s="18" t="s">
        <v>15874</v>
      </c>
      <c r="D145" s="18" t="s">
        <v>15875</v>
      </c>
      <c r="E145" s="18" t="s">
        <v>15876</v>
      </c>
      <c r="F145" s="18" t="s">
        <v>15877</v>
      </c>
      <c r="G145" s="19">
        <v>12</v>
      </c>
      <c r="H145" s="23">
        <v>45859</v>
      </c>
      <c r="I145" s="23">
        <v>46222</v>
      </c>
      <c r="J145" s="23">
        <v>45555</v>
      </c>
      <c r="K145" s="23">
        <v>45555</v>
      </c>
      <c r="L145" s="20">
        <v>0</v>
      </c>
      <c r="M145" s="20">
        <v>978.93</v>
      </c>
      <c r="N145" s="20">
        <v>970</v>
      </c>
      <c r="O145" s="21">
        <v>0</v>
      </c>
      <c r="Q145" s="20">
        <v>0</v>
      </c>
      <c r="R145" s="20">
        <f t="shared" si="4"/>
        <v>970</v>
      </c>
      <c r="S145" s="20">
        <v>970</v>
      </c>
    </row>
    <row r="146" spans="1:19">
      <c r="A146" s="18" t="s">
        <v>15878</v>
      </c>
      <c r="B146" s="18" t="s">
        <v>15879</v>
      </c>
      <c r="C146" s="18" t="s">
        <v>15880</v>
      </c>
      <c r="D146" s="18" t="s">
        <v>15881</v>
      </c>
      <c r="E146" s="18" t="s">
        <v>15882</v>
      </c>
      <c r="F146" s="18" t="s">
        <v>15883</v>
      </c>
      <c r="G146" s="19">
        <v>12</v>
      </c>
      <c r="H146" s="23">
        <v>45859</v>
      </c>
      <c r="I146" s="23">
        <v>46222</v>
      </c>
      <c r="J146" s="23">
        <v>45553</v>
      </c>
      <c r="K146" s="23">
        <v>45554</v>
      </c>
      <c r="L146" s="20">
        <v>0</v>
      </c>
      <c r="M146" s="20">
        <v>978.93</v>
      </c>
      <c r="N146" s="20">
        <v>915</v>
      </c>
      <c r="O146" s="21">
        <v>0</v>
      </c>
      <c r="Q146" s="20">
        <v>0</v>
      </c>
      <c r="R146" s="20">
        <f t="shared" si="4"/>
        <v>915</v>
      </c>
      <c r="S146" s="20">
        <v>915</v>
      </c>
    </row>
    <row r="147" spans="1:19">
      <c r="A147" s="18" t="s">
        <v>15884</v>
      </c>
      <c r="B147" s="18" t="s">
        <v>15885</v>
      </c>
      <c r="C147" s="18" t="s">
        <v>15886</v>
      </c>
      <c r="D147" s="18" t="s">
        <v>15887</v>
      </c>
      <c r="E147" s="18" t="s">
        <v>15888</v>
      </c>
      <c r="F147" s="18" t="s">
        <v>15889</v>
      </c>
      <c r="G147" s="19">
        <v>12</v>
      </c>
      <c r="H147" s="23">
        <v>45859</v>
      </c>
      <c r="I147" s="23">
        <v>46222</v>
      </c>
      <c r="J147" s="23">
        <v>45559</v>
      </c>
      <c r="K147" s="23">
        <v>45559</v>
      </c>
      <c r="L147" s="20">
        <v>0</v>
      </c>
      <c r="M147" s="20">
        <v>978.93</v>
      </c>
      <c r="N147" s="20">
        <v>915</v>
      </c>
      <c r="O147" s="21">
        <v>0</v>
      </c>
      <c r="Q147" s="20">
        <v>0</v>
      </c>
      <c r="R147" s="20">
        <f t="shared" si="4"/>
        <v>915</v>
      </c>
      <c r="S147" s="20">
        <v>915</v>
      </c>
    </row>
    <row r="148" spans="1:19">
      <c r="A148" s="18" t="s">
        <v>15890</v>
      </c>
      <c r="B148" s="18" t="s">
        <v>15891</v>
      </c>
      <c r="C148" s="18" t="s">
        <v>15892</v>
      </c>
      <c r="D148" s="18" t="s">
        <v>15893</v>
      </c>
      <c r="E148" s="18" t="s">
        <v>15894</v>
      </c>
      <c r="F148" s="18" t="s">
        <v>15895</v>
      </c>
      <c r="G148" s="19">
        <v>12</v>
      </c>
      <c r="H148" s="23">
        <v>45859</v>
      </c>
      <c r="I148" s="23">
        <v>46222</v>
      </c>
      <c r="J148" s="23">
        <v>45559</v>
      </c>
      <c r="K148" s="23">
        <v>45559</v>
      </c>
      <c r="L148" s="20">
        <v>0</v>
      </c>
      <c r="M148" s="20">
        <v>978.93</v>
      </c>
      <c r="N148" s="20">
        <v>1170</v>
      </c>
      <c r="O148" s="21">
        <v>0</v>
      </c>
      <c r="Q148" s="20">
        <v>0</v>
      </c>
      <c r="R148" s="20">
        <f t="shared" si="4"/>
        <v>1170</v>
      </c>
      <c r="S148" s="20">
        <v>1170</v>
      </c>
    </row>
    <row r="149" spans="1:19">
      <c r="A149" s="18" t="s">
        <v>15896</v>
      </c>
      <c r="B149" s="18" t="s">
        <v>15897</v>
      </c>
      <c r="C149" s="18" t="s">
        <v>15898</v>
      </c>
      <c r="D149" s="18" t="s">
        <v>15899</v>
      </c>
      <c r="E149" s="18" t="s">
        <v>15900</v>
      </c>
      <c r="F149" s="18" t="s">
        <v>15901</v>
      </c>
      <c r="G149" s="19">
        <v>12</v>
      </c>
      <c r="H149" s="23">
        <v>45859</v>
      </c>
      <c r="I149" s="23">
        <v>46222</v>
      </c>
      <c r="J149" s="23">
        <v>45558</v>
      </c>
      <c r="K149" s="23">
        <v>45558</v>
      </c>
      <c r="L149" s="20">
        <v>0</v>
      </c>
      <c r="M149" s="20">
        <v>978.93</v>
      </c>
      <c r="N149" s="20">
        <v>1090</v>
      </c>
      <c r="O149" s="21">
        <v>0</v>
      </c>
      <c r="Q149" s="20">
        <v>0</v>
      </c>
      <c r="R149" s="20">
        <f t="shared" ref="R149:R180" si="5">N149</f>
        <v>1090</v>
      </c>
      <c r="S149" s="20">
        <v>1090</v>
      </c>
    </row>
    <row r="150" spans="1:19">
      <c r="A150" s="18" t="s">
        <v>15902</v>
      </c>
      <c r="B150" s="18" t="s">
        <v>15903</v>
      </c>
      <c r="C150" s="18" t="s">
        <v>15904</v>
      </c>
      <c r="D150" s="18" t="s">
        <v>15905</v>
      </c>
      <c r="E150" s="18" t="s">
        <v>15906</v>
      </c>
      <c r="F150" s="18" t="s">
        <v>15907</v>
      </c>
      <c r="G150" s="19">
        <v>12</v>
      </c>
      <c r="H150" s="23">
        <v>45859</v>
      </c>
      <c r="I150" s="23">
        <v>46222</v>
      </c>
      <c r="J150" s="23">
        <v>45558</v>
      </c>
      <c r="K150" s="23">
        <v>45558</v>
      </c>
      <c r="L150" s="20">
        <v>0</v>
      </c>
      <c r="M150" s="20">
        <v>978.93</v>
      </c>
      <c r="N150" s="20">
        <v>990</v>
      </c>
      <c r="O150" s="21">
        <v>0</v>
      </c>
      <c r="Q150" s="20">
        <v>0</v>
      </c>
      <c r="R150" s="20">
        <f t="shared" si="5"/>
        <v>990</v>
      </c>
      <c r="S150" s="20">
        <v>990</v>
      </c>
    </row>
    <row r="151" spans="1:19">
      <c r="A151" s="18" t="s">
        <v>15908</v>
      </c>
      <c r="B151" s="18" t="s">
        <v>15909</v>
      </c>
      <c r="C151" s="18" t="s">
        <v>15910</v>
      </c>
      <c r="D151" s="18" t="s">
        <v>15911</v>
      </c>
      <c r="E151" s="18" t="s">
        <v>15912</v>
      </c>
      <c r="F151" s="18" t="s">
        <v>15913</v>
      </c>
      <c r="G151" s="19">
        <v>12</v>
      </c>
      <c r="H151" s="23">
        <v>45859</v>
      </c>
      <c r="I151" s="23">
        <v>46222</v>
      </c>
      <c r="J151" s="23">
        <v>45558</v>
      </c>
      <c r="K151" s="23">
        <v>45558</v>
      </c>
      <c r="L151" s="20">
        <v>0</v>
      </c>
      <c r="M151" s="20">
        <v>978.93</v>
      </c>
      <c r="N151" s="20">
        <v>1045</v>
      </c>
      <c r="O151" s="21">
        <v>0</v>
      </c>
      <c r="Q151" s="20">
        <v>915</v>
      </c>
      <c r="R151" s="20">
        <f t="shared" si="5"/>
        <v>1045</v>
      </c>
      <c r="S151" s="20">
        <v>1045</v>
      </c>
    </row>
    <row r="152" spans="1:19">
      <c r="A152" s="18" t="s">
        <v>15914</v>
      </c>
      <c r="B152" s="18" t="s">
        <v>15915</v>
      </c>
      <c r="C152" s="18" t="s">
        <v>15916</v>
      </c>
      <c r="D152" s="18" t="s">
        <v>15917</v>
      </c>
      <c r="E152" s="18" t="s">
        <v>15918</v>
      </c>
      <c r="F152" s="18" t="s">
        <v>15919</v>
      </c>
      <c r="G152" s="19">
        <v>12</v>
      </c>
      <c r="H152" s="23">
        <v>45859</v>
      </c>
      <c r="I152" s="23">
        <v>46222</v>
      </c>
      <c r="J152" s="23">
        <v>45553</v>
      </c>
      <c r="K152" s="23">
        <v>45554</v>
      </c>
      <c r="L152" s="20">
        <v>0</v>
      </c>
      <c r="M152" s="20">
        <v>978.93</v>
      </c>
      <c r="N152" s="20">
        <v>970</v>
      </c>
      <c r="O152" s="21">
        <v>0</v>
      </c>
      <c r="Q152" s="20">
        <v>0</v>
      </c>
      <c r="R152" s="20">
        <f t="shared" si="5"/>
        <v>970</v>
      </c>
      <c r="S152" s="20">
        <v>970</v>
      </c>
    </row>
    <row r="153" spans="1:19">
      <c r="A153" s="18" t="s">
        <v>15920</v>
      </c>
      <c r="B153" s="18" t="s">
        <v>15921</v>
      </c>
      <c r="C153" s="18" t="s">
        <v>15922</v>
      </c>
      <c r="D153" s="18" t="s">
        <v>15923</v>
      </c>
      <c r="E153" s="18" t="s">
        <v>15924</v>
      </c>
      <c r="F153" s="18" t="s">
        <v>15925</v>
      </c>
      <c r="G153" s="19">
        <v>12</v>
      </c>
      <c r="H153" s="23">
        <v>45859</v>
      </c>
      <c r="I153" s="23">
        <v>46222</v>
      </c>
      <c r="J153" s="23">
        <v>45553</v>
      </c>
      <c r="K153" s="23">
        <v>45554</v>
      </c>
      <c r="L153" s="20">
        <v>0</v>
      </c>
      <c r="M153" s="20">
        <v>978.93</v>
      </c>
      <c r="N153" s="20">
        <v>915</v>
      </c>
      <c r="O153" s="21">
        <v>0</v>
      </c>
      <c r="Q153" s="20">
        <v>0</v>
      </c>
      <c r="R153" s="20">
        <f t="shared" si="5"/>
        <v>915</v>
      </c>
      <c r="S153" s="20">
        <v>915</v>
      </c>
    </row>
    <row r="154" spans="1:19">
      <c r="A154" s="18" t="s">
        <v>15926</v>
      </c>
      <c r="B154" s="18" t="s">
        <v>15927</v>
      </c>
      <c r="C154" s="18" t="s">
        <v>15928</v>
      </c>
      <c r="D154" s="18" t="s">
        <v>15929</v>
      </c>
      <c r="E154" s="18" t="s">
        <v>15930</v>
      </c>
      <c r="F154" s="18" t="s">
        <v>15931</v>
      </c>
      <c r="G154" s="19">
        <v>12</v>
      </c>
      <c r="H154" s="23">
        <v>45859</v>
      </c>
      <c r="I154" s="23">
        <v>46222</v>
      </c>
      <c r="J154" s="23">
        <v>45553</v>
      </c>
      <c r="K154" s="23">
        <v>45554</v>
      </c>
      <c r="L154" s="20">
        <v>0</v>
      </c>
      <c r="M154" s="20">
        <v>978.93</v>
      </c>
      <c r="N154" s="20">
        <v>915</v>
      </c>
      <c r="O154" s="21">
        <v>0</v>
      </c>
      <c r="Q154" s="20">
        <v>0</v>
      </c>
      <c r="R154" s="20">
        <f t="shared" si="5"/>
        <v>915</v>
      </c>
      <c r="S154" s="20">
        <v>915</v>
      </c>
    </row>
    <row r="155" spans="1:19">
      <c r="A155" s="18" t="s">
        <v>15932</v>
      </c>
      <c r="B155" s="18" t="s">
        <v>15933</v>
      </c>
      <c r="C155" s="18" t="s">
        <v>15934</v>
      </c>
      <c r="D155" s="18" t="s">
        <v>15935</v>
      </c>
      <c r="E155" s="18" t="s">
        <v>15936</v>
      </c>
      <c r="F155" s="18" t="s">
        <v>15937</v>
      </c>
      <c r="G155" s="19">
        <v>12</v>
      </c>
      <c r="H155" s="23">
        <v>45859</v>
      </c>
      <c r="I155" s="23">
        <v>46222</v>
      </c>
      <c r="J155" s="23">
        <v>45555</v>
      </c>
      <c r="K155" s="23">
        <v>45555</v>
      </c>
      <c r="L155" s="20">
        <v>0</v>
      </c>
      <c r="M155" s="20">
        <v>978.93</v>
      </c>
      <c r="N155" s="20">
        <v>1070</v>
      </c>
      <c r="O155" s="21">
        <v>0</v>
      </c>
      <c r="Q155" s="20">
        <v>0</v>
      </c>
      <c r="R155" s="20">
        <f t="shared" si="5"/>
        <v>1070</v>
      </c>
      <c r="S155" s="20">
        <v>1070</v>
      </c>
    </row>
    <row r="156" spans="1:19">
      <c r="A156" s="18" t="s">
        <v>15938</v>
      </c>
      <c r="B156" s="18" t="s">
        <v>15939</v>
      </c>
      <c r="C156" s="18" t="s">
        <v>15940</v>
      </c>
      <c r="D156" s="18" t="s">
        <v>15941</v>
      </c>
      <c r="E156" s="18" t="s">
        <v>15942</v>
      </c>
      <c r="F156" s="18" t="s">
        <v>15943</v>
      </c>
      <c r="G156" s="19">
        <v>12</v>
      </c>
      <c r="H156" s="23">
        <v>45859</v>
      </c>
      <c r="I156" s="23">
        <v>46222</v>
      </c>
      <c r="J156" s="23">
        <v>45565</v>
      </c>
      <c r="K156" s="23">
        <v>45565</v>
      </c>
      <c r="L156" s="20">
        <v>0</v>
      </c>
      <c r="M156" s="20">
        <v>978.93</v>
      </c>
      <c r="N156" s="20">
        <v>1110</v>
      </c>
      <c r="O156" s="21">
        <v>0</v>
      </c>
      <c r="Q156" s="20">
        <v>0</v>
      </c>
      <c r="R156" s="20">
        <f t="shared" si="5"/>
        <v>1110</v>
      </c>
      <c r="S156" s="20">
        <v>1110</v>
      </c>
    </row>
    <row r="157" spans="1:19">
      <c r="A157" s="18" t="s">
        <v>15944</v>
      </c>
      <c r="B157" s="18" t="s">
        <v>15945</v>
      </c>
      <c r="C157" s="18" t="s">
        <v>15946</v>
      </c>
      <c r="D157" s="18" t="s">
        <v>15947</v>
      </c>
      <c r="E157" s="18" t="s">
        <v>15948</v>
      </c>
      <c r="F157" s="18" t="s">
        <v>15949</v>
      </c>
      <c r="G157" s="19">
        <v>12</v>
      </c>
      <c r="H157" s="23">
        <v>45859</v>
      </c>
      <c r="I157" s="23">
        <v>46222</v>
      </c>
      <c r="J157" s="23">
        <v>45559</v>
      </c>
      <c r="K157" s="23">
        <v>45559</v>
      </c>
      <c r="L157" s="20">
        <v>0</v>
      </c>
      <c r="M157" s="20">
        <v>978.93</v>
      </c>
      <c r="N157" s="20">
        <v>1040</v>
      </c>
      <c r="O157" s="21">
        <v>0</v>
      </c>
      <c r="Q157" s="20">
        <v>0</v>
      </c>
      <c r="R157" s="20">
        <f t="shared" si="5"/>
        <v>1040</v>
      </c>
      <c r="S157" s="20">
        <v>1040</v>
      </c>
    </row>
    <row r="158" spans="1:19">
      <c r="A158" s="18" t="s">
        <v>15950</v>
      </c>
      <c r="B158" s="18" t="s">
        <v>15951</v>
      </c>
      <c r="C158" s="18" t="s">
        <v>15952</v>
      </c>
      <c r="D158" s="18" t="s">
        <v>15953</v>
      </c>
      <c r="E158" s="18" t="s">
        <v>15954</v>
      </c>
      <c r="F158" s="18" t="s">
        <v>15955</v>
      </c>
      <c r="G158" s="19">
        <v>12</v>
      </c>
      <c r="H158" s="23">
        <v>45859</v>
      </c>
      <c r="I158" s="23">
        <v>46222</v>
      </c>
      <c r="J158" s="23">
        <v>45565</v>
      </c>
      <c r="K158" s="23">
        <v>45565</v>
      </c>
      <c r="L158" s="20">
        <v>0</v>
      </c>
      <c r="M158" s="20">
        <v>978.93</v>
      </c>
      <c r="N158" s="20">
        <v>1120</v>
      </c>
      <c r="O158" s="21">
        <v>0</v>
      </c>
      <c r="Q158" s="20">
        <v>0</v>
      </c>
      <c r="R158" s="20">
        <f t="shared" si="5"/>
        <v>1120</v>
      </c>
      <c r="S158" s="20">
        <v>1120</v>
      </c>
    </row>
    <row r="159" spans="1:19">
      <c r="A159" s="18" t="s">
        <v>15956</v>
      </c>
      <c r="B159" s="18" t="s">
        <v>15957</v>
      </c>
      <c r="C159" s="18" t="s">
        <v>15958</v>
      </c>
      <c r="D159" s="18" t="s">
        <v>15959</v>
      </c>
      <c r="E159" s="18" t="s">
        <v>15960</v>
      </c>
      <c r="F159" s="18" t="s">
        <v>15961</v>
      </c>
      <c r="G159" s="19">
        <v>12</v>
      </c>
      <c r="H159" s="23">
        <v>45859</v>
      </c>
      <c r="I159" s="23">
        <v>46222</v>
      </c>
      <c r="J159" s="23">
        <v>45568</v>
      </c>
      <c r="K159" s="23">
        <v>45568</v>
      </c>
      <c r="L159" s="20">
        <v>0</v>
      </c>
      <c r="M159" s="20">
        <v>978.93</v>
      </c>
      <c r="N159" s="20">
        <v>1060</v>
      </c>
      <c r="O159" s="21">
        <v>0</v>
      </c>
      <c r="Q159" s="20">
        <v>0</v>
      </c>
      <c r="R159" s="20">
        <f t="shared" si="5"/>
        <v>1060</v>
      </c>
      <c r="S159" s="20">
        <v>1060</v>
      </c>
    </row>
    <row r="160" spans="1:19">
      <c r="A160" s="18" t="s">
        <v>15962</v>
      </c>
      <c r="B160" s="18" t="s">
        <v>15963</v>
      </c>
      <c r="C160" s="18" t="s">
        <v>15964</v>
      </c>
      <c r="D160" s="18" t="s">
        <v>15965</v>
      </c>
      <c r="E160" s="18" t="s">
        <v>15966</v>
      </c>
      <c r="F160" s="18" t="s">
        <v>15967</v>
      </c>
      <c r="G160" s="19">
        <v>12</v>
      </c>
      <c r="H160" s="23">
        <v>45859</v>
      </c>
      <c r="I160" s="23">
        <v>46222</v>
      </c>
      <c r="J160" s="23">
        <v>45558</v>
      </c>
      <c r="K160" s="23">
        <v>45558</v>
      </c>
      <c r="L160" s="20">
        <v>0</v>
      </c>
      <c r="M160" s="20">
        <v>978.93</v>
      </c>
      <c r="N160" s="20">
        <v>1170</v>
      </c>
      <c r="O160" s="21">
        <v>0</v>
      </c>
      <c r="Q160" s="20">
        <v>0</v>
      </c>
      <c r="R160" s="20">
        <f t="shared" si="5"/>
        <v>1170</v>
      </c>
      <c r="S160" s="20">
        <v>1170</v>
      </c>
    </row>
    <row r="161" spans="1:19">
      <c r="A161" s="18" t="s">
        <v>15968</v>
      </c>
      <c r="B161" s="18" t="s">
        <v>15969</v>
      </c>
      <c r="C161" s="18" t="s">
        <v>15970</v>
      </c>
      <c r="D161" s="18" t="s">
        <v>15971</v>
      </c>
      <c r="E161" s="18" t="s">
        <v>15972</v>
      </c>
      <c r="F161" s="18" t="s">
        <v>15973</v>
      </c>
      <c r="G161" s="19">
        <v>12</v>
      </c>
      <c r="H161" s="23">
        <v>45859</v>
      </c>
      <c r="I161" s="23">
        <v>46222</v>
      </c>
      <c r="J161" s="23">
        <v>45558</v>
      </c>
      <c r="K161" s="23">
        <v>45558</v>
      </c>
      <c r="L161" s="20">
        <v>0</v>
      </c>
      <c r="M161" s="20">
        <v>978.93</v>
      </c>
      <c r="N161" s="20">
        <v>1015</v>
      </c>
      <c r="O161" s="21">
        <v>0</v>
      </c>
      <c r="Q161" s="20">
        <v>0</v>
      </c>
      <c r="R161" s="20">
        <f t="shared" si="5"/>
        <v>1015</v>
      </c>
      <c r="S161" s="20">
        <v>1015</v>
      </c>
    </row>
    <row r="162" spans="1:19">
      <c r="A162" s="18" t="s">
        <v>15974</v>
      </c>
      <c r="B162" s="18" t="s">
        <v>15975</v>
      </c>
      <c r="C162" s="18" t="s">
        <v>15976</v>
      </c>
      <c r="D162" s="18" t="s">
        <v>15977</v>
      </c>
      <c r="E162" s="18" t="s">
        <v>15978</v>
      </c>
      <c r="F162" s="18" t="s">
        <v>15979</v>
      </c>
      <c r="G162" s="19">
        <v>12</v>
      </c>
      <c r="H162" s="23">
        <v>45859</v>
      </c>
      <c r="I162" s="23">
        <v>46222</v>
      </c>
      <c r="J162" s="23">
        <v>45558</v>
      </c>
      <c r="K162" s="23">
        <v>45558</v>
      </c>
      <c r="L162" s="20">
        <v>0</v>
      </c>
      <c r="M162" s="20">
        <v>978.93</v>
      </c>
      <c r="N162" s="20">
        <v>1015</v>
      </c>
      <c r="O162" s="21">
        <v>0</v>
      </c>
      <c r="Q162" s="20">
        <v>0</v>
      </c>
      <c r="R162" s="20">
        <f t="shared" si="5"/>
        <v>1015</v>
      </c>
      <c r="S162" s="20">
        <v>1015</v>
      </c>
    </row>
    <row r="163" spans="1:19">
      <c r="A163" s="18" t="s">
        <v>15980</v>
      </c>
      <c r="B163" s="18" t="s">
        <v>15981</v>
      </c>
      <c r="C163" s="18" t="s">
        <v>15982</v>
      </c>
      <c r="D163" s="18" t="s">
        <v>15983</v>
      </c>
      <c r="E163" s="18" t="s">
        <v>15984</v>
      </c>
      <c r="F163" s="18" t="s">
        <v>15985</v>
      </c>
      <c r="G163" s="19">
        <v>12</v>
      </c>
      <c r="H163" s="23">
        <v>45859</v>
      </c>
      <c r="I163" s="23">
        <v>46222</v>
      </c>
      <c r="J163" s="23">
        <v>45558</v>
      </c>
      <c r="K163" s="23">
        <v>45558</v>
      </c>
      <c r="L163" s="20">
        <v>0</v>
      </c>
      <c r="M163" s="20">
        <v>978.93</v>
      </c>
      <c r="N163" s="20">
        <v>1070</v>
      </c>
      <c r="O163" s="21">
        <v>0</v>
      </c>
      <c r="Q163" s="20">
        <v>0</v>
      </c>
      <c r="R163" s="20">
        <f t="shared" si="5"/>
        <v>1070</v>
      </c>
      <c r="S163" s="20">
        <v>1070</v>
      </c>
    </row>
    <row r="164" spans="1:19">
      <c r="A164" s="18" t="s">
        <v>15986</v>
      </c>
      <c r="B164" s="18" t="s">
        <v>15987</v>
      </c>
      <c r="C164" s="18" t="s">
        <v>15988</v>
      </c>
      <c r="D164" s="18" t="s">
        <v>15989</v>
      </c>
      <c r="E164" s="18" t="s">
        <v>15990</v>
      </c>
      <c r="F164" s="18" t="s">
        <v>15991</v>
      </c>
      <c r="G164" s="19">
        <v>12</v>
      </c>
      <c r="H164" s="23">
        <v>45859</v>
      </c>
      <c r="I164" s="23">
        <v>46222</v>
      </c>
      <c r="J164" s="23">
        <v>45573</v>
      </c>
      <c r="K164" s="23">
        <v>45573</v>
      </c>
      <c r="L164" s="20">
        <v>0</v>
      </c>
      <c r="M164" s="20">
        <v>978.93</v>
      </c>
      <c r="N164" s="20">
        <v>1110</v>
      </c>
      <c r="O164" s="21">
        <v>0</v>
      </c>
      <c r="Q164" s="20">
        <v>0</v>
      </c>
      <c r="R164" s="20">
        <f t="shared" si="5"/>
        <v>1110</v>
      </c>
      <c r="S164" s="20">
        <v>1110</v>
      </c>
    </row>
    <row r="165" spans="1:19">
      <c r="A165" s="18" t="s">
        <v>15992</v>
      </c>
      <c r="B165" s="18" t="s">
        <v>15993</v>
      </c>
      <c r="C165" s="18" t="s">
        <v>15994</v>
      </c>
      <c r="D165" s="18" t="s">
        <v>15995</v>
      </c>
      <c r="E165" s="18" t="s">
        <v>15996</v>
      </c>
      <c r="F165" s="18" t="s">
        <v>15997</v>
      </c>
      <c r="G165" s="19">
        <v>12</v>
      </c>
      <c r="H165" s="23">
        <v>45859</v>
      </c>
      <c r="I165" s="23">
        <v>46222</v>
      </c>
      <c r="J165" s="23">
        <v>45566</v>
      </c>
      <c r="K165" s="23">
        <v>45566</v>
      </c>
      <c r="L165" s="20">
        <v>0</v>
      </c>
      <c r="M165" s="20">
        <v>978.93</v>
      </c>
      <c r="N165" s="20">
        <v>1145</v>
      </c>
      <c r="O165" s="21">
        <v>0</v>
      </c>
      <c r="Q165" s="20">
        <v>0</v>
      </c>
      <c r="R165" s="20">
        <f t="shared" si="5"/>
        <v>1145</v>
      </c>
      <c r="S165" s="20">
        <v>1145</v>
      </c>
    </row>
    <row r="166" spans="1:19">
      <c r="A166" s="18" t="s">
        <v>15998</v>
      </c>
      <c r="B166" s="18" t="s">
        <v>15999</v>
      </c>
      <c r="C166" s="18" t="s">
        <v>16000</v>
      </c>
      <c r="D166" s="18" t="s">
        <v>16001</v>
      </c>
      <c r="E166" s="18" t="s">
        <v>16002</v>
      </c>
      <c r="F166" s="18" t="s">
        <v>16003</v>
      </c>
      <c r="G166" s="19">
        <v>12</v>
      </c>
      <c r="H166" s="23">
        <v>45859</v>
      </c>
      <c r="I166" s="23">
        <v>46222</v>
      </c>
      <c r="J166" s="23">
        <v>45559</v>
      </c>
      <c r="K166" s="23">
        <v>45559</v>
      </c>
      <c r="L166" s="20">
        <v>0</v>
      </c>
      <c r="M166" s="20">
        <v>978.93</v>
      </c>
      <c r="N166" s="20">
        <v>1120</v>
      </c>
      <c r="O166" s="21">
        <v>0</v>
      </c>
      <c r="Q166" s="20">
        <v>0</v>
      </c>
      <c r="R166" s="20">
        <f t="shared" si="5"/>
        <v>1120</v>
      </c>
      <c r="S166" s="20">
        <v>1120</v>
      </c>
    </row>
    <row r="167" spans="1:19">
      <c r="A167" s="18" t="s">
        <v>16004</v>
      </c>
      <c r="B167" s="18" t="s">
        <v>16005</v>
      </c>
      <c r="C167" s="18" t="s">
        <v>16006</v>
      </c>
      <c r="D167" s="18" t="s">
        <v>16007</v>
      </c>
      <c r="E167" s="18" t="s">
        <v>16008</v>
      </c>
      <c r="F167" s="18" t="s">
        <v>16009</v>
      </c>
      <c r="G167" s="19">
        <v>12</v>
      </c>
      <c r="H167" s="23">
        <v>45859</v>
      </c>
      <c r="I167" s="23">
        <v>46222</v>
      </c>
      <c r="J167" s="23">
        <v>45558</v>
      </c>
      <c r="K167" s="23">
        <v>45558</v>
      </c>
      <c r="L167" s="20">
        <v>1460</v>
      </c>
      <c r="M167" s="20">
        <v>978.93</v>
      </c>
      <c r="N167" s="20">
        <v>1080</v>
      </c>
      <c r="O167" s="21">
        <v>0</v>
      </c>
      <c r="Q167" s="20">
        <v>0</v>
      </c>
      <c r="R167" s="20">
        <f t="shared" si="5"/>
        <v>1080</v>
      </c>
      <c r="S167" s="20">
        <v>1080</v>
      </c>
    </row>
    <row r="168" spans="1:19">
      <c r="A168" s="18" t="s">
        <v>16010</v>
      </c>
      <c r="B168" s="18" t="s">
        <v>16011</v>
      </c>
      <c r="C168" s="18" t="s">
        <v>16012</v>
      </c>
      <c r="D168" s="18" t="s">
        <v>16013</v>
      </c>
      <c r="E168" s="18" t="s">
        <v>16014</v>
      </c>
      <c r="F168" s="18" t="s">
        <v>16015</v>
      </c>
      <c r="G168" s="19">
        <v>12</v>
      </c>
      <c r="H168" s="23">
        <v>45859</v>
      </c>
      <c r="I168" s="23">
        <v>46222</v>
      </c>
      <c r="J168" s="23">
        <v>45558</v>
      </c>
      <c r="K168" s="23">
        <v>45558</v>
      </c>
      <c r="L168" s="20">
        <v>0</v>
      </c>
      <c r="M168" s="20">
        <v>978.93</v>
      </c>
      <c r="N168" s="20">
        <v>1050</v>
      </c>
      <c r="O168" s="21">
        <v>0</v>
      </c>
      <c r="Q168" s="20">
        <v>0</v>
      </c>
      <c r="R168" s="20">
        <f t="shared" si="5"/>
        <v>1050</v>
      </c>
      <c r="S168" s="20">
        <v>1050</v>
      </c>
    </row>
    <row r="169" spans="1:19">
      <c r="A169" s="18" t="s">
        <v>16016</v>
      </c>
      <c r="B169" s="18" t="s">
        <v>16017</v>
      </c>
      <c r="C169" s="18" t="s">
        <v>16018</v>
      </c>
      <c r="D169" s="18" t="s">
        <v>16019</v>
      </c>
      <c r="E169" s="18" t="s">
        <v>16020</v>
      </c>
      <c r="F169" s="18" t="s">
        <v>16021</v>
      </c>
      <c r="G169" s="19">
        <v>12</v>
      </c>
      <c r="H169" s="23">
        <v>45859</v>
      </c>
      <c r="I169" s="23">
        <v>46222</v>
      </c>
      <c r="J169" s="23">
        <v>45554</v>
      </c>
      <c r="K169" s="23">
        <v>45554</v>
      </c>
      <c r="L169" s="20">
        <v>0</v>
      </c>
      <c r="M169" s="20">
        <v>978.93</v>
      </c>
      <c r="N169" s="20">
        <v>915</v>
      </c>
      <c r="O169" s="21">
        <v>0</v>
      </c>
      <c r="Q169" s="20">
        <v>0</v>
      </c>
      <c r="R169" s="20">
        <f t="shared" si="5"/>
        <v>915</v>
      </c>
      <c r="S169" s="20">
        <v>915</v>
      </c>
    </row>
    <row r="170" spans="1:19">
      <c r="A170" s="18" t="s">
        <v>16022</v>
      </c>
      <c r="B170" s="18" t="s">
        <v>16023</v>
      </c>
      <c r="C170" s="18" t="s">
        <v>16024</v>
      </c>
      <c r="D170" s="18" t="s">
        <v>16025</v>
      </c>
      <c r="E170" s="18" t="s">
        <v>16026</v>
      </c>
      <c r="F170" s="18" t="s">
        <v>16027</v>
      </c>
      <c r="G170" s="19">
        <v>12</v>
      </c>
      <c r="H170" s="23">
        <v>45859</v>
      </c>
      <c r="I170" s="23">
        <v>46222</v>
      </c>
      <c r="J170" s="23">
        <v>45554</v>
      </c>
      <c r="K170" s="23">
        <v>45554</v>
      </c>
      <c r="L170" s="20">
        <v>0</v>
      </c>
      <c r="M170" s="20">
        <v>978.93</v>
      </c>
      <c r="N170" s="20">
        <v>970</v>
      </c>
      <c r="O170" s="21">
        <v>0</v>
      </c>
      <c r="Q170" s="20">
        <v>0</v>
      </c>
      <c r="R170" s="20">
        <f t="shared" si="5"/>
        <v>970</v>
      </c>
      <c r="S170" s="20">
        <v>970</v>
      </c>
    </row>
    <row r="171" spans="1:19">
      <c r="A171" s="18" t="s">
        <v>16028</v>
      </c>
      <c r="B171" s="18" t="s">
        <v>16029</v>
      </c>
      <c r="C171" s="18" t="s">
        <v>16030</v>
      </c>
      <c r="D171" s="18" t="s">
        <v>16031</v>
      </c>
      <c r="E171" s="18" t="s">
        <v>16032</v>
      </c>
      <c r="F171" s="18" t="s">
        <v>16033</v>
      </c>
      <c r="G171" s="19">
        <v>12</v>
      </c>
      <c r="H171" s="23">
        <v>45859</v>
      </c>
      <c r="I171" s="23">
        <v>46222</v>
      </c>
      <c r="J171" s="23">
        <v>45555</v>
      </c>
      <c r="K171" s="23">
        <v>45555</v>
      </c>
      <c r="L171" s="20">
        <v>0</v>
      </c>
      <c r="M171" s="20">
        <v>978.93</v>
      </c>
      <c r="N171" s="20">
        <v>915</v>
      </c>
      <c r="O171" s="21">
        <v>0</v>
      </c>
      <c r="Q171" s="20">
        <v>0</v>
      </c>
      <c r="R171" s="20">
        <f t="shared" si="5"/>
        <v>915</v>
      </c>
      <c r="S171" s="20">
        <v>915</v>
      </c>
    </row>
    <row r="172" spans="1:19">
      <c r="A172" s="18" t="s">
        <v>16034</v>
      </c>
      <c r="B172" s="18" t="s">
        <v>16035</v>
      </c>
      <c r="C172" s="18" t="s">
        <v>16036</v>
      </c>
      <c r="D172" s="18" t="s">
        <v>16037</v>
      </c>
      <c r="E172" s="18" t="s">
        <v>16038</v>
      </c>
      <c r="F172" s="18" t="s">
        <v>16039</v>
      </c>
      <c r="G172" s="19">
        <v>12</v>
      </c>
      <c r="H172" s="23">
        <v>45859</v>
      </c>
      <c r="I172" s="23">
        <v>46222</v>
      </c>
      <c r="J172" s="23">
        <v>45553</v>
      </c>
      <c r="K172" s="23">
        <v>45554</v>
      </c>
      <c r="L172" s="20">
        <v>0</v>
      </c>
      <c r="M172" s="20">
        <v>978.93</v>
      </c>
      <c r="N172" s="20">
        <v>1015</v>
      </c>
      <c r="O172" s="21">
        <v>0</v>
      </c>
      <c r="Q172" s="20">
        <v>0</v>
      </c>
      <c r="R172" s="20">
        <f t="shared" si="5"/>
        <v>1015</v>
      </c>
      <c r="S172" s="20">
        <v>1015</v>
      </c>
    </row>
    <row r="173" spans="1:19">
      <c r="A173" s="18" t="s">
        <v>16040</v>
      </c>
      <c r="B173" s="18" t="s">
        <v>16041</v>
      </c>
      <c r="C173" s="18" t="s">
        <v>16042</v>
      </c>
      <c r="D173" s="18" t="s">
        <v>16043</v>
      </c>
      <c r="E173" s="18" t="s">
        <v>16044</v>
      </c>
      <c r="F173" s="18" t="s">
        <v>16045</v>
      </c>
      <c r="G173" s="19">
        <v>12</v>
      </c>
      <c r="H173" s="23">
        <v>45859</v>
      </c>
      <c r="I173" s="23">
        <v>46222</v>
      </c>
      <c r="J173" s="23">
        <v>45561</v>
      </c>
      <c r="K173" s="23">
        <v>45561</v>
      </c>
      <c r="L173" s="20">
        <v>0</v>
      </c>
      <c r="M173" s="20">
        <v>978.93</v>
      </c>
      <c r="N173" s="20">
        <v>1030</v>
      </c>
      <c r="O173" s="21">
        <v>0</v>
      </c>
      <c r="Q173" s="20">
        <v>0</v>
      </c>
      <c r="R173" s="20">
        <f t="shared" si="5"/>
        <v>1030</v>
      </c>
      <c r="S173" s="20">
        <v>1030</v>
      </c>
    </row>
    <row r="174" spans="1:19">
      <c r="A174" s="18" t="s">
        <v>16046</v>
      </c>
      <c r="B174" s="18" t="s">
        <v>16047</v>
      </c>
      <c r="C174" s="18" t="s">
        <v>16048</v>
      </c>
      <c r="D174" s="18" t="s">
        <v>16049</v>
      </c>
      <c r="E174" s="18" t="s">
        <v>16050</v>
      </c>
      <c r="F174" s="18" t="s">
        <v>16051</v>
      </c>
      <c r="G174" s="19">
        <v>12</v>
      </c>
      <c r="H174" s="23">
        <v>45859</v>
      </c>
      <c r="I174" s="23">
        <v>46222</v>
      </c>
      <c r="J174" s="23">
        <v>45561</v>
      </c>
      <c r="K174" s="23">
        <v>45561</v>
      </c>
      <c r="L174" s="20">
        <v>0</v>
      </c>
      <c r="M174" s="20">
        <v>978.93</v>
      </c>
      <c r="N174" s="20">
        <v>915</v>
      </c>
      <c r="O174" s="21">
        <v>0</v>
      </c>
      <c r="Q174" s="20">
        <v>0</v>
      </c>
      <c r="R174" s="20">
        <f t="shared" si="5"/>
        <v>915</v>
      </c>
      <c r="S174" s="20">
        <v>915</v>
      </c>
    </row>
    <row r="175" spans="1:19">
      <c r="A175" s="18" t="s">
        <v>16052</v>
      </c>
      <c r="B175" s="18" t="s">
        <v>16053</v>
      </c>
      <c r="C175" s="18" t="s">
        <v>16054</v>
      </c>
      <c r="D175" s="18" t="s">
        <v>16055</v>
      </c>
      <c r="E175" s="18" t="s">
        <v>16056</v>
      </c>
      <c r="F175" s="18" t="s">
        <v>16057</v>
      </c>
      <c r="G175" s="19">
        <v>12</v>
      </c>
      <c r="H175" s="23">
        <v>45859</v>
      </c>
      <c r="I175" s="23">
        <v>46222</v>
      </c>
      <c r="J175" s="23">
        <v>45561</v>
      </c>
      <c r="K175" s="23">
        <v>45561</v>
      </c>
      <c r="L175" s="20">
        <v>0</v>
      </c>
      <c r="M175" s="20">
        <v>978.93</v>
      </c>
      <c r="N175" s="20">
        <v>975</v>
      </c>
      <c r="O175" s="21">
        <v>0</v>
      </c>
      <c r="Q175" s="20">
        <v>0</v>
      </c>
      <c r="R175" s="20">
        <f t="shared" si="5"/>
        <v>975</v>
      </c>
      <c r="S175" s="20">
        <v>975</v>
      </c>
    </row>
    <row r="176" spans="1:19">
      <c r="A176" s="18" t="s">
        <v>16058</v>
      </c>
      <c r="B176" s="18" t="s">
        <v>16059</v>
      </c>
      <c r="C176" s="18" t="s">
        <v>16060</v>
      </c>
      <c r="D176" s="18" t="s">
        <v>16061</v>
      </c>
      <c r="E176" s="18" t="s">
        <v>16062</v>
      </c>
      <c r="F176" s="18" t="s">
        <v>16063</v>
      </c>
      <c r="G176" s="19">
        <v>12</v>
      </c>
      <c r="H176" s="23">
        <v>45859</v>
      </c>
      <c r="I176" s="23">
        <v>46222</v>
      </c>
      <c r="J176" s="23">
        <v>45561</v>
      </c>
      <c r="K176" s="23">
        <v>45561</v>
      </c>
      <c r="L176" s="20">
        <v>0</v>
      </c>
      <c r="M176" s="20">
        <v>978.93</v>
      </c>
      <c r="N176" s="20">
        <v>1070</v>
      </c>
      <c r="O176" s="21">
        <v>0</v>
      </c>
      <c r="Q176" s="20">
        <v>0</v>
      </c>
      <c r="R176" s="20">
        <f t="shared" si="5"/>
        <v>1070</v>
      </c>
      <c r="S176" s="20">
        <v>1070</v>
      </c>
    </row>
    <row r="177" spans="1:19">
      <c r="A177" s="18" t="s">
        <v>16064</v>
      </c>
      <c r="B177" s="18" t="s">
        <v>16065</v>
      </c>
      <c r="C177" s="18" t="s">
        <v>16066</v>
      </c>
      <c r="D177" s="18" t="s">
        <v>16067</v>
      </c>
      <c r="E177" s="18" t="s">
        <v>16068</v>
      </c>
      <c r="F177" s="18" t="s">
        <v>16069</v>
      </c>
      <c r="G177" s="19">
        <v>12</v>
      </c>
      <c r="H177" s="23">
        <v>45859</v>
      </c>
      <c r="I177" s="23">
        <v>46222</v>
      </c>
      <c r="J177" s="23">
        <v>45553</v>
      </c>
      <c r="K177" s="23">
        <v>45554</v>
      </c>
      <c r="L177" s="20">
        <v>0</v>
      </c>
      <c r="M177" s="20">
        <v>978.93</v>
      </c>
      <c r="N177" s="20">
        <v>1030</v>
      </c>
      <c r="O177" s="21">
        <v>0</v>
      </c>
      <c r="Q177" s="20">
        <v>0</v>
      </c>
      <c r="R177" s="20">
        <f t="shared" si="5"/>
        <v>1030</v>
      </c>
      <c r="S177" s="20">
        <v>1030</v>
      </c>
    </row>
    <row r="178" spans="1:19">
      <c r="A178" s="18" t="s">
        <v>16070</v>
      </c>
      <c r="B178" s="18" t="s">
        <v>16071</v>
      </c>
      <c r="C178" s="18" t="s">
        <v>16072</v>
      </c>
      <c r="D178" s="18" t="s">
        <v>16073</v>
      </c>
      <c r="E178" s="18" t="s">
        <v>16074</v>
      </c>
      <c r="F178" s="18" t="s">
        <v>16075</v>
      </c>
      <c r="G178" s="19">
        <v>12</v>
      </c>
      <c r="H178" s="23">
        <v>45859</v>
      </c>
      <c r="I178" s="23">
        <v>46222</v>
      </c>
      <c r="J178" s="23">
        <v>45554</v>
      </c>
      <c r="K178" s="23">
        <v>45554</v>
      </c>
      <c r="L178" s="20">
        <v>0</v>
      </c>
      <c r="M178" s="20">
        <v>978.93</v>
      </c>
      <c r="N178" s="20">
        <v>1015</v>
      </c>
      <c r="O178" s="21">
        <v>0</v>
      </c>
      <c r="Q178" s="20">
        <v>0</v>
      </c>
      <c r="R178" s="20">
        <f t="shared" si="5"/>
        <v>1015</v>
      </c>
      <c r="S178" s="20">
        <v>1015</v>
      </c>
    </row>
    <row r="179" spans="1:19">
      <c r="A179" s="18" t="s">
        <v>16076</v>
      </c>
      <c r="B179" s="18" t="s">
        <v>16077</v>
      </c>
      <c r="C179" s="18" t="s">
        <v>16078</v>
      </c>
      <c r="D179" s="18" t="s">
        <v>16079</v>
      </c>
      <c r="E179" s="18" t="s">
        <v>16080</v>
      </c>
      <c r="F179" s="18" t="s">
        <v>16081</v>
      </c>
      <c r="G179" s="19">
        <v>12</v>
      </c>
      <c r="H179" s="23">
        <v>45859</v>
      </c>
      <c r="I179" s="23">
        <v>46222</v>
      </c>
      <c r="J179" s="23">
        <v>45554</v>
      </c>
      <c r="K179" s="23">
        <v>45554</v>
      </c>
      <c r="L179" s="20">
        <v>0</v>
      </c>
      <c r="M179" s="20">
        <v>978.93</v>
      </c>
      <c r="N179" s="20">
        <v>915</v>
      </c>
      <c r="O179" s="21">
        <v>0</v>
      </c>
      <c r="Q179" s="20">
        <v>0</v>
      </c>
      <c r="R179" s="20">
        <f t="shared" si="5"/>
        <v>915</v>
      </c>
      <c r="S179" s="20">
        <v>915</v>
      </c>
    </row>
    <row r="180" spans="1:19">
      <c r="A180" s="18" t="s">
        <v>16082</v>
      </c>
      <c r="B180" s="18" t="s">
        <v>16083</v>
      </c>
      <c r="C180" s="18" t="s">
        <v>16084</v>
      </c>
      <c r="D180" s="18" t="s">
        <v>16085</v>
      </c>
      <c r="E180" s="18" t="s">
        <v>16086</v>
      </c>
      <c r="F180" s="18" t="s">
        <v>16087</v>
      </c>
      <c r="G180" s="19">
        <v>12</v>
      </c>
      <c r="H180" s="23">
        <v>45859</v>
      </c>
      <c r="I180" s="23">
        <v>46222</v>
      </c>
      <c r="J180" s="23">
        <v>45555</v>
      </c>
      <c r="K180" s="23">
        <v>45555</v>
      </c>
      <c r="L180" s="20">
        <v>0</v>
      </c>
      <c r="M180" s="20">
        <v>978.93</v>
      </c>
      <c r="N180" s="20">
        <v>970</v>
      </c>
      <c r="O180" s="21">
        <v>0</v>
      </c>
      <c r="Q180" s="20">
        <v>0</v>
      </c>
      <c r="R180" s="20">
        <f t="shared" si="5"/>
        <v>970</v>
      </c>
      <c r="S180" s="20">
        <v>970</v>
      </c>
    </row>
    <row r="181" spans="1:19">
      <c r="A181" s="18" t="s">
        <v>16088</v>
      </c>
      <c r="B181" s="18" t="s">
        <v>16089</v>
      </c>
      <c r="C181" s="18" t="s">
        <v>16090</v>
      </c>
      <c r="D181" s="18" t="s">
        <v>16091</v>
      </c>
      <c r="E181" s="18" t="s">
        <v>16092</v>
      </c>
      <c r="F181" s="18" t="s">
        <v>16093</v>
      </c>
      <c r="G181" s="19">
        <v>12</v>
      </c>
      <c r="H181" s="23">
        <v>45859</v>
      </c>
      <c r="I181" s="23">
        <v>46222</v>
      </c>
      <c r="J181" s="23">
        <v>45561</v>
      </c>
      <c r="K181" s="23">
        <v>45561</v>
      </c>
      <c r="L181" s="20">
        <v>0</v>
      </c>
      <c r="M181" s="20">
        <v>978.93</v>
      </c>
      <c r="N181" s="20">
        <v>1095</v>
      </c>
      <c r="O181" s="21">
        <v>0</v>
      </c>
      <c r="Q181" s="20">
        <v>0</v>
      </c>
      <c r="R181" s="20">
        <f t="shared" ref="R181:R212" si="6">N181</f>
        <v>1095</v>
      </c>
      <c r="S181" s="20">
        <v>1095</v>
      </c>
    </row>
    <row r="182" spans="1:19">
      <c r="A182" s="18" t="s">
        <v>16094</v>
      </c>
      <c r="B182" s="18" t="s">
        <v>16095</v>
      </c>
      <c r="C182" s="18" t="s">
        <v>16096</v>
      </c>
      <c r="D182" s="18" t="s">
        <v>16097</v>
      </c>
      <c r="E182" s="18" t="s">
        <v>16098</v>
      </c>
      <c r="F182" s="18" t="s">
        <v>16099</v>
      </c>
      <c r="G182" s="19">
        <v>12</v>
      </c>
      <c r="H182" s="23">
        <v>45859</v>
      </c>
      <c r="I182" s="23">
        <v>46222</v>
      </c>
      <c r="J182" s="23">
        <v>45558</v>
      </c>
      <c r="K182" s="23">
        <v>45558</v>
      </c>
      <c r="L182" s="20">
        <v>0</v>
      </c>
      <c r="M182" s="20">
        <v>978.93</v>
      </c>
      <c r="N182" s="20">
        <v>915</v>
      </c>
      <c r="O182" s="21">
        <v>0</v>
      </c>
      <c r="Q182" s="20">
        <v>0</v>
      </c>
      <c r="R182" s="20">
        <f t="shared" si="6"/>
        <v>915</v>
      </c>
      <c r="S182" s="20">
        <v>915</v>
      </c>
    </row>
    <row r="183" spans="1:19">
      <c r="A183" s="18" t="s">
        <v>16100</v>
      </c>
      <c r="B183" s="18" t="s">
        <v>16101</v>
      </c>
      <c r="C183" s="18" t="s">
        <v>16102</v>
      </c>
      <c r="D183" s="18" t="s">
        <v>16103</v>
      </c>
      <c r="E183" s="18" t="s">
        <v>16104</v>
      </c>
      <c r="F183" s="18" t="s">
        <v>16105</v>
      </c>
      <c r="G183" s="19">
        <v>12</v>
      </c>
      <c r="H183" s="23">
        <v>45859</v>
      </c>
      <c r="I183" s="23">
        <v>46222</v>
      </c>
      <c r="J183" s="23">
        <v>45554</v>
      </c>
      <c r="K183" s="23">
        <v>45554</v>
      </c>
      <c r="L183" s="20">
        <v>0</v>
      </c>
      <c r="M183" s="20">
        <v>978.93</v>
      </c>
      <c r="N183" s="20">
        <v>1150</v>
      </c>
      <c r="O183" s="21">
        <v>0</v>
      </c>
      <c r="Q183" s="20">
        <v>0</v>
      </c>
      <c r="R183" s="20">
        <f t="shared" si="6"/>
        <v>1150</v>
      </c>
      <c r="S183" s="20">
        <v>1150</v>
      </c>
    </row>
    <row r="184" spans="1:19">
      <c r="A184" s="18" t="s">
        <v>16106</v>
      </c>
      <c r="B184" s="18" t="s">
        <v>16107</v>
      </c>
      <c r="C184" s="18" t="s">
        <v>16108</v>
      </c>
      <c r="D184" s="18" t="s">
        <v>16109</v>
      </c>
      <c r="E184" s="18" t="s">
        <v>16110</v>
      </c>
      <c r="F184" s="18" t="s">
        <v>16111</v>
      </c>
      <c r="G184" s="19">
        <v>12</v>
      </c>
      <c r="H184" s="23">
        <v>45859</v>
      </c>
      <c r="I184" s="23">
        <v>46222</v>
      </c>
      <c r="J184" s="23">
        <v>45555</v>
      </c>
      <c r="K184" s="23">
        <v>45555</v>
      </c>
      <c r="L184" s="20">
        <v>0</v>
      </c>
      <c r="M184" s="20">
        <v>978.93</v>
      </c>
      <c r="N184" s="20">
        <v>1055</v>
      </c>
      <c r="O184" s="21">
        <v>0</v>
      </c>
      <c r="Q184" s="20">
        <v>0</v>
      </c>
      <c r="R184" s="20">
        <f t="shared" si="6"/>
        <v>1055</v>
      </c>
      <c r="S184" s="20">
        <v>1055</v>
      </c>
    </row>
    <row r="185" spans="1:19">
      <c r="A185" s="18" t="s">
        <v>16112</v>
      </c>
      <c r="B185" s="18" t="s">
        <v>16113</v>
      </c>
      <c r="C185" s="18" t="s">
        <v>16114</v>
      </c>
      <c r="D185" s="18" t="s">
        <v>16115</v>
      </c>
      <c r="E185" s="18" t="s">
        <v>16116</v>
      </c>
      <c r="F185" s="18" t="s">
        <v>16117</v>
      </c>
      <c r="G185" s="19">
        <v>12</v>
      </c>
      <c r="H185" s="23">
        <v>45859</v>
      </c>
      <c r="I185" s="23">
        <v>46222</v>
      </c>
      <c r="J185" s="23">
        <v>45554</v>
      </c>
      <c r="K185" s="23">
        <v>45554</v>
      </c>
      <c r="L185" s="20">
        <v>0</v>
      </c>
      <c r="M185" s="20">
        <v>978.93</v>
      </c>
      <c r="N185" s="20">
        <v>1150</v>
      </c>
      <c r="O185" s="21">
        <v>0</v>
      </c>
      <c r="Q185" s="20">
        <v>0</v>
      </c>
      <c r="R185" s="20">
        <f t="shared" si="6"/>
        <v>1150</v>
      </c>
      <c r="S185" s="20">
        <v>1150</v>
      </c>
    </row>
    <row r="186" spans="1:19">
      <c r="A186" s="18" t="s">
        <v>16118</v>
      </c>
      <c r="B186" s="18" t="s">
        <v>16119</v>
      </c>
      <c r="C186" s="18" t="s">
        <v>16120</v>
      </c>
      <c r="D186" s="18" t="s">
        <v>16121</v>
      </c>
      <c r="E186" s="18" t="s">
        <v>16122</v>
      </c>
      <c r="F186" s="18" t="s">
        <v>16123</v>
      </c>
      <c r="G186" s="19">
        <v>12</v>
      </c>
      <c r="H186" s="23">
        <v>45859</v>
      </c>
      <c r="I186" s="23">
        <v>46222</v>
      </c>
      <c r="J186" s="23">
        <v>45553</v>
      </c>
      <c r="K186" s="23">
        <v>45554</v>
      </c>
      <c r="L186" s="20">
        <v>0</v>
      </c>
      <c r="M186" s="20">
        <v>978.93</v>
      </c>
      <c r="N186" s="20">
        <v>1075</v>
      </c>
      <c r="O186" s="21">
        <v>0</v>
      </c>
      <c r="Q186" s="20">
        <v>0</v>
      </c>
      <c r="R186" s="20">
        <f t="shared" si="6"/>
        <v>1075</v>
      </c>
      <c r="S186" s="20">
        <v>1075</v>
      </c>
    </row>
    <row r="187" spans="1:19">
      <c r="A187" s="18" t="s">
        <v>16124</v>
      </c>
      <c r="B187" s="18" t="s">
        <v>16125</v>
      </c>
      <c r="C187" s="18" t="s">
        <v>16126</v>
      </c>
      <c r="D187" s="18" t="s">
        <v>16127</v>
      </c>
      <c r="E187" s="18" t="s">
        <v>16128</v>
      </c>
      <c r="F187" s="18" t="s">
        <v>16129</v>
      </c>
      <c r="G187" s="19">
        <v>12</v>
      </c>
      <c r="H187" s="23">
        <v>45859</v>
      </c>
      <c r="I187" s="23">
        <v>46222</v>
      </c>
      <c r="J187" s="23">
        <v>45559</v>
      </c>
      <c r="K187" s="23">
        <v>45559</v>
      </c>
      <c r="L187" s="20">
        <v>0</v>
      </c>
      <c r="M187" s="20">
        <v>978.93</v>
      </c>
      <c r="N187" s="20">
        <v>970</v>
      </c>
      <c r="O187" s="21">
        <v>0</v>
      </c>
      <c r="Q187" s="20">
        <v>0</v>
      </c>
      <c r="R187" s="20">
        <f t="shared" si="6"/>
        <v>970</v>
      </c>
      <c r="S187" s="20">
        <v>970</v>
      </c>
    </row>
    <row r="188" spans="1:19">
      <c r="A188" s="18" t="s">
        <v>16130</v>
      </c>
      <c r="B188" s="18" t="s">
        <v>16131</v>
      </c>
      <c r="C188" s="18" t="s">
        <v>16132</v>
      </c>
      <c r="D188" s="18" t="s">
        <v>16133</v>
      </c>
      <c r="E188" s="18" t="s">
        <v>16134</v>
      </c>
      <c r="F188" s="18" t="s">
        <v>16135</v>
      </c>
      <c r="G188" s="19">
        <v>12</v>
      </c>
      <c r="H188" s="23">
        <v>45859</v>
      </c>
      <c r="I188" s="23">
        <v>46222</v>
      </c>
      <c r="J188" s="23">
        <v>45559</v>
      </c>
      <c r="K188" s="23">
        <v>45559</v>
      </c>
      <c r="L188" s="20">
        <v>0</v>
      </c>
      <c r="M188" s="20">
        <v>978.93</v>
      </c>
      <c r="N188" s="20">
        <v>1070</v>
      </c>
      <c r="O188" s="21">
        <v>0</v>
      </c>
      <c r="Q188" s="20">
        <v>0</v>
      </c>
      <c r="R188" s="20">
        <f t="shared" si="6"/>
        <v>1070</v>
      </c>
      <c r="S188" s="20">
        <v>1070</v>
      </c>
    </row>
    <row r="189" spans="1:19">
      <c r="A189" s="18" t="s">
        <v>16136</v>
      </c>
      <c r="B189" s="18" t="s">
        <v>16137</v>
      </c>
      <c r="C189" s="18" t="s">
        <v>16138</v>
      </c>
      <c r="D189" s="18" t="s">
        <v>16139</v>
      </c>
      <c r="E189" s="18" t="s">
        <v>16140</v>
      </c>
      <c r="F189" s="18" t="s">
        <v>16141</v>
      </c>
      <c r="G189" s="19">
        <v>12</v>
      </c>
      <c r="H189" s="23">
        <v>45859</v>
      </c>
      <c r="I189" s="23">
        <v>46222</v>
      </c>
      <c r="J189" s="23">
        <v>45554</v>
      </c>
      <c r="K189" s="23">
        <v>45554</v>
      </c>
      <c r="L189" s="20">
        <v>0</v>
      </c>
      <c r="M189" s="20">
        <v>978.93</v>
      </c>
      <c r="N189" s="20">
        <v>1085</v>
      </c>
      <c r="O189" s="21">
        <v>0</v>
      </c>
      <c r="Q189" s="20">
        <v>0</v>
      </c>
      <c r="R189" s="20">
        <f t="shared" si="6"/>
        <v>1085</v>
      </c>
      <c r="S189" s="20">
        <v>1085</v>
      </c>
    </row>
    <row r="190" spans="1:19">
      <c r="A190" s="18" t="s">
        <v>16142</v>
      </c>
      <c r="B190" s="18" t="s">
        <v>16143</v>
      </c>
      <c r="C190" s="18" t="s">
        <v>16144</v>
      </c>
      <c r="D190" s="18" t="s">
        <v>16145</v>
      </c>
      <c r="E190" s="18" t="s">
        <v>16146</v>
      </c>
      <c r="F190" s="18" t="s">
        <v>16147</v>
      </c>
      <c r="G190" s="19">
        <v>12</v>
      </c>
      <c r="H190" s="23">
        <v>45859</v>
      </c>
      <c r="I190" s="23">
        <v>46222</v>
      </c>
      <c r="J190" s="23">
        <v>45554</v>
      </c>
      <c r="K190" s="23">
        <v>45554</v>
      </c>
      <c r="L190" s="20">
        <v>0</v>
      </c>
      <c r="M190" s="20">
        <v>978.93</v>
      </c>
      <c r="N190" s="20">
        <v>1075</v>
      </c>
      <c r="O190" s="21">
        <v>0</v>
      </c>
      <c r="Q190" s="20">
        <v>0</v>
      </c>
      <c r="R190" s="20">
        <f t="shared" si="6"/>
        <v>1075</v>
      </c>
      <c r="S190" s="20">
        <v>1075</v>
      </c>
    </row>
    <row r="191" spans="1:19">
      <c r="A191" s="18" t="s">
        <v>16148</v>
      </c>
      <c r="B191" s="18" t="s">
        <v>16149</v>
      </c>
      <c r="C191" s="18" t="s">
        <v>16150</v>
      </c>
      <c r="D191" s="18" t="s">
        <v>16151</v>
      </c>
      <c r="E191" s="18" t="s">
        <v>16152</v>
      </c>
      <c r="F191" s="18" t="s">
        <v>16153</v>
      </c>
      <c r="G191" s="19">
        <v>12</v>
      </c>
      <c r="H191" s="23">
        <v>45859</v>
      </c>
      <c r="I191" s="23">
        <v>46222</v>
      </c>
      <c r="J191" s="23">
        <v>45554</v>
      </c>
      <c r="K191" s="23">
        <v>45554</v>
      </c>
      <c r="L191" s="20">
        <v>0</v>
      </c>
      <c r="M191" s="20">
        <v>978.93</v>
      </c>
      <c r="N191" s="20">
        <v>1020</v>
      </c>
      <c r="O191" s="21">
        <v>0</v>
      </c>
      <c r="Q191" s="20">
        <v>0</v>
      </c>
      <c r="R191" s="20">
        <f t="shared" si="6"/>
        <v>1020</v>
      </c>
      <c r="S191" s="20">
        <v>1020</v>
      </c>
    </row>
    <row r="192" spans="1:19">
      <c r="A192" s="18" t="s">
        <v>16154</v>
      </c>
      <c r="B192" s="18" t="s">
        <v>16155</v>
      </c>
      <c r="C192" s="18" t="s">
        <v>16156</v>
      </c>
      <c r="D192" s="18" t="s">
        <v>16157</v>
      </c>
      <c r="E192" s="18" t="s">
        <v>16158</v>
      </c>
      <c r="F192" s="18" t="s">
        <v>16159</v>
      </c>
      <c r="G192" s="19">
        <v>12</v>
      </c>
      <c r="H192" s="23">
        <v>45859</v>
      </c>
      <c r="I192" s="23">
        <v>46222</v>
      </c>
      <c r="J192" s="23">
        <v>45554</v>
      </c>
      <c r="K192" s="23">
        <v>45554</v>
      </c>
      <c r="L192" s="20">
        <v>0</v>
      </c>
      <c r="M192" s="20">
        <v>978.93</v>
      </c>
      <c r="N192" s="20">
        <v>1020</v>
      </c>
      <c r="O192" s="21">
        <v>0</v>
      </c>
      <c r="Q192" s="20">
        <v>0</v>
      </c>
      <c r="R192" s="20">
        <f t="shared" si="6"/>
        <v>1020</v>
      </c>
      <c r="S192" s="20">
        <v>1020</v>
      </c>
    </row>
    <row r="193" spans="1:19">
      <c r="A193" s="18" t="s">
        <v>16160</v>
      </c>
      <c r="B193" s="18" t="s">
        <v>16161</v>
      </c>
      <c r="C193" s="18" t="s">
        <v>16162</v>
      </c>
      <c r="D193" s="18" t="s">
        <v>16163</v>
      </c>
      <c r="E193" s="18" t="s">
        <v>16164</v>
      </c>
      <c r="F193" s="18" t="s">
        <v>16165</v>
      </c>
      <c r="G193" s="19">
        <v>12</v>
      </c>
      <c r="H193" s="23">
        <v>45859</v>
      </c>
      <c r="I193" s="23">
        <v>46222</v>
      </c>
      <c r="J193" s="23">
        <v>45558</v>
      </c>
      <c r="K193" s="23">
        <v>45558</v>
      </c>
      <c r="L193" s="20">
        <v>0</v>
      </c>
      <c r="M193" s="20">
        <v>978.93</v>
      </c>
      <c r="N193" s="20">
        <v>1175</v>
      </c>
      <c r="O193" s="21">
        <v>0</v>
      </c>
      <c r="Q193" s="20">
        <v>0</v>
      </c>
      <c r="R193" s="20">
        <f t="shared" si="6"/>
        <v>1175</v>
      </c>
      <c r="S193" s="20">
        <v>1175</v>
      </c>
    </row>
    <row r="194" spans="1:19">
      <c r="A194" s="18" t="s">
        <v>16166</v>
      </c>
      <c r="B194" s="18" t="s">
        <v>16167</v>
      </c>
      <c r="C194" s="18" t="s">
        <v>16168</v>
      </c>
      <c r="D194" s="18" t="s">
        <v>16169</v>
      </c>
      <c r="E194" s="18" t="s">
        <v>16170</v>
      </c>
      <c r="F194" s="18" t="s">
        <v>16171</v>
      </c>
      <c r="G194" s="19">
        <v>12</v>
      </c>
      <c r="H194" s="23">
        <v>45859</v>
      </c>
      <c r="I194" s="23">
        <v>46222</v>
      </c>
      <c r="J194" s="23">
        <v>45562</v>
      </c>
      <c r="K194" s="23">
        <v>45565</v>
      </c>
      <c r="L194" s="20">
        <v>0</v>
      </c>
      <c r="M194" s="20">
        <v>978.93</v>
      </c>
      <c r="N194" s="20">
        <v>1225</v>
      </c>
      <c r="O194" s="21">
        <v>0</v>
      </c>
      <c r="Q194" s="20">
        <v>0</v>
      </c>
      <c r="R194" s="20">
        <f t="shared" si="6"/>
        <v>1225</v>
      </c>
      <c r="S194" s="20">
        <v>1225</v>
      </c>
    </row>
    <row r="195" spans="1:19">
      <c r="A195" s="18" t="s">
        <v>16172</v>
      </c>
      <c r="B195" s="18" t="s">
        <v>16173</v>
      </c>
      <c r="C195" s="18" t="s">
        <v>16174</v>
      </c>
      <c r="D195" s="18" t="s">
        <v>16175</v>
      </c>
      <c r="E195" s="18" t="s">
        <v>16176</v>
      </c>
      <c r="F195" s="18" t="s">
        <v>16177</v>
      </c>
      <c r="G195" s="19">
        <v>12</v>
      </c>
      <c r="H195" s="23">
        <v>45859</v>
      </c>
      <c r="I195" s="23">
        <v>46222</v>
      </c>
      <c r="J195" s="23">
        <v>45558</v>
      </c>
      <c r="K195" s="23">
        <v>45558</v>
      </c>
      <c r="L195" s="20">
        <v>0</v>
      </c>
      <c r="M195" s="20">
        <v>978.93</v>
      </c>
      <c r="N195" s="20">
        <v>1170</v>
      </c>
      <c r="O195" s="21">
        <v>0</v>
      </c>
      <c r="Q195" s="20">
        <v>0</v>
      </c>
      <c r="R195" s="20">
        <f t="shared" si="6"/>
        <v>1170</v>
      </c>
      <c r="S195" s="20">
        <v>1170</v>
      </c>
    </row>
    <row r="196" spans="1:19">
      <c r="A196" s="18" t="s">
        <v>16178</v>
      </c>
      <c r="B196" s="18" t="s">
        <v>16179</v>
      </c>
      <c r="C196" s="18" t="s">
        <v>16180</v>
      </c>
      <c r="D196" s="18" t="s">
        <v>16181</v>
      </c>
      <c r="E196" s="18" t="s">
        <v>16182</v>
      </c>
      <c r="F196" s="18" t="s">
        <v>16183</v>
      </c>
      <c r="G196" s="19">
        <v>12</v>
      </c>
      <c r="H196" s="23">
        <v>45859</v>
      </c>
      <c r="I196" s="23">
        <v>46222</v>
      </c>
      <c r="J196" s="23">
        <v>45559</v>
      </c>
      <c r="K196" s="23">
        <v>45561</v>
      </c>
      <c r="L196" s="20">
        <v>0</v>
      </c>
      <c r="M196" s="20">
        <v>978.93</v>
      </c>
      <c r="N196" s="20">
        <v>1070</v>
      </c>
      <c r="O196" s="21">
        <v>0</v>
      </c>
      <c r="Q196" s="20">
        <v>1030</v>
      </c>
      <c r="R196" s="20">
        <f t="shared" si="6"/>
        <v>1070</v>
      </c>
      <c r="S196" s="20">
        <v>1070</v>
      </c>
    </row>
    <row r="197" spans="1:19">
      <c r="A197" s="18" t="s">
        <v>16184</v>
      </c>
      <c r="B197" s="18" t="s">
        <v>16185</v>
      </c>
      <c r="C197" s="18" t="s">
        <v>16186</v>
      </c>
      <c r="D197" s="18" t="s">
        <v>16187</v>
      </c>
      <c r="E197" s="18" t="s">
        <v>16188</v>
      </c>
      <c r="F197" s="18" t="s">
        <v>16189</v>
      </c>
      <c r="G197" s="19">
        <v>12</v>
      </c>
      <c r="H197" s="23">
        <v>45859</v>
      </c>
      <c r="I197" s="23">
        <v>46222</v>
      </c>
      <c r="J197" s="23">
        <v>45562</v>
      </c>
      <c r="K197" s="23">
        <v>45565</v>
      </c>
      <c r="L197" s="20">
        <v>0</v>
      </c>
      <c r="M197" s="20">
        <v>978.93</v>
      </c>
      <c r="N197" s="20">
        <v>1225</v>
      </c>
      <c r="O197" s="21">
        <v>0</v>
      </c>
      <c r="Q197" s="20">
        <v>0</v>
      </c>
      <c r="R197" s="20">
        <f t="shared" si="6"/>
        <v>1225</v>
      </c>
      <c r="S197" s="20">
        <v>1225</v>
      </c>
    </row>
    <row r="198" spans="1:19">
      <c r="A198" s="18" t="s">
        <v>16190</v>
      </c>
      <c r="B198" s="18" t="s">
        <v>16191</v>
      </c>
      <c r="C198" s="18" t="s">
        <v>16192</v>
      </c>
      <c r="D198" s="18" t="s">
        <v>16193</v>
      </c>
      <c r="E198" s="18" t="s">
        <v>16194</v>
      </c>
      <c r="F198" s="18" t="s">
        <v>16195</v>
      </c>
      <c r="G198" s="19">
        <v>12</v>
      </c>
      <c r="H198" s="23">
        <v>45859</v>
      </c>
      <c r="I198" s="23">
        <v>46222</v>
      </c>
      <c r="J198" s="23">
        <v>45559</v>
      </c>
      <c r="K198" s="23">
        <v>45559</v>
      </c>
      <c r="L198" s="20">
        <v>0</v>
      </c>
      <c r="M198" s="20">
        <v>978.93</v>
      </c>
      <c r="N198" s="20">
        <v>1200</v>
      </c>
      <c r="O198" s="21">
        <v>0</v>
      </c>
      <c r="Q198" s="20">
        <v>0</v>
      </c>
      <c r="R198" s="20">
        <f t="shared" si="6"/>
        <v>1200</v>
      </c>
      <c r="S198" s="20">
        <v>1200</v>
      </c>
    </row>
    <row r="199" spans="1:19">
      <c r="A199" s="18" t="s">
        <v>16196</v>
      </c>
      <c r="B199" s="18" t="s">
        <v>16197</v>
      </c>
      <c r="C199" s="18" t="s">
        <v>16198</v>
      </c>
      <c r="D199" s="18" t="s">
        <v>16199</v>
      </c>
      <c r="E199" s="18" t="s">
        <v>16200</v>
      </c>
      <c r="F199" s="18" t="s">
        <v>16201</v>
      </c>
      <c r="G199" s="19">
        <v>12</v>
      </c>
      <c r="H199" s="23">
        <v>45859</v>
      </c>
      <c r="I199" s="23">
        <v>46222</v>
      </c>
      <c r="J199" s="23">
        <v>45554</v>
      </c>
      <c r="K199" s="23">
        <v>45554</v>
      </c>
      <c r="L199" s="20">
        <v>0</v>
      </c>
      <c r="M199" s="20">
        <v>978.93</v>
      </c>
      <c r="N199" s="20">
        <v>1095</v>
      </c>
      <c r="O199" s="21">
        <v>0</v>
      </c>
      <c r="Q199" s="20">
        <v>0</v>
      </c>
      <c r="R199" s="20">
        <f t="shared" si="6"/>
        <v>1095</v>
      </c>
      <c r="S199" s="20">
        <v>1095</v>
      </c>
    </row>
    <row r="200" spans="1:19">
      <c r="A200" s="18" t="s">
        <v>16202</v>
      </c>
      <c r="B200" s="18" t="s">
        <v>16203</v>
      </c>
      <c r="C200" s="18" t="s">
        <v>16204</v>
      </c>
      <c r="D200" s="18" t="s">
        <v>16205</v>
      </c>
      <c r="E200" s="18" t="s">
        <v>16206</v>
      </c>
      <c r="F200" s="18" t="s">
        <v>16207</v>
      </c>
      <c r="G200" s="19">
        <v>12</v>
      </c>
      <c r="H200" s="23">
        <v>45859</v>
      </c>
      <c r="I200" s="23">
        <v>46222</v>
      </c>
      <c r="J200" s="23">
        <v>45569</v>
      </c>
      <c r="K200" s="23">
        <v>45569</v>
      </c>
      <c r="L200" s="20">
        <v>0</v>
      </c>
      <c r="M200" s="20">
        <v>978.93</v>
      </c>
      <c r="N200" s="20">
        <v>1040</v>
      </c>
      <c r="O200" s="21">
        <v>0</v>
      </c>
      <c r="Q200" s="20">
        <v>0</v>
      </c>
      <c r="R200" s="20">
        <f t="shared" si="6"/>
        <v>1040</v>
      </c>
      <c r="S200" s="20">
        <v>1040</v>
      </c>
    </row>
    <row r="201" spans="1:19">
      <c r="A201" s="18" t="s">
        <v>16208</v>
      </c>
      <c r="B201" s="18" t="s">
        <v>16209</v>
      </c>
      <c r="C201" s="18" t="s">
        <v>16210</v>
      </c>
      <c r="D201" s="18" t="s">
        <v>16211</v>
      </c>
      <c r="E201" s="18" t="s">
        <v>16212</v>
      </c>
      <c r="F201" s="18" t="s">
        <v>16213</v>
      </c>
      <c r="G201" s="19">
        <v>12</v>
      </c>
      <c r="H201" s="23">
        <v>45859</v>
      </c>
      <c r="I201" s="23">
        <v>46222</v>
      </c>
      <c r="J201" s="23">
        <v>45568</v>
      </c>
      <c r="K201" s="23">
        <v>45568</v>
      </c>
      <c r="L201" s="20">
        <v>0</v>
      </c>
      <c r="M201" s="20">
        <v>978.93</v>
      </c>
      <c r="N201" s="20">
        <v>1100</v>
      </c>
      <c r="O201" s="21">
        <v>0</v>
      </c>
      <c r="Q201" s="20">
        <v>0</v>
      </c>
      <c r="R201" s="20">
        <f t="shared" si="6"/>
        <v>1100</v>
      </c>
      <c r="S201" s="20">
        <v>1100</v>
      </c>
    </row>
    <row r="202" spans="1:19">
      <c r="A202" s="18" t="s">
        <v>16214</v>
      </c>
      <c r="B202" s="18" t="s">
        <v>16215</v>
      </c>
      <c r="C202" s="18" t="s">
        <v>16216</v>
      </c>
      <c r="D202" s="18" t="s">
        <v>16217</v>
      </c>
      <c r="E202" s="18" t="s">
        <v>16218</v>
      </c>
      <c r="F202" s="18" t="s">
        <v>16219</v>
      </c>
      <c r="G202" s="19">
        <v>12</v>
      </c>
      <c r="H202" s="23">
        <v>45859</v>
      </c>
      <c r="I202" s="23">
        <v>46222</v>
      </c>
      <c r="J202" s="23">
        <v>45568</v>
      </c>
      <c r="K202" s="23">
        <v>45568</v>
      </c>
      <c r="L202" s="20">
        <v>0</v>
      </c>
      <c r="M202" s="20">
        <v>978.93</v>
      </c>
      <c r="N202" s="20">
        <v>1195</v>
      </c>
      <c r="O202" s="21">
        <v>0</v>
      </c>
      <c r="Q202" s="20">
        <v>0</v>
      </c>
      <c r="R202" s="20">
        <f t="shared" si="6"/>
        <v>1195</v>
      </c>
      <c r="S202" s="20">
        <v>1195</v>
      </c>
    </row>
    <row r="203" spans="1:19">
      <c r="A203" s="18" t="s">
        <v>16220</v>
      </c>
      <c r="B203" s="18" t="s">
        <v>16221</v>
      </c>
      <c r="C203" s="18" t="s">
        <v>16222</v>
      </c>
      <c r="D203" s="18" t="s">
        <v>16223</v>
      </c>
      <c r="E203" s="18" t="s">
        <v>16224</v>
      </c>
      <c r="F203" s="18" t="s">
        <v>16225</v>
      </c>
      <c r="G203" s="19">
        <v>12</v>
      </c>
      <c r="H203" s="23">
        <v>45859</v>
      </c>
      <c r="I203" s="23">
        <v>46222</v>
      </c>
      <c r="J203" s="23">
        <v>45573</v>
      </c>
      <c r="K203" s="23">
        <v>45573</v>
      </c>
      <c r="L203" s="20">
        <v>0</v>
      </c>
      <c r="M203" s="20">
        <v>978.93</v>
      </c>
      <c r="N203" s="20">
        <v>1095</v>
      </c>
      <c r="O203" s="21">
        <v>0</v>
      </c>
      <c r="Q203" s="20">
        <v>0</v>
      </c>
      <c r="R203" s="20">
        <f t="shared" si="6"/>
        <v>1095</v>
      </c>
      <c r="S203" s="20">
        <v>1095</v>
      </c>
    </row>
    <row r="204" spans="1:19">
      <c r="A204" s="18" t="s">
        <v>16226</v>
      </c>
      <c r="B204" s="18" t="s">
        <v>16227</v>
      </c>
      <c r="C204" s="18" t="s">
        <v>16228</v>
      </c>
      <c r="D204" s="18" t="s">
        <v>16229</v>
      </c>
      <c r="E204" s="18" t="s">
        <v>16230</v>
      </c>
      <c r="F204" s="18" t="s">
        <v>16231</v>
      </c>
      <c r="G204" s="19">
        <v>12</v>
      </c>
      <c r="H204" s="23">
        <v>45859</v>
      </c>
      <c r="I204" s="23">
        <v>46222</v>
      </c>
      <c r="J204" s="23">
        <v>45568</v>
      </c>
      <c r="K204" s="23">
        <v>45568</v>
      </c>
      <c r="L204" s="20">
        <v>0</v>
      </c>
      <c r="M204" s="20">
        <v>978.93</v>
      </c>
      <c r="N204" s="20">
        <v>1140</v>
      </c>
      <c r="O204" s="21">
        <v>0</v>
      </c>
      <c r="Q204" s="20">
        <v>0</v>
      </c>
      <c r="R204" s="20">
        <f t="shared" si="6"/>
        <v>1140</v>
      </c>
      <c r="S204" s="20">
        <v>1140</v>
      </c>
    </row>
    <row r="205" spans="1:19">
      <c r="A205" s="18" t="s">
        <v>16232</v>
      </c>
      <c r="B205" s="18" t="s">
        <v>16233</v>
      </c>
      <c r="C205" s="18" t="s">
        <v>16234</v>
      </c>
      <c r="D205" s="18" t="s">
        <v>16235</v>
      </c>
      <c r="E205" s="18" t="s">
        <v>16236</v>
      </c>
      <c r="F205" s="18" t="s">
        <v>16237</v>
      </c>
      <c r="G205" s="19">
        <v>12</v>
      </c>
      <c r="H205" s="23">
        <v>45859</v>
      </c>
      <c r="I205" s="23">
        <v>46222</v>
      </c>
      <c r="J205" s="23">
        <v>45561</v>
      </c>
      <c r="K205" s="23">
        <v>45561</v>
      </c>
      <c r="L205" s="20">
        <v>0</v>
      </c>
      <c r="M205" s="20">
        <v>978.93</v>
      </c>
      <c r="N205" s="20">
        <v>1020</v>
      </c>
      <c r="O205" s="21">
        <v>0</v>
      </c>
      <c r="Q205" s="20">
        <v>0</v>
      </c>
      <c r="R205" s="20">
        <f t="shared" si="6"/>
        <v>1020</v>
      </c>
      <c r="S205" s="20">
        <v>1020</v>
      </c>
    </row>
    <row r="206" spans="1:19">
      <c r="A206" s="18" t="s">
        <v>16238</v>
      </c>
      <c r="B206" s="18" t="s">
        <v>16239</v>
      </c>
      <c r="C206" s="18" t="s">
        <v>16240</v>
      </c>
      <c r="D206" s="18" t="s">
        <v>16241</v>
      </c>
      <c r="E206" s="18" t="s">
        <v>16242</v>
      </c>
      <c r="F206" s="18" t="s">
        <v>16243</v>
      </c>
      <c r="G206" s="19">
        <v>12</v>
      </c>
      <c r="H206" s="23">
        <v>45859</v>
      </c>
      <c r="I206" s="23">
        <v>46222</v>
      </c>
      <c r="J206" s="23">
        <v>45568</v>
      </c>
      <c r="K206" s="23">
        <v>45568</v>
      </c>
      <c r="L206" s="20">
        <v>0</v>
      </c>
      <c r="M206" s="20">
        <v>978.93</v>
      </c>
      <c r="N206" s="20">
        <v>1090</v>
      </c>
      <c r="O206" s="21">
        <v>0</v>
      </c>
      <c r="Q206" s="20">
        <v>0</v>
      </c>
      <c r="R206" s="20">
        <f t="shared" si="6"/>
        <v>1090</v>
      </c>
      <c r="S206" s="20">
        <v>1090</v>
      </c>
    </row>
    <row r="207" spans="1:19">
      <c r="A207" s="18" t="s">
        <v>16244</v>
      </c>
      <c r="B207" s="18" t="s">
        <v>16245</v>
      </c>
      <c r="C207" s="18" t="s">
        <v>16246</v>
      </c>
      <c r="D207" s="18" t="s">
        <v>16247</v>
      </c>
      <c r="E207" s="18" t="s">
        <v>16248</v>
      </c>
      <c r="F207" s="18" t="s">
        <v>16249</v>
      </c>
      <c r="G207" s="19">
        <v>12</v>
      </c>
      <c r="H207" s="23">
        <v>45859</v>
      </c>
      <c r="I207" s="23">
        <v>46222</v>
      </c>
      <c r="J207" s="23">
        <v>45573</v>
      </c>
      <c r="K207" s="23">
        <v>45573</v>
      </c>
      <c r="L207" s="20">
        <v>0</v>
      </c>
      <c r="M207" s="20">
        <v>978.93</v>
      </c>
      <c r="N207" s="20">
        <v>1200</v>
      </c>
      <c r="O207" s="21">
        <v>0</v>
      </c>
      <c r="Q207" s="20">
        <v>0</v>
      </c>
      <c r="R207" s="20">
        <f t="shared" si="6"/>
        <v>1200</v>
      </c>
      <c r="S207" s="20">
        <v>1200</v>
      </c>
    </row>
    <row r="208" spans="1:19">
      <c r="A208" s="18" t="s">
        <v>16250</v>
      </c>
      <c r="B208" s="18" t="s">
        <v>16251</v>
      </c>
      <c r="C208" s="18" t="s">
        <v>16252</v>
      </c>
      <c r="D208" s="18" t="s">
        <v>16253</v>
      </c>
      <c r="E208" s="18" t="s">
        <v>16254</v>
      </c>
      <c r="F208" s="18" t="s">
        <v>16255</v>
      </c>
      <c r="G208" s="19">
        <v>12</v>
      </c>
      <c r="H208" s="23">
        <v>45859</v>
      </c>
      <c r="I208" s="23">
        <v>46222</v>
      </c>
      <c r="J208" s="23">
        <v>45553</v>
      </c>
      <c r="K208" s="23">
        <v>45554</v>
      </c>
      <c r="L208" s="20">
        <v>0</v>
      </c>
      <c r="M208" s="20">
        <v>978.93</v>
      </c>
      <c r="N208" s="20">
        <v>995</v>
      </c>
      <c r="O208" s="21">
        <v>0</v>
      </c>
      <c r="Q208" s="20">
        <v>0</v>
      </c>
      <c r="R208" s="20">
        <f t="shared" si="6"/>
        <v>995</v>
      </c>
      <c r="S208" s="20">
        <v>995</v>
      </c>
    </row>
    <row r="209" spans="1:19">
      <c r="A209" s="18" t="s">
        <v>16256</v>
      </c>
      <c r="B209" s="18" t="s">
        <v>16257</v>
      </c>
      <c r="C209" s="18" t="s">
        <v>16258</v>
      </c>
      <c r="D209" s="18" t="s">
        <v>16259</v>
      </c>
      <c r="E209" s="18" t="s">
        <v>16260</v>
      </c>
      <c r="F209" s="18" t="s">
        <v>16261</v>
      </c>
      <c r="G209" s="19">
        <v>12</v>
      </c>
      <c r="H209" s="23">
        <v>45859</v>
      </c>
      <c r="I209" s="23">
        <v>46222</v>
      </c>
      <c r="J209" s="23">
        <v>45558</v>
      </c>
      <c r="K209" s="23">
        <v>45558</v>
      </c>
      <c r="L209" s="20">
        <v>0</v>
      </c>
      <c r="M209" s="20">
        <v>978.93</v>
      </c>
      <c r="N209" s="20">
        <v>1150</v>
      </c>
      <c r="O209" s="21">
        <v>0</v>
      </c>
      <c r="Q209" s="20">
        <v>0</v>
      </c>
      <c r="R209" s="20">
        <f t="shared" si="6"/>
        <v>1150</v>
      </c>
      <c r="S209" s="20">
        <v>1150</v>
      </c>
    </row>
    <row r="210" spans="1:19">
      <c r="A210" s="18" t="s">
        <v>16262</v>
      </c>
      <c r="B210" s="18" t="s">
        <v>16263</v>
      </c>
      <c r="C210" s="18" t="s">
        <v>16264</v>
      </c>
      <c r="D210" s="18" t="s">
        <v>16265</v>
      </c>
      <c r="E210" s="18" t="s">
        <v>16266</v>
      </c>
      <c r="F210" s="18" t="s">
        <v>16267</v>
      </c>
      <c r="G210" s="19">
        <v>12</v>
      </c>
      <c r="H210" s="23">
        <v>45859</v>
      </c>
      <c r="I210" s="23">
        <v>46222</v>
      </c>
      <c r="J210" s="23">
        <v>45559</v>
      </c>
      <c r="K210" s="23">
        <v>45559</v>
      </c>
      <c r="L210" s="20">
        <v>0</v>
      </c>
      <c r="M210" s="20">
        <v>978.93</v>
      </c>
      <c r="N210" s="20">
        <v>1145</v>
      </c>
      <c r="O210" s="21">
        <v>0</v>
      </c>
      <c r="Q210" s="20">
        <v>0</v>
      </c>
      <c r="R210" s="20">
        <f t="shared" si="6"/>
        <v>1145</v>
      </c>
      <c r="S210" s="20">
        <v>1145</v>
      </c>
    </row>
    <row r="211" spans="1:19">
      <c r="A211" s="18" t="s">
        <v>16268</v>
      </c>
      <c r="B211" s="18" t="s">
        <v>16269</v>
      </c>
      <c r="C211" s="18" t="s">
        <v>16270</v>
      </c>
      <c r="D211" s="18" t="s">
        <v>16271</v>
      </c>
      <c r="E211" s="18" t="s">
        <v>16272</v>
      </c>
      <c r="F211" s="18" t="s">
        <v>16273</v>
      </c>
      <c r="G211" s="19">
        <v>12</v>
      </c>
      <c r="H211" s="23">
        <v>45859</v>
      </c>
      <c r="I211" s="23">
        <v>46222</v>
      </c>
      <c r="J211" s="23">
        <v>45555</v>
      </c>
      <c r="K211" s="23">
        <v>45555</v>
      </c>
      <c r="L211" s="20">
        <v>0</v>
      </c>
      <c r="M211" s="20">
        <v>978.93</v>
      </c>
      <c r="N211" s="20">
        <v>1150</v>
      </c>
      <c r="O211" s="21">
        <v>0</v>
      </c>
      <c r="Q211" s="20">
        <v>0</v>
      </c>
      <c r="R211" s="20">
        <f t="shared" si="6"/>
        <v>1150</v>
      </c>
      <c r="S211" s="20">
        <v>1150</v>
      </c>
    </row>
    <row r="212" spans="1:19">
      <c r="A212" s="18" t="s">
        <v>16274</v>
      </c>
      <c r="B212" s="18" t="s">
        <v>16275</v>
      </c>
      <c r="C212" s="18" t="s">
        <v>16276</v>
      </c>
      <c r="D212" s="18" t="s">
        <v>16277</v>
      </c>
      <c r="E212" s="18" t="s">
        <v>16278</v>
      </c>
      <c r="F212" s="18" t="s">
        <v>16279</v>
      </c>
      <c r="G212" s="19">
        <v>12</v>
      </c>
      <c r="H212" s="23">
        <v>45859</v>
      </c>
      <c r="I212" s="23">
        <v>46222</v>
      </c>
      <c r="J212" s="23">
        <v>45559</v>
      </c>
      <c r="K212" s="23">
        <v>45559</v>
      </c>
      <c r="L212" s="20">
        <v>0</v>
      </c>
      <c r="M212" s="20">
        <v>978.93</v>
      </c>
      <c r="N212" s="20">
        <v>1050</v>
      </c>
      <c r="O212" s="21">
        <v>0</v>
      </c>
      <c r="Q212" s="20">
        <v>0</v>
      </c>
      <c r="R212" s="20">
        <f t="shared" si="6"/>
        <v>1050</v>
      </c>
      <c r="S212" s="20">
        <v>1050</v>
      </c>
    </row>
    <row r="213" spans="1:19">
      <c r="A213" s="18" t="s">
        <v>16280</v>
      </c>
      <c r="B213" s="18" t="s">
        <v>16281</v>
      </c>
      <c r="C213" s="18" t="s">
        <v>16282</v>
      </c>
      <c r="D213" s="18" t="s">
        <v>16283</v>
      </c>
      <c r="E213" s="18" t="s">
        <v>16284</v>
      </c>
      <c r="F213" s="18" t="s">
        <v>16285</v>
      </c>
      <c r="G213" s="19">
        <v>12</v>
      </c>
      <c r="H213" s="23">
        <v>45859</v>
      </c>
      <c r="I213" s="23">
        <v>46222</v>
      </c>
      <c r="J213" s="23">
        <v>45559</v>
      </c>
      <c r="K213" s="23">
        <v>45559</v>
      </c>
      <c r="L213" s="20">
        <v>0</v>
      </c>
      <c r="M213" s="20">
        <v>978.93</v>
      </c>
      <c r="N213" s="20">
        <v>1095</v>
      </c>
      <c r="O213" s="21">
        <v>0</v>
      </c>
      <c r="Q213" s="20">
        <v>0</v>
      </c>
      <c r="R213" s="20">
        <f t="shared" ref="R213:R244" si="7">N213</f>
        <v>1095</v>
      </c>
      <c r="S213" s="20">
        <v>1095</v>
      </c>
    </row>
    <row r="214" spans="1:19">
      <c r="A214" s="18" t="s">
        <v>16286</v>
      </c>
      <c r="B214" s="18" t="s">
        <v>16287</v>
      </c>
      <c r="C214" s="18" t="s">
        <v>16288</v>
      </c>
      <c r="D214" s="18" t="s">
        <v>16289</v>
      </c>
      <c r="E214" s="18" t="s">
        <v>16290</v>
      </c>
      <c r="F214" s="18" t="s">
        <v>16291</v>
      </c>
      <c r="G214" s="19">
        <v>12</v>
      </c>
      <c r="H214" s="23">
        <v>45859</v>
      </c>
      <c r="I214" s="23">
        <v>46222</v>
      </c>
      <c r="J214" s="23">
        <v>45553</v>
      </c>
      <c r="K214" s="23">
        <v>45554</v>
      </c>
      <c r="L214" s="20">
        <v>0</v>
      </c>
      <c r="M214" s="20">
        <v>978.93</v>
      </c>
      <c r="N214" s="20">
        <v>945</v>
      </c>
      <c r="O214" s="21">
        <v>0</v>
      </c>
      <c r="Q214" s="20">
        <v>0</v>
      </c>
      <c r="R214" s="20">
        <f t="shared" si="7"/>
        <v>945</v>
      </c>
      <c r="S214" s="20">
        <v>945</v>
      </c>
    </row>
    <row r="215" spans="1:19">
      <c r="A215" s="18" t="s">
        <v>16292</v>
      </c>
      <c r="B215" s="18" t="s">
        <v>16293</v>
      </c>
      <c r="C215" s="18" t="s">
        <v>16294</v>
      </c>
      <c r="D215" s="18" t="s">
        <v>16295</v>
      </c>
      <c r="E215" s="18" t="s">
        <v>16296</v>
      </c>
      <c r="F215" s="18" t="s">
        <v>16297</v>
      </c>
      <c r="G215" s="19">
        <v>12</v>
      </c>
      <c r="H215" s="23">
        <v>45859</v>
      </c>
      <c r="I215" s="23">
        <v>46222</v>
      </c>
      <c r="J215" s="23">
        <v>45560</v>
      </c>
      <c r="K215" s="23">
        <v>45561</v>
      </c>
      <c r="L215" s="20">
        <v>0</v>
      </c>
      <c r="M215" s="20">
        <v>978.93</v>
      </c>
      <c r="N215" s="20">
        <v>1050</v>
      </c>
      <c r="O215" s="21">
        <v>0</v>
      </c>
      <c r="Q215" s="20">
        <v>0</v>
      </c>
      <c r="R215" s="20">
        <f t="shared" si="7"/>
        <v>1050</v>
      </c>
      <c r="S215" s="20">
        <v>1050</v>
      </c>
    </row>
    <row r="216" spans="1:19">
      <c r="A216" s="18" t="s">
        <v>16298</v>
      </c>
      <c r="B216" s="18" t="s">
        <v>16299</v>
      </c>
      <c r="C216" s="18" t="s">
        <v>16300</v>
      </c>
      <c r="D216" s="18" t="s">
        <v>16301</v>
      </c>
      <c r="E216" s="18" t="s">
        <v>16302</v>
      </c>
      <c r="F216" s="18" t="s">
        <v>16303</v>
      </c>
      <c r="G216" s="19">
        <v>12</v>
      </c>
      <c r="H216" s="23">
        <v>45859</v>
      </c>
      <c r="I216" s="23">
        <v>46222</v>
      </c>
      <c r="J216" s="23">
        <v>45566</v>
      </c>
      <c r="K216" s="23">
        <v>45566</v>
      </c>
      <c r="L216" s="20">
        <v>0</v>
      </c>
      <c r="M216" s="20">
        <v>978.93</v>
      </c>
      <c r="N216" s="20">
        <v>1225</v>
      </c>
      <c r="O216" s="21">
        <v>0</v>
      </c>
      <c r="Q216" s="20">
        <v>0</v>
      </c>
      <c r="R216" s="20">
        <f t="shared" si="7"/>
        <v>1225</v>
      </c>
      <c r="S216" s="20">
        <v>1225</v>
      </c>
    </row>
    <row r="217" spans="1:19">
      <c r="A217" s="18" t="s">
        <v>16304</v>
      </c>
      <c r="B217" s="18" t="s">
        <v>16305</v>
      </c>
      <c r="C217" s="18" t="s">
        <v>16306</v>
      </c>
      <c r="D217" s="18" t="s">
        <v>16307</v>
      </c>
      <c r="E217" s="18" t="s">
        <v>16308</v>
      </c>
      <c r="F217" s="18" t="s">
        <v>16309</v>
      </c>
      <c r="G217" s="19">
        <v>12</v>
      </c>
      <c r="H217" s="23">
        <v>45859</v>
      </c>
      <c r="I217" s="23">
        <v>46222</v>
      </c>
      <c r="J217" s="23">
        <v>45568</v>
      </c>
      <c r="K217" s="23">
        <v>45568</v>
      </c>
      <c r="L217" s="20">
        <v>0</v>
      </c>
      <c r="M217" s="20">
        <v>978.93</v>
      </c>
      <c r="N217" s="20">
        <v>1070</v>
      </c>
      <c r="O217" s="21">
        <v>0</v>
      </c>
      <c r="Q217" s="20">
        <v>0</v>
      </c>
      <c r="R217" s="20">
        <f t="shared" si="7"/>
        <v>1070</v>
      </c>
      <c r="S217" s="20">
        <v>1070</v>
      </c>
    </row>
    <row r="218" spans="1:19">
      <c r="A218" s="18" t="s">
        <v>16310</v>
      </c>
      <c r="B218" s="18" t="s">
        <v>16311</v>
      </c>
      <c r="C218" s="18" t="s">
        <v>16312</v>
      </c>
      <c r="D218" s="18" t="s">
        <v>16313</v>
      </c>
      <c r="E218" s="18" t="s">
        <v>16314</v>
      </c>
      <c r="F218" s="18" t="s">
        <v>16315</v>
      </c>
      <c r="G218" s="19">
        <v>12</v>
      </c>
      <c r="H218" s="23">
        <v>45859</v>
      </c>
      <c r="I218" s="23">
        <v>46222</v>
      </c>
      <c r="J218" s="23">
        <v>45568</v>
      </c>
      <c r="K218" s="23">
        <v>45568</v>
      </c>
      <c r="L218" s="20">
        <v>0</v>
      </c>
      <c r="M218" s="20">
        <v>978.93</v>
      </c>
      <c r="N218" s="20">
        <v>1225</v>
      </c>
      <c r="O218" s="21">
        <v>0</v>
      </c>
      <c r="Q218" s="20">
        <v>0</v>
      </c>
      <c r="R218" s="20">
        <f t="shared" si="7"/>
        <v>1225</v>
      </c>
      <c r="S218" s="20">
        <v>1225</v>
      </c>
    </row>
    <row r="219" spans="1:19">
      <c r="A219" s="18" t="s">
        <v>16316</v>
      </c>
      <c r="B219" s="18" t="s">
        <v>16317</v>
      </c>
      <c r="C219" s="18" t="s">
        <v>16318</v>
      </c>
      <c r="D219" s="18" t="s">
        <v>16319</v>
      </c>
      <c r="E219" s="18" t="s">
        <v>16320</v>
      </c>
      <c r="F219" s="18" t="s">
        <v>16321</v>
      </c>
      <c r="G219" s="19">
        <v>12</v>
      </c>
      <c r="H219" s="23">
        <v>45859</v>
      </c>
      <c r="I219" s="23">
        <v>46222</v>
      </c>
      <c r="J219" s="23">
        <v>45553</v>
      </c>
      <c r="K219" s="23">
        <v>45554</v>
      </c>
      <c r="L219" s="20">
        <v>0</v>
      </c>
      <c r="M219" s="20">
        <v>978.93</v>
      </c>
      <c r="N219" s="20">
        <v>1150</v>
      </c>
      <c r="O219" s="21">
        <v>0</v>
      </c>
      <c r="Q219" s="20">
        <v>0</v>
      </c>
      <c r="R219" s="20">
        <f t="shared" si="7"/>
        <v>1150</v>
      </c>
      <c r="S219" s="20">
        <v>1150</v>
      </c>
    </row>
    <row r="220" spans="1:19">
      <c r="A220" s="18" t="s">
        <v>16322</v>
      </c>
      <c r="B220" s="18" t="s">
        <v>16323</v>
      </c>
      <c r="C220" s="18" t="s">
        <v>16324</v>
      </c>
      <c r="D220" s="18" t="s">
        <v>16325</v>
      </c>
      <c r="E220" s="18" t="s">
        <v>16326</v>
      </c>
      <c r="F220" s="18" t="s">
        <v>16327</v>
      </c>
      <c r="G220" s="19">
        <v>12</v>
      </c>
      <c r="H220" s="23">
        <v>45859</v>
      </c>
      <c r="I220" s="23">
        <v>46222</v>
      </c>
      <c r="J220" s="23">
        <v>45573</v>
      </c>
      <c r="K220" s="23">
        <v>45573</v>
      </c>
      <c r="L220" s="20">
        <v>0</v>
      </c>
      <c r="M220" s="20">
        <v>978.93</v>
      </c>
      <c r="N220" s="20">
        <v>1245</v>
      </c>
      <c r="O220" s="21">
        <v>0</v>
      </c>
      <c r="Q220" s="20">
        <v>0</v>
      </c>
      <c r="R220" s="20">
        <f t="shared" si="7"/>
        <v>1245</v>
      </c>
      <c r="S220" s="20">
        <v>1245</v>
      </c>
    </row>
    <row r="221" spans="1:19">
      <c r="B221" s="18" t="s">
        <v>16328</v>
      </c>
      <c r="D221" s="18" t="s">
        <v>16329</v>
      </c>
      <c r="E221" s="18" t="s">
        <v>16330</v>
      </c>
      <c r="F221" s="18" t="s">
        <v>16331</v>
      </c>
      <c r="G221" s="19">
        <v>12</v>
      </c>
      <c r="H221" s="23">
        <v>45873</v>
      </c>
      <c r="I221" s="23">
        <v>46222</v>
      </c>
      <c r="J221" s="23">
        <v>45590</v>
      </c>
      <c r="K221" s="23">
        <v>45593</v>
      </c>
      <c r="L221" s="20">
        <v>0</v>
      </c>
      <c r="M221" s="20">
        <v>0</v>
      </c>
      <c r="N221" s="20">
        <v>1140</v>
      </c>
      <c r="O221" s="21">
        <v>0</v>
      </c>
      <c r="Q221" s="20">
        <v>0</v>
      </c>
      <c r="R221" s="20">
        <f t="shared" si="7"/>
        <v>1140</v>
      </c>
      <c r="S221" s="20">
        <v>1140</v>
      </c>
    </row>
    <row r="222" spans="1:19">
      <c r="B222" s="18" t="s">
        <v>16332</v>
      </c>
      <c r="D222" s="18" t="s">
        <v>16333</v>
      </c>
      <c r="E222" s="18" t="s">
        <v>16334</v>
      </c>
      <c r="F222" s="18" t="s">
        <v>16335</v>
      </c>
      <c r="G222" s="19">
        <v>12</v>
      </c>
      <c r="H222" s="23">
        <v>45873</v>
      </c>
      <c r="I222" s="23">
        <v>46222</v>
      </c>
      <c r="J222" s="23">
        <v>45590</v>
      </c>
      <c r="K222" s="23">
        <v>45593</v>
      </c>
      <c r="L222" s="20">
        <v>0</v>
      </c>
      <c r="M222" s="20">
        <v>0</v>
      </c>
      <c r="N222" s="20">
        <v>1140</v>
      </c>
      <c r="O222" s="21">
        <v>0</v>
      </c>
      <c r="Q222" s="20">
        <v>0</v>
      </c>
      <c r="R222" s="20">
        <f t="shared" si="7"/>
        <v>1140</v>
      </c>
      <c r="S222" s="20">
        <v>1140</v>
      </c>
    </row>
    <row r="223" spans="1:19">
      <c r="B223" s="18" t="s">
        <v>16336</v>
      </c>
      <c r="D223" s="18" t="s">
        <v>16337</v>
      </c>
      <c r="E223" s="18" t="s">
        <v>16338</v>
      </c>
      <c r="F223" s="18" t="s">
        <v>16339</v>
      </c>
      <c r="G223" s="19">
        <v>12</v>
      </c>
      <c r="H223" s="23">
        <v>45873</v>
      </c>
      <c r="I223" s="23">
        <v>46222</v>
      </c>
      <c r="J223" s="23">
        <v>45587</v>
      </c>
      <c r="K223" s="23">
        <v>45588</v>
      </c>
      <c r="L223" s="20">
        <v>0</v>
      </c>
      <c r="M223" s="20">
        <v>0</v>
      </c>
      <c r="N223" s="20">
        <v>1190</v>
      </c>
      <c r="O223" s="21">
        <v>0</v>
      </c>
      <c r="Q223" s="20">
        <v>0</v>
      </c>
      <c r="R223" s="20">
        <f t="shared" si="7"/>
        <v>1190</v>
      </c>
      <c r="S223" s="20">
        <v>1190</v>
      </c>
    </row>
    <row r="224" spans="1:19">
      <c r="B224" s="18" t="s">
        <v>16340</v>
      </c>
      <c r="D224" s="18" t="s">
        <v>16341</v>
      </c>
      <c r="E224" s="18" t="s">
        <v>16342</v>
      </c>
      <c r="F224" s="18" t="s">
        <v>16343</v>
      </c>
      <c r="G224" s="19">
        <v>12</v>
      </c>
      <c r="H224" s="23">
        <v>45873</v>
      </c>
      <c r="I224" s="23">
        <v>46222</v>
      </c>
      <c r="J224" s="23">
        <v>45591</v>
      </c>
      <c r="K224" s="23">
        <v>45593</v>
      </c>
      <c r="L224" s="20">
        <v>2290</v>
      </c>
      <c r="M224" s="20">
        <v>0</v>
      </c>
      <c r="N224" s="20">
        <v>1245</v>
      </c>
      <c r="O224" s="21">
        <v>0</v>
      </c>
      <c r="Q224" s="20">
        <v>0</v>
      </c>
      <c r="R224" s="20">
        <f t="shared" si="7"/>
        <v>1245</v>
      </c>
      <c r="S224" s="20">
        <v>1245</v>
      </c>
    </row>
    <row r="225" spans="2:19">
      <c r="B225" s="18" t="s">
        <v>16344</v>
      </c>
      <c r="D225" s="18" t="s">
        <v>16345</v>
      </c>
      <c r="E225" s="18" t="s">
        <v>16346</v>
      </c>
      <c r="F225" s="18" t="s">
        <v>16347</v>
      </c>
      <c r="G225" s="19">
        <v>12</v>
      </c>
      <c r="H225" s="23">
        <v>45873</v>
      </c>
      <c r="I225" s="23">
        <v>46222</v>
      </c>
      <c r="J225" s="23">
        <v>45581</v>
      </c>
      <c r="K225" s="23">
        <v>45586</v>
      </c>
      <c r="L225" s="20">
        <v>0</v>
      </c>
      <c r="M225" s="20">
        <v>0</v>
      </c>
      <c r="N225" s="20">
        <v>1265</v>
      </c>
      <c r="O225" s="21">
        <v>0</v>
      </c>
      <c r="Q225" s="20">
        <v>0</v>
      </c>
      <c r="R225" s="20">
        <f t="shared" si="7"/>
        <v>1265</v>
      </c>
      <c r="S225" s="20">
        <v>1265</v>
      </c>
    </row>
    <row r="226" spans="2:19">
      <c r="B226" s="18" t="s">
        <v>16348</v>
      </c>
      <c r="D226" s="18" t="s">
        <v>16349</v>
      </c>
      <c r="E226" s="18" t="s">
        <v>16350</v>
      </c>
      <c r="F226" s="18" t="s">
        <v>16351</v>
      </c>
      <c r="G226" s="19">
        <v>12</v>
      </c>
      <c r="H226" s="23">
        <v>45873</v>
      </c>
      <c r="I226" s="23">
        <v>46222</v>
      </c>
      <c r="J226" s="23">
        <v>45576</v>
      </c>
      <c r="K226" s="23">
        <v>45576</v>
      </c>
      <c r="L226" s="20">
        <v>0</v>
      </c>
      <c r="M226" s="20">
        <v>0</v>
      </c>
      <c r="N226" s="20">
        <v>1085</v>
      </c>
      <c r="O226" s="21">
        <v>0</v>
      </c>
      <c r="Q226" s="20">
        <v>0</v>
      </c>
      <c r="R226" s="20">
        <f t="shared" si="7"/>
        <v>1085</v>
      </c>
      <c r="S226" s="20">
        <v>1085</v>
      </c>
    </row>
    <row r="227" spans="2:19">
      <c r="B227" s="18" t="s">
        <v>16352</v>
      </c>
      <c r="D227" s="18" t="s">
        <v>16353</v>
      </c>
      <c r="E227" s="18" t="s">
        <v>16354</v>
      </c>
      <c r="F227" s="18" t="s">
        <v>16355</v>
      </c>
      <c r="G227" s="19">
        <v>12</v>
      </c>
      <c r="H227" s="23">
        <v>45873</v>
      </c>
      <c r="I227" s="23">
        <v>46222</v>
      </c>
      <c r="J227" s="23">
        <v>45576</v>
      </c>
      <c r="K227" s="23">
        <v>45579</v>
      </c>
      <c r="L227" s="20">
        <v>0</v>
      </c>
      <c r="M227" s="20">
        <v>0</v>
      </c>
      <c r="N227" s="20">
        <v>1090</v>
      </c>
      <c r="O227" s="21">
        <v>0</v>
      </c>
      <c r="Q227" s="20">
        <v>0</v>
      </c>
      <c r="R227" s="20">
        <f t="shared" si="7"/>
        <v>1090</v>
      </c>
      <c r="S227" s="20">
        <v>1090</v>
      </c>
    </row>
    <row r="228" spans="2:19">
      <c r="B228" s="18" t="s">
        <v>16356</v>
      </c>
      <c r="D228" s="18" t="s">
        <v>16357</v>
      </c>
      <c r="E228" s="18" t="s">
        <v>16358</v>
      </c>
      <c r="F228" s="18" t="s">
        <v>16359</v>
      </c>
      <c r="G228" s="19">
        <v>12</v>
      </c>
      <c r="H228" s="23">
        <v>45873</v>
      </c>
      <c r="I228" s="23">
        <v>46222</v>
      </c>
      <c r="J228" s="23">
        <v>45586</v>
      </c>
      <c r="K228" s="23">
        <v>45587</v>
      </c>
      <c r="L228" s="20">
        <v>0</v>
      </c>
      <c r="M228" s="20">
        <v>0</v>
      </c>
      <c r="N228" s="20">
        <v>1115</v>
      </c>
      <c r="O228" s="21">
        <v>0</v>
      </c>
      <c r="Q228" s="20">
        <v>0</v>
      </c>
      <c r="R228" s="20">
        <f t="shared" si="7"/>
        <v>1115</v>
      </c>
      <c r="S228" s="20">
        <v>1115</v>
      </c>
    </row>
    <row r="229" spans="2:19">
      <c r="B229" s="18" t="s">
        <v>16360</v>
      </c>
      <c r="D229" s="18" t="s">
        <v>16361</v>
      </c>
      <c r="E229" s="18" t="s">
        <v>16362</v>
      </c>
      <c r="F229" s="18" t="s">
        <v>16363</v>
      </c>
      <c r="G229" s="19">
        <v>12</v>
      </c>
      <c r="H229" s="23">
        <v>45873</v>
      </c>
      <c r="I229" s="23">
        <v>46222</v>
      </c>
      <c r="J229" s="23">
        <v>45612</v>
      </c>
      <c r="L229" s="20">
        <v>0</v>
      </c>
      <c r="M229" s="20">
        <v>0</v>
      </c>
      <c r="N229" s="20">
        <v>1090</v>
      </c>
      <c r="O229" s="21">
        <v>0</v>
      </c>
      <c r="Q229" s="20">
        <v>0</v>
      </c>
      <c r="R229" s="20">
        <f t="shared" si="7"/>
        <v>1090</v>
      </c>
      <c r="S229" s="20">
        <v>1090</v>
      </c>
    </row>
    <row r="230" spans="2:19">
      <c r="B230" s="18" t="s">
        <v>16364</v>
      </c>
      <c r="D230" s="18" t="s">
        <v>16365</v>
      </c>
      <c r="E230" s="18" t="s">
        <v>16366</v>
      </c>
      <c r="F230" s="18" t="s">
        <v>16367</v>
      </c>
      <c r="G230" s="19">
        <v>12</v>
      </c>
      <c r="H230" s="23">
        <v>45873</v>
      </c>
      <c r="I230" s="23">
        <v>46222</v>
      </c>
      <c r="J230" s="23">
        <v>45576</v>
      </c>
      <c r="K230" s="23">
        <v>45579</v>
      </c>
      <c r="L230" s="20">
        <v>0</v>
      </c>
      <c r="M230" s="20">
        <v>0</v>
      </c>
      <c r="N230" s="20">
        <v>1090</v>
      </c>
      <c r="O230" s="21">
        <v>0</v>
      </c>
      <c r="Q230" s="20">
        <v>0</v>
      </c>
      <c r="R230" s="20">
        <f t="shared" si="7"/>
        <v>1090</v>
      </c>
      <c r="S230" s="20">
        <v>1090</v>
      </c>
    </row>
    <row r="231" spans="2:19">
      <c r="B231" s="18" t="s">
        <v>16368</v>
      </c>
      <c r="D231" s="18" t="s">
        <v>16369</v>
      </c>
      <c r="E231" s="18" t="s">
        <v>16370</v>
      </c>
      <c r="F231" s="18" t="s">
        <v>16371</v>
      </c>
      <c r="G231" s="19">
        <v>12</v>
      </c>
      <c r="H231" s="23">
        <v>45873</v>
      </c>
      <c r="I231" s="23">
        <v>46222</v>
      </c>
      <c r="J231" s="23">
        <v>45575</v>
      </c>
      <c r="K231" s="23">
        <v>45576</v>
      </c>
      <c r="L231" s="20">
        <v>0</v>
      </c>
      <c r="M231" s="20">
        <v>0</v>
      </c>
      <c r="N231" s="20">
        <v>1190</v>
      </c>
      <c r="O231" s="21">
        <v>0</v>
      </c>
      <c r="Q231" s="20">
        <v>0</v>
      </c>
      <c r="R231" s="20">
        <f t="shared" si="7"/>
        <v>1190</v>
      </c>
      <c r="S231" s="20">
        <v>1190</v>
      </c>
    </row>
    <row r="232" spans="2:19">
      <c r="B232" s="18" t="s">
        <v>16372</v>
      </c>
      <c r="D232" s="18" t="s">
        <v>16373</v>
      </c>
      <c r="E232" s="18" t="s">
        <v>16374</v>
      </c>
      <c r="F232" s="18" t="s">
        <v>16375</v>
      </c>
      <c r="G232" s="19">
        <v>12</v>
      </c>
      <c r="H232" s="23">
        <v>45873</v>
      </c>
      <c r="I232" s="23">
        <v>46222</v>
      </c>
      <c r="J232" s="23">
        <v>45579</v>
      </c>
      <c r="K232" s="23">
        <v>45579</v>
      </c>
      <c r="L232" s="20">
        <v>0</v>
      </c>
      <c r="M232" s="20">
        <v>0</v>
      </c>
      <c r="N232" s="20">
        <v>1190</v>
      </c>
      <c r="O232" s="21">
        <v>0</v>
      </c>
      <c r="Q232" s="20">
        <v>0</v>
      </c>
      <c r="R232" s="20">
        <f t="shared" si="7"/>
        <v>1190</v>
      </c>
      <c r="S232" s="20">
        <v>1190</v>
      </c>
    </row>
    <row r="233" spans="2:19">
      <c r="B233" s="18" t="s">
        <v>16376</v>
      </c>
      <c r="D233" s="18" t="s">
        <v>16377</v>
      </c>
      <c r="E233" s="18" t="s">
        <v>16378</v>
      </c>
      <c r="F233" s="18" t="s">
        <v>16379</v>
      </c>
      <c r="G233" s="19">
        <v>12</v>
      </c>
      <c r="H233" s="23">
        <v>45873</v>
      </c>
      <c r="I233" s="23">
        <v>46222</v>
      </c>
      <c r="J233" s="23">
        <v>45615</v>
      </c>
      <c r="L233" s="20">
        <v>0</v>
      </c>
      <c r="M233" s="20">
        <v>0</v>
      </c>
      <c r="N233" s="20">
        <v>1270</v>
      </c>
      <c r="O233" s="21">
        <v>0</v>
      </c>
      <c r="Q233" s="20">
        <v>0</v>
      </c>
      <c r="R233" s="20">
        <f t="shared" si="7"/>
        <v>1270</v>
      </c>
      <c r="S233" s="20">
        <v>1270</v>
      </c>
    </row>
    <row r="234" spans="2:19">
      <c r="B234" s="18" t="s">
        <v>16380</v>
      </c>
      <c r="D234" s="18" t="s">
        <v>16381</v>
      </c>
      <c r="E234" s="18" t="s">
        <v>16382</v>
      </c>
      <c r="F234" s="18" t="s">
        <v>16383</v>
      </c>
      <c r="G234" s="19">
        <v>12</v>
      </c>
      <c r="H234" s="23">
        <v>45873</v>
      </c>
      <c r="I234" s="23">
        <v>46222</v>
      </c>
      <c r="J234" s="23">
        <v>45583</v>
      </c>
      <c r="K234" s="23">
        <v>45586</v>
      </c>
      <c r="L234" s="20">
        <v>0</v>
      </c>
      <c r="M234" s="20">
        <v>0</v>
      </c>
      <c r="N234" s="20">
        <v>1190</v>
      </c>
      <c r="O234" s="21">
        <v>0</v>
      </c>
      <c r="Q234" s="20">
        <v>0</v>
      </c>
      <c r="R234" s="20">
        <f t="shared" si="7"/>
        <v>1190</v>
      </c>
      <c r="S234" s="20">
        <v>1190</v>
      </c>
    </row>
    <row r="235" spans="2:19">
      <c r="B235" s="18" t="s">
        <v>16384</v>
      </c>
      <c r="D235" s="18" t="s">
        <v>16385</v>
      </c>
      <c r="E235" s="18" t="s">
        <v>16386</v>
      </c>
      <c r="F235" s="18" t="s">
        <v>16387</v>
      </c>
      <c r="G235" s="19">
        <v>12</v>
      </c>
      <c r="H235" s="23">
        <v>45873</v>
      </c>
      <c r="I235" s="23">
        <v>46222</v>
      </c>
      <c r="J235" s="23">
        <v>45596</v>
      </c>
      <c r="K235" s="23">
        <v>45597</v>
      </c>
      <c r="L235" s="20">
        <v>0</v>
      </c>
      <c r="M235" s="20">
        <v>0</v>
      </c>
      <c r="N235" s="20">
        <v>1215</v>
      </c>
      <c r="O235" s="21">
        <v>0</v>
      </c>
      <c r="Q235" s="20">
        <v>0</v>
      </c>
      <c r="R235" s="20">
        <f t="shared" si="7"/>
        <v>1215</v>
      </c>
      <c r="S235" s="20">
        <v>1215</v>
      </c>
    </row>
    <row r="236" spans="2:19">
      <c r="B236" s="18" t="s">
        <v>16388</v>
      </c>
      <c r="D236" s="18" t="s">
        <v>16389</v>
      </c>
      <c r="E236" s="18" t="s">
        <v>16390</v>
      </c>
      <c r="F236" s="18" t="s">
        <v>16391</v>
      </c>
      <c r="G236" s="19">
        <v>12</v>
      </c>
      <c r="H236" s="23">
        <v>45873</v>
      </c>
      <c r="I236" s="23">
        <v>46222</v>
      </c>
      <c r="J236" s="23">
        <v>45590</v>
      </c>
      <c r="K236" s="23">
        <v>45590</v>
      </c>
      <c r="L236" s="20">
        <v>0</v>
      </c>
      <c r="M236" s="20">
        <v>0</v>
      </c>
      <c r="N236" s="20">
        <v>1115</v>
      </c>
      <c r="O236" s="21">
        <v>0</v>
      </c>
      <c r="Q236" s="20">
        <v>0</v>
      </c>
      <c r="R236" s="20">
        <f t="shared" si="7"/>
        <v>1115</v>
      </c>
      <c r="S236" s="20">
        <v>1115</v>
      </c>
    </row>
    <row r="237" spans="2:19">
      <c r="B237" s="18" t="s">
        <v>16392</v>
      </c>
      <c r="D237" s="18" t="s">
        <v>16393</v>
      </c>
      <c r="E237" s="18" t="s">
        <v>16394</v>
      </c>
      <c r="F237" s="18" t="s">
        <v>16395</v>
      </c>
      <c r="G237" s="19">
        <v>12</v>
      </c>
      <c r="H237" s="23">
        <v>45873</v>
      </c>
      <c r="I237" s="23">
        <v>46222</v>
      </c>
      <c r="J237" s="23">
        <v>45585</v>
      </c>
      <c r="K237" s="23">
        <v>45586</v>
      </c>
      <c r="L237" s="20">
        <v>0</v>
      </c>
      <c r="M237" s="20">
        <v>0</v>
      </c>
      <c r="N237" s="20">
        <v>1090</v>
      </c>
      <c r="O237" s="21">
        <v>0</v>
      </c>
      <c r="Q237" s="20">
        <v>0</v>
      </c>
      <c r="R237" s="20">
        <f t="shared" si="7"/>
        <v>1090</v>
      </c>
      <c r="S237" s="20">
        <v>1090</v>
      </c>
    </row>
    <row r="238" spans="2:19">
      <c r="B238" s="18" t="s">
        <v>16396</v>
      </c>
      <c r="D238" s="18" t="s">
        <v>16397</v>
      </c>
      <c r="E238" s="18" t="s">
        <v>16398</v>
      </c>
      <c r="F238" s="18" t="s">
        <v>16399</v>
      </c>
      <c r="G238" s="19">
        <v>12</v>
      </c>
      <c r="H238" s="23">
        <v>45873</v>
      </c>
      <c r="I238" s="23">
        <v>46222</v>
      </c>
      <c r="J238" s="23">
        <v>45595</v>
      </c>
      <c r="K238" s="23">
        <v>45596</v>
      </c>
      <c r="L238" s="20">
        <v>2280</v>
      </c>
      <c r="M238" s="20">
        <v>0</v>
      </c>
      <c r="N238" s="20">
        <v>1140</v>
      </c>
      <c r="O238" s="21">
        <v>0</v>
      </c>
      <c r="Q238" s="20">
        <v>0</v>
      </c>
      <c r="R238" s="20">
        <f t="shared" si="7"/>
        <v>1140</v>
      </c>
      <c r="S238" s="20">
        <v>1140</v>
      </c>
    </row>
    <row r="239" spans="2:19">
      <c r="B239" s="18" t="s">
        <v>16400</v>
      </c>
      <c r="D239" s="18" t="s">
        <v>16401</v>
      </c>
      <c r="E239" s="18" t="s">
        <v>16402</v>
      </c>
      <c r="F239" s="18" t="s">
        <v>16403</v>
      </c>
      <c r="G239" s="19">
        <v>12</v>
      </c>
      <c r="H239" s="23">
        <v>45873</v>
      </c>
      <c r="I239" s="23">
        <v>46222</v>
      </c>
      <c r="J239" s="23">
        <v>45593</v>
      </c>
      <c r="K239" s="23">
        <v>45594</v>
      </c>
      <c r="L239" s="20">
        <v>0</v>
      </c>
      <c r="M239" s="20">
        <v>0</v>
      </c>
      <c r="N239" s="20">
        <v>1140</v>
      </c>
      <c r="O239" s="21">
        <v>0</v>
      </c>
      <c r="Q239" s="20">
        <v>0</v>
      </c>
      <c r="R239" s="20">
        <f t="shared" si="7"/>
        <v>1140</v>
      </c>
      <c r="S239" s="20">
        <v>1140</v>
      </c>
    </row>
    <row r="240" spans="2:19">
      <c r="B240" s="18" t="s">
        <v>16404</v>
      </c>
      <c r="D240" s="18" t="s">
        <v>16405</v>
      </c>
      <c r="E240" s="18" t="s">
        <v>16406</v>
      </c>
      <c r="F240" s="18" t="s">
        <v>16407</v>
      </c>
      <c r="G240" s="19">
        <v>12</v>
      </c>
      <c r="H240" s="23">
        <v>45873</v>
      </c>
      <c r="I240" s="23">
        <v>46222</v>
      </c>
      <c r="J240" s="23">
        <v>45586</v>
      </c>
      <c r="K240" s="23">
        <v>45587</v>
      </c>
      <c r="L240" s="20">
        <v>2120</v>
      </c>
      <c r="M240" s="20">
        <v>0</v>
      </c>
      <c r="N240" s="20">
        <v>1160</v>
      </c>
      <c r="O240" s="21">
        <v>0</v>
      </c>
      <c r="Q240" s="20">
        <v>0</v>
      </c>
      <c r="R240" s="20">
        <f t="shared" si="7"/>
        <v>1160</v>
      </c>
      <c r="S240" s="20">
        <v>1160</v>
      </c>
    </row>
    <row r="241" spans="2:19">
      <c r="B241" s="18" t="s">
        <v>16408</v>
      </c>
      <c r="D241" s="18" t="s">
        <v>16409</v>
      </c>
      <c r="E241" s="18" t="s">
        <v>16410</v>
      </c>
      <c r="F241" s="18" t="s">
        <v>16411</v>
      </c>
      <c r="G241" s="19">
        <v>12</v>
      </c>
      <c r="H241" s="23">
        <v>45859</v>
      </c>
      <c r="I241" s="23">
        <v>46222</v>
      </c>
      <c r="J241" s="23">
        <v>45579</v>
      </c>
      <c r="K241" s="23">
        <v>45579</v>
      </c>
      <c r="L241" s="20">
        <v>0</v>
      </c>
      <c r="M241" s="20">
        <v>0</v>
      </c>
      <c r="N241" s="20">
        <v>1205</v>
      </c>
      <c r="O241" s="21">
        <v>0</v>
      </c>
      <c r="Q241" s="20">
        <v>0</v>
      </c>
      <c r="R241" s="20">
        <f t="shared" si="7"/>
        <v>1205</v>
      </c>
      <c r="S241" s="20">
        <v>1205</v>
      </c>
    </row>
    <row r="242" spans="2:19">
      <c r="B242" s="18" t="s">
        <v>16412</v>
      </c>
      <c r="D242" s="18" t="s">
        <v>16413</v>
      </c>
      <c r="E242" s="18" t="s">
        <v>16414</v>
      </c>
      <c r="F242" s="18" t="s">
        <v>16415</v>
      </c>
      <c r="G242" s="19">
        <v>12</v>
      </c>
      <c r="H242" s="23">
        <v>45873</v>
      </c>
      <c r="I242" s="23">
        <v>46222</v>
      </c>
      <c r="J242" s="23">
        <v>45576</v>
      </c>
      <c r="K242" s="23">
        <v>45576</v>
      </c>
      <c r="L242" s="20">
        <v>0</v>
      </c>
      <c r="M242" s="20">
        <v>0</v>
      </c>
      <c r="N242" s="20">
        <v>1090</v>
      </c>
      <c r="O242" s="21">
        <v>0</v>
      </c>
      <c r="Q242" s="20">
        <v>0</v>
      </c>
      <c r="R242" s="20">
        <f t="shared" si="7"/>
        <v>1090</v>
      </c>
      <c r="S242" s="20">
        <v>1090</v>
      </c>
    </row>
    <row r="243" spans="2:19">
      <c r="B243" s="18" t="s">
        <v>16416</v>
      </c>
      <c r="D243" s="18" t="s">
        <v>16417</v>
      </c>
      <c r="E243" s="18" t="s">
        <v>16418</v>
      </c>
      <c r="F243" s="18" t="s">
        <v>16419</v>
      </c>
      <c r="G243" s="19">
        <v>12</v>
      </c>
      <c r="H243" s="23">
        <v>45873</v>
      </c>
      <c r="I243" s="23">
        <v>46222</v>
      </c>
      <c r="J243" s="23">
        <v>45577</v>
      </c>
      <c r="K243" s="23">
        <v>45579</v>
      </c>
      <c r="L243" s="20">
        <v>0</v>
      </c>
      <c r="M243" s="20">
        <v>0</v>
      </c>
      <c r="N243" s="20">
        <v>1115</v>
      </c>
      <c r="O243" s="21">
        <v>0</v>
      </c>
      <c r="Q243" s="20">
        <v>0</v>
      </c>
      <c r="R243" s="20">
        <f t="shared" si="7"/>
        <v>1115</v>
      </c>
      <c r="S243" s="20">
        <v>1115</v>
      </c>
    </row>
    <row r="244" spans="2:19">
      <c r="B244" s="18" t="s">
        <v>16420</v>
      </c>
      <c r="D244" s="18" t="s">
        <v>16421</v>
      </c>
      <c r="E244" s="18" t="s">
        <v>16422</v>
      </c>
      <c r="F244" s="18" t="s">
        <v>16423</v>
      </c>
      <c r="G244" s="19">
        <v>12</v>
      </c>
      <c r="H244" s="23">
        <v>45873</v>
      </c>
      <c r="I244" s="23">
        <v>46222</v>
      </c>
      <c r="J244" s="23">
        <v>45576</v>
      </c>
      <c r="K244" s="23">
        <v>45576</v>
      </c>
      <c r="L244" s="20">
        <v>0</v>
      </c>
      <c r="M244" s="20">
        <v>0</v>
      </c>
      <c r="N244" s="20">
        <v>1240</v>
      </c>
      <c r="O244" s="21">
        <v>0</v>
      </c>
      <c r="Q244" s="20">
        <v>0</v>
      </c>
      <c r="R244" s="20">
        <f t="shared" si="7"/>
        <v>1240</v>
      </c>
      <c r="S244" s="20">
        <v>1240</v>
      </c>
    </row>
    <row r="245" spans="2:19">
      <c r="B245" s="18" t="s">
        <v>16424</v>
      </c>
      <c r="D245" s="18" t="s">
        <v>16425</v>
      </c>
      <c r="E245" s="18" t="s">
        <v>16426</v>
      </c>
      <c r="F245" s="18" t="s">
        <v>16427</v>
      </c>
      <c r="G245" s="19">
        <v>12</v>
      </c>
      <c r="H245" s="23">
        <v>45873</v>
      </c>
      <c r="I245" s="23">
        <v>46222</v>
      </c>
      <c r="J245" s="23">
        <v>45576</v>
      </c>
      <c r="K245" s="23">
        <v>45576</v>
      </c>
      <c r="L245" s="20">
        <v>0</v>
      </c>
      <c r="M245" s="20">
        <v>0</v>
      </c>
      <c r="N245" s="20">
        <v>1240</v>
      </c>
      <c r="O245" s="21">
        <v>0</v>
      </c>
      <c r="Q245" s="20">
        <v>0</v>
      </c>
      <c r="R245" s="20">
        <f t="shared" ref="R245:R276" si="8">N245</f>
        <v>1240</v>
      </c>
      <c r="S245" s="20">
        <v>1240</v>
      </c>
    </row>
    <row r="246" spans="2:19">
      <c r="B246" s="18" t="s">
        <v>16428</v>
      </c>
      <c r="D246" s="18" t="s">
        <v>16429</v>
      </c>
      <c r="E246" s="18" t="s">
        <v>16430</v>
      </c>
      <c r="F246" s="18" t="s">
        <v>16431</v>
      </c>
      <c r="G246" s="19">
        <v>12</v>
      </c>
      <c r="H246" s="23">
        <v>45873</v>
      </c>
      <c r="I246" s="23">
        <v>46222</v>
      </c>
      <c r="J246" s="23">
        <v>45575</v>
      </c>
      <c r="K246" s="23">
        <v>45576</v>
      </c>
      <c r="L246" s="20">
        <v>0</v>
      </c>
      <c r="M246" s="20">
        <v>0</v>
      </c>
      <c r="N246" s="20">
        <v>1135</v>
      </c>
      <c r="O246" s="21">
        <v>0</v>
      </c>
      <c r="Q246" s="20">
        <v>0</v>
      </c>
      <c r="R246" s="20">
        <f t="shared" si="8"/>
        <v>1135</v>
      </c>
      <c r="S246" s="20">
        <v>1135</v>
      </c>
    </row>
    <row r="247" spans="2:19">
      <c r="B247" s="18" t="s">
        <v>16432</v>
      </c>
      <c r="D247" s="18" t="s">
        <v>16433</v>
      </c>
      <c r="E247" s="18" t="s">
        <v>16434</v>
      </c>
      <c r="F247" s="18" t="s">
        <v>16435</v>
      </c>
      <c r="G247" s="19">
        <v>12</v>
      </c>
      <c r="H247" s="23">
        <v>45873</v>
      </c>
      <c r="I247" s="23">
        <v>46222</v>
      </c>
      <c r="J247" s="23">
        <v>45576</v>
      </c>
      <c r="K247" s="23">
        <v>45576</v>
      </c>
      <c r="L247" s="20">
        <v>0</v>
      </c>
      <c r="M247" s="20">
        <v>0</v>
      </c>
      <c r="N247" s="20">
        <v>1140</v>
      </c>
      <c r="O247" s="21">
        <v>0</v>
      </c>
      <c r="Q247" s="20">
        <v>0</v>
      </c>
      <c r="R247" s="20">
        <f t="shared" si="8"/>
        <v>1140</v>
      </c>
      <c r="S247" s="20">
        <v>1140</v>
      </c>
    </row>
    <row r="248" spans="2:19">
      <c r="B248" s="18" t="s">
        <v>16436</v>
      </c>
      <c r="D248" s="18" t="s">
        <v>16437</v>
      </c>
      <c r="E248" s="18" t="s">
        <v>16438</v>
      </c>
      <c r="F248" s="18" t="s">
        <v>16439</v>
      </c>
      <c r="G248" s="19">
        <v>12</v>
      </c>
      <c r="H248" s="23">
        <v>45873</v>
      </c>
      <c r="I248" s="23">
        <v>46222</v>
      </c>
      <c r="J248" s="23">
        <v>45573</v>
      </c>
      <c r="K248" s="23">
        <v>45573</v>
      </c>
      <c r="L248" s="20">
        <v>0</v>
      </c>
      <c r="M248" s="20">
        <v>0</v>
      </c>
      <c r="N248" s="20">
        <v>1250</v>
      </c>
      <c r="O248" s="21">
        <v>0</v>
      </c>
      <c r="Q248" s="20">
        <v>0</v>
      </c>
      <c r="R248" s="20">
        <f t="shared" si="8"/>
        <v>1250</v>
      </c>
      <c r="S248" s="20">
        <v>1250</v>
      </c>
    </row>
    <row r="249" spans="2:19">
      <c r="B249" s="18" t="s">
        <v>16440</v>
      </c>
      <c r="D249" s="18" t="s">
        <v>16441</v>
      </c>
      <c r="E249" s="18" t="s">
        <v>16442</v>
      </c>
      <c r="F249" s="18" t="s">
        <v>16443</v>
      </c>
      <c r="G249" s="19">
        <v>12</v>
      </c>
      <c r="H249" s="23">
        <v>45859</v>
      </c>
      <c r="I249" s="23">
        <v>46222</v>
      </c>
      <c r="J249" s="23">
        <v>45576</v>
      </c>
      <c r="K249" s="23">
        <v>45576</v>
      </c>
      <c r="L249" s="20">
        <v>0</v>
      </c>
      <c r="M249" s="20">
        <v>0</v>
      </c>
      <c r="N249" s="20">
        <v>1245</v>
      </c>
      <c r="O249" s="21">
        <v>0</v>
      </c>
      <c r="Q249" s="20">
        <v>0</v>
      </c>
      <c r="R249" s="20">
        <f t="shared" si="8"/>
        <v>1245</v>
      </c>
      <c r="S249" s="20">
        <v>1245</v>
      </c>
    </row>
    <row r="250" spans="2:19">
      <c r="B250" s="18" t="s">
        <v>16444</v>
      </c>
      <c r="D250" s="18" t="s">
        <v>16445</v>
      </c>
      <c r="E250" s="18" t="s">
        <v>16446</v>
      </c>
      <c r="F250" s="18" t="s">
        <v>16447</v>
      </c>
      <c r="G250" s="19">
        <v>12</v>
      </c>
      <c r="H250" s="23">
        <v>45873</v>
      </c>
      <c r="I250" s="23">
        <v>46222</v>
      </c>
      <c r="J250" s="23">
        <v>45586</v>
      </c>
      <c r="K250" s="23">
        <v>45587</v>
      </c>
      <c r="L250" s="20">
        <v>0</v>
      </c>
      <c r="M250" s="20">
        <v>0</v>
      </c>
      <c r="N250" s="20">
        <v>1215</v>
      </c>
      <c r="O250" s="21">
        <v>0</v>
      </c>
      <c r="Q250" s="20">
        <v>0</v>
      </c>
      <c r="R250" s="20">
        <f t="shared" si="8"/>
        <v>1215</v>
      </c>
      <c r="S250" s="20">
        <v>1215</v>
      </c>
    </row>
    <row r="251" spans="2:19">
      <c r="B251" s="18" t="s">
        <v>16448</v>
      </c>
      <c r="D251" s="18" t="s">
        <v>16449</v>
      </c>
      <c r="E251" s="18" t="s">
        <v>16450</v>
      </c>
      <c r="F251" s="18" t="s">
        <v>16451</v>
      </c>
      <c r="G251" s="19">
        <v>12</v>
      </c>
      <c r="H251" s="23">
        <v>45873</v>
      </c>
      <c r="I251" s="23">
        <v>46222</v>
      </c>
      <c r="J251" s="23">
        <v>45573</v>
      </c>
      <c r="K251" s="23">
        <v>45574</v>
      </c>
      <c r="L251" s="20">
        <v>0</v>
      </c>
      <c r="M251" s="20">
        <v>0</v>
      </c>
      <c r="N251" s="20">
        <v>1135</v>
      </c>
      <c r="O251" s="21">
        <v>0</v>
      </c>
      <c r="Q251" s="20">
        <v>0</v>
      </c>
      <c r="R251" s="20">
        <f t="shared" si="8"/>
        <v>1135</v>
      </c>
      <c r="S251" s="20">
        <v>1135</v>
      </c>
    </row>
    <row r="252" spans="2:19">
      <c r="B252" s="18" t="s">
        <v>16452</v>
      </c>
      <c r="D252" s="18" t="s">
        <v>16453</v>
      </c>
      <c r="E252" s="18" t="s">
        <v>16454</v>
      </c>
      <c r="F252" s="18" t="s">
        <v>16455</v>
      </c>
      <c r="G252" s="19">
        <v>12</v>
      </c>
      <c r="H252" s="23">
        <v>45873</v>
      </c>
      <c r="I252" s="23">
        <v>46222</v>
      </c>
      <c r="J252" s="23">
        <v>45587</v>
      </c>
      <c r="K252" s="23">
        <v>45587</v>
      </c>
      <c r="L252" s="20">
        <v>0</v>
      </c>
      <c r="M252" s="20">
        <v>0</v>
      </c>
      <c r="N252" s="20">
        <v>1115</v>
      </c>
      <c r="O252" s="21">
        <v>0</v>
      </c>
      <c r="Q252" s="20">
        <v>0</v>
      </c>
      <c r="R252" s="20">
        <f t="shared" si="8"/>
        <v>1115</v>
      </c>
      <c r="S252" s="20">
        <v>1115</v>
      </c>
    </row>
    <row r="253" spans="2:19">
      <c r="B253" s="18" t="s">
        <v>16456</v>
      </c>
      <c r="D253" s="18" t="s">
        <v>16457</v>
      </c>
      <c r="E253" s="18" t="s">
        <v>16458</v>
      </c>
      <c r="F253" s="18" t="s">
        <v>16459</v>
      </c>
      <c r="G253" s="19">
        <v>12</v>
      </c>
      <c r="H253" s="23">
        <v>45873</v>
      </c>
      <c r="I253" s="23">
        <v>46222</v>
      </c>
      <c r="J253" s="23">
        <v>45573</v>
      </c>
      <c r="K253" s="23">
        <v>45573</v>
      </c>
      <c r="L253" s="20">
        <v>0</v>
      </c>
      <c r="M253" s="20">
        <v>0</v>
      </c>
      <c r="N253" s="20">
        <v>1135</v>
      </c>
      <c r="O253" s="21">
        <v>0</v>
      </c>
      <c r="Q253" s="20">
        <v>0</v>
      </c>
      <c r="R253" s="20">
        <f t="shared" si="8"/>
        <v>1135</v>
      </c>
      <c r="S253" s="20">
        <v>1135</v>
      </c>
    </row>
    <row r="254" spans="2:19">
      <c r="B254" s="18" t="s">
        <v>16460</v>
      </c>
      <c r="D254" s="18" t="s">
        <v>16461</v>
      </c>
      <c r="E254" s="18" t="s">
        <v>16462</v>
      </c>
      <c r="F254" s="18" t="s">
        <v>16463</v>
      </c>
      <c r="G254" s="19">
        <v>12</v>
      </c>
      <c r="H254" s="23">
        <v>45873</v>
      </c>
      <c r="I254" s="23">
        <v>46222</v>
      </c>
      <c r="J254" s="23">
        <v>45576</v>
      </c>
      <c r="K254" s="23">
        <v>45576</v>
      </c>
      <c r="L254" s="20">
        <v>0</v>
      </c>
      <c r="M254" s="20">
        <v>0</v>
      </c>
      <c r="N254" s="20">
        <v>1035</v>
      </c>
      <c r="O254" s="21">
        <v>0</v>
      </c>
      <c r="Q254" s="20">
        <v>0</v>
      </c>
      <c r="R254" s="20">
        <f t="shared" si="8"/>
        <v>1035</v>
      </c>
      <c r="S254" s="20">
        <v>1035</v>
      </c>
    </row>
    <row r="255" spans="2:19">
      <c r="B255" s="18" t="s">
        <v>16464</v>
      </c>
      <c r="D255" s="18" t="s">
        <v>16465</v>
      </c>
      <c r="E255" s="18" t="s">
        <v>16466</v>
      </c>
      <c r="F255" s="18" t="s">
        <v>16467</v>
      </c>
      <c r="G255" s="19">
        <v>12</v>
      </c>
      <c r="H255" s="23">
        <v>45873</v>
      </c>
      <c r="I255" s="23">
        <v>46222</v>
      </c>
      <c r="L255" s="20">
        <v>0</v>
      </c>
      <c r="M255" s="20">
        <v>0</v>
      </c>
      <c r="N255" s="20">
        <v>1240</v>
      </c>
      <c r="O255" s="21">
        <v>0</v>
      </c>
      <c r="Q255" s="20">
        <v>0</v>
      </c>
      <c r="R255" s="20">
        <f t="shared" si="8"/>
        <v>1240</v>
      </c>
      <c r="S255" s="20">
        <v>1240</v>
      </c>
    </row>
    <row r="256" spans="2:19">
      <c r="B256" s="18" t="s">
        <v>16468</v>
      </c>
      <c r="D256" s="18" t="s">
        <v>16469</v>
      </c>
      <c r="E256" s="18" t="s">
        <v>16470</v>
      </c>
      <c r="F256" s="18" t="s">
        <v>16471</v>
      </c>
      <c r="G256" s="19">
        <v>12</v>
      </c>
      <c r="H256" s="23">
        <v>45873</v>
      </c>
      <c r="I256" s="23">
        <v>46222</v>
      </c>
      <c r="J256" s="23">
        <v>45576</v>
      </c>
      <c r="K256" s="23">
        <v>45576</v>
      </c>
      <c r="L256" s="20">
        <v>0</v>
      </c>
      <c r="M256" s="20">
        <v>0</v>
      </c>
      <c r="N256" s="20">
        <v>1035</v>
      </c>
      <c r="O256" s="21">
        <v>0</v>
      </c>
      <c r="Q256" s="20">
        <v>0</v>
      </c>
      <c r="R256" s="20">
        <f t="shared" si="8"/>
        <v>1035</v>
      </c>
      <c r="S256" s="20">
        <v>1035</v>
      </c>
    </row>
    <row r="257" spans="2:19">
      <c r="B257" s="18" t="s">
        <v>16472</v>
      </c>
      <c r="D257" s="18" t="s">
        <v>16473</v>
      </c>
      <c r="E257" s="18" t="s">
        <v>16474</v>
      </c>
      <c r="F257" s="18" t="s">
        <v>16475</v>
      </c>
      <c r="G257" s="19">
        <v>12</v>
      </c>
      <c r="H257" s="23">
        <v>45873</v>
      </c>
      <c r="I257" s="23">
        <v>46222</v>
      </c>
      <c r="J257" s="23">
        <v>45588</v>
      </c>
      <c r="K257" s="23">
        <v>45588</v>
      </c>
      <c r="L257" s="20">
        <v>0</v>
      </c>
      <c r="M257" s="20">
        <v>0</v>
      </c>
      <c r="N257" s="20">
        <v>1170</v>
      </c>
      <c r="O257" s="21">
        <v>0</v>
      </c>
      <c r="Q257" s="20">
        <v>0</v>
      </c>
      <c r="R257" s="20">
        <f t="shared" si="8"/>
        <v>1170</v>
      </c>
      <c r="S257" s="20">
        <v>1170</v>
      </c>
    </row>
    <row r="258" spans="2:19">
      <c r="B258" s="18" t="s">
        <v>16476</v>
      </c>
      <c r="D258" s="18" t="s">
        <v>16477</v>
      </c>
      <c r="E258" s="18" t="s">
        <v>16478</v>
      </c>
      <c r="F258" s="18" t="s">
        <v>16479</v>
      </c>
      <c r="G258" s="19">
        <v>12</v>
      </c>
      <c r="H258" s="23">
        <v>45873</v>
      </c>
      <c r="I258" s="23">
        <v>46222</v>
      </c>
      <c r="J258" s="23">
        <v>45579</v>
      </c>
      <c r="K258" s="23">
        <v>45579</v>
      </c>
      <c r="L258" s="20">
        <v>0</v>
      </c>
      <c r="M258" s="20">
        <v>0</v>
      </c>
      <c r="N258" s="20">
        <v>1240</v>
      </c>
      <c r="O258" s="21">
        <v>0</v>
      </c>
      <c r="Q258" s="20">
        <v>0</v>
      </c>
      <c r="R258" s="20">
        <f t="shared" si="8"/>
        <v>1240</v>
      </c>
      <c r="S258" s="20">
        <v>1240</v>
      </c>
    </row>
    <row r="259" spans="2:19">
      <c r="B259" s="18" t="s">
        <v>16480</v>
      </c>
      <c r="D259" s="18" t="s">
        <v>16481</v>
      </c>
      <c r="E259" s="18" t="s">
        <v>16482</v>
      </c>
      <c r="F259" s="18" t="s">
        <v>16483</v>
      </c>
      <c r="G259" s="19">
        <v>12</v>
      </c>
      <c r="H259" s="23">
        <v>45873</v>
      </c>
      <c r="I259" s="23">
        <v>46222</v>
      </c>
      <c r="J259" s="23">
        <v>45575</v>
      </c>
      <c r="K259" s="23">
        <v>45576</v>
      </c>
      <c r="L259" s="20">
        <v>0</v>
      </c>
      <c r="M259" s="20">
        <v>0</v>
      </c>
      <c r="N259" s="20">
        <v>1035</v>
      </c>
      <c r="O259" s="21">
        <v>0</v>
      </c>
      <c r="Q259" s="20">
        <v>0</v>
      </c>
      <c r="R259" s="20">
        <f t="shared" si="8"/>
        <v>1035</v>
      </c>
      <c r="S259" s="20">
        <v>1035</v>
      </c>
    </row>
    <row r="260" spans="2:19">
      <c r="B260" s="18" t="s">
        <v>16484</v>
      </c>
      <c r="D260" s="18" t="s">
        <v>16485</v>
      </c>
      <c r="E260" s="18" t="s">
        <v>16486</v>
      </c>
      <c r="F260" s="18" t="s">
        <v>16487</v>
      </c>
      <c r="G260" s="19">
        <v>12</v>
      </c>
      <c r="H260" s="23">
        <v>45873</v>
      </c>
      <c r="I260" s="23">
        <v>46222</v>
      </c>
      <c r="J260" s="23">
        <v>45575</v>
      </c>
      <c r="K260" s="23">
        <v>45576</v>
      </c>
      <c r="L260" s="20">
        <v>0</v>
      </c>
      <c r="M260" s="20">
        <v>0</v>
      </c>
      <c r="N260" s="20">
        <v>1095</v>
      </c>
      <c r="O260" s="21">
        <v>0</v>
      </c>
      <c r="Q260" s="20">
        <v>0</v>
      </c>
      <c r="R260" s="20">
        <f t="shared" si="8"/>
        <v>1095</v>
      </c>
      <c r="S260" s="20">
        <v>1095</v>
      </c>
    </row>
    <row r="261" spans="2:19">
      <c r="B261" s="18" t="s">
        <v>16488</v>
      </c>
      <c r="D261" s="18" t="s">
        <v>16489</v>
      </c>
      <c r="E261" s="18" t="s">
        <v>16490</v>
      </c>
      <c r="F261" s="18" t="s">
        <v>16491</v>
      </c>
      <c r="G261" s="19">
        <v>12</v>
      </c>
      <c r="H261" s="23">
        <v>45873</v>
      </c>
      <c r="I261" s="23">
        <v>46222</v>
      </c>
      <c r="J261" s="23">
        <v>45600</v>
      </c>
      <c r="K261" s="23">
        <v>45601</v>
      </c>
      <c r="L261" s="20">
        <v>0</v>
      </c>
      <c r="M261" s="20">
        <v>0</v>
      </c>
      <c r="N261" s="20">
        <v>1085</v>
      </c>
      <c r="O261" s="21">
        <v>0</v>
      </c>
      <c r="Q261" s="20">
        <v>0</v>
      </c>
      <c r="R261" s="20">
        <f t="shared" si="8"/>
        <v>1085</v>
      </c>
      <c r="S261" s="20">
        <v>1085</v>
      </c>
    </row>
    <row r="262" spans="2:19">
      <c r="B262" s="18" t="s">
        <v>16492</v>
      </c>
      <c r="D262" s="18" t="s">
        <v>16493</v>
      </c>
      <c r="E262" s="18" t="s">
        <v>16494</v>
      </c>
      <c r="F262" s="18" t="s">
        <v>16495</v>
      </c>
      <c r="G262" s="19">
        <v>12</v>
      </c>
      <c r="H262" s="23">
        <v>45873</v>
      </c>
      <c r="I262" s="23">
        <v>46222</v>
      </c>
      <c r="J262" s="23">
        <v>45579</v>
      </c>
      <c r="K262" s="23">
        <v>45580</v>
      </c>
      <c r="L262" s="20">
        <v>0</v>
      </c>
      <c r="M262" s="20">
        <v>0</v>
      </c>
      <c r="N262" s="20">
        <v>1190</v>
      </c>
      <c r="O262" s="21">
        <v>0</v>
      </c>
      <c r="Q262" s="20">
        <v>0</v>
      </c>
      <c r="R262" s="20">
        <f t="shared" si="8"/>
        <v>1190</v>
      </c>
      <c r="S262" s="20">
        <v>1190</v>
      </c>
    </row>
    <row r="263" spans="2:19">
      <c r="B263" s="18" t="s">
        <v>16496</v>
      </c>
      <c r="D263" s="18" t="s">
        <v>16497</v>
      </c>
      <c r="E263" s="18" t="s">
        <v>16498</v>
      </c>
      <c r="F263" s="18" t="s">
        <v>16499</v>
      </c>
      <c r="G263" s="19">
        <v>12</v>
      </c>
      <c r="H263" s="23">
        <v>45873</v>
      </c>
      <c r="I263" s="23">
        <v>46222</v>
      </c>
      <c r="J263" s="23">
        <v>45589</v>
      </c>
      <c r="K263" s="23">
        <v>45589</v>
      </c>
      <c r="L263" s="20">
        <v>0</v>
      </c>
      <c r="M263" s="20">
        <v>0</v>
      </c>
      <c r="N263" s="20">
        <v>1240</v>
      </c>
      <c r="O263" s="21">
        <v>0</v>
      </c>
      <c r="Q263" s="20">
        <v>0</v>
      </c>
      <c r="R263" s="20">
        <f t="shared" si="8"/>
        <v>1240</v>
      </c>
      <c r="S263" s="20">
        <v>1240</v>
      </c>
    </row>
    <row r="264" spans="2:19">
      <c r="B264" s="18" t="s">
        <v>16500</v>
      </c>
      <c r="D264" s="18" t="s">
        <v>16501</v>
      </c>
      <c r="E264" s="18" t="s">
        <v>16502</v>
      </c>
      <c r="F264" s="18" t="s">
        <v>16503</v>
      </c>
      <c r="G264" s="19">
        <v>12</v>
      </c>
      <c r="H264" s="23">
        <v>45873</v>
      </c>
      <c r="I264" s="23">
        <v>46222</v>
      </c>
      <c r="J264" s="23">
        <v>45576</v>
      </c>
      <c r="K264" s="23">
        <v>45576</v>
      </c>
      <c r="L264" s="20">
        <v>0</v>
      </c>
      <c r="M264" s="20">
        <v>0</v>
      </c>
      <c r="N264" s="20">
        <v>1060</v>
      </c>
      <c r="O264" s="21">
        <v>0</v>
      </c>
      <c r="Q264" s="20">
        <v>0</v>
      </c>
      <c r="R264" s="20">
        <f t="shared" si="8"/>
        <v>1060</v>
      </c>
      <c r="S264" s="20">
        <v>1060</v>
      </c>
    </row>
    <row r="265" spans="2:19">
      <c r="B265" s="18" t="s">
        <v>16504</v>
      </c>
      <c r="D265" s="18" t="s">
        <v>16505</v>
      </c>
      <c r="E265" s="18" t="s">
        <v>16506</v>
      </c>
      <c r="F265" s="18" t="s">
        <v>16507</v>
      </c>
      <c r="G265" s="19">
        <v>12</v>
      </c>
      <c r="H265" s="23">
        <v>45873</v>
      </c>
      <c r="I265" s="23">
        <v>46222</v>
      </c>
      <c r="J265" s="23">
        <v>45573</v>
      </c>
      <c r="K265" s="23">
        <v>45574</v>
      </c>
      <c r="L265" s="20">
        <v>0</v>
      </c>
      <c r="M265" s="20">
        <v>0</v>
      </c>
      <c r="N265" s="20">
        <v>1185</v>
      </c>
      <c r="O265" s="21">
        <v>0</v>
      </c>
      <c r="Q265" s="20">
        <v>0</v>
      </c>
      <c r="R265" s="20">
        <f t="shared" si="8"/>
        <v>1185</v>
      </c>
      <c r="S265" s="20">
        <v>1185</v>
      </c>
    </row>
    <row r="266" spans="2:19">
      <c r="B266" s="18" t="s">
        <v>16508</v>
      </c>
      <c r="D266" s="18" t="s">
        <v>16509</v>
      </c>
      <c r="E266" s="18" t="s">
        <v>16510</v>
      </c>
      <c r="F266" s="18" t="s">
        <v>16511</v>
      </c>
      <c r="G266" s="19">
        <v>12</v>
      </c>
      <c r="H266" s="23">
        <v>45873</v>
      </c>
      <c r="I266" s="23">
        <v>46222</v>
      </c>
      <c r="J266" s="23">
        <v>45574</v>
      </c>
      <c r="K266" s="23">
        <v>45575</v>
      </c>
      <c r="L266" s="20">
        <v>0</v>
      </c>
      <c r="M266" s="20">
        <v>0</v>
      </c>
      <c r="N266" s="20">
        <v>1185</v>
      </c>
      <c r="O266" s="21">
        <v>0</v>
      </c>
      <c r="Q266" s="20">
        <v>0</v>
      </c>
      <c r="R266" s="20">
        <f t="shared" si="8"/>
        <v>1185</v>
      </c>
      <c r="S266" s="20">
        <v>1185</v>
      </c>
    </row>
    <row r="267" spans="2:19">
      <c r="B267" s="18" t="s">
        <v>16512</v>
      </c>
      <c r="D267" s="18" t="s">
        <v>16513</v>
      </c>
      <c r="E267" s="18" t="s">
        <v>16514</v>
      </c>
      <c r="F267" s="18" t="s">
        <v>16515</v>
      </c>
      <c r="G267" s="19">
        <v>12</v>
      </c>
      <c r="H267" s="23">
        <v>45873</v>
      </c>
      <c r="I267" s="23">
        <v>46222</v>
      </c>
      <c r="J267" s="23">
        <v>45588</v>
      </c>
      <c r="K267" s="23">
        <v>45588</v>
      </c>
      <c r="L267" s="20">
        <v>0</v>
      </c>
      <c r="M267" s="20">
        <v>0</v>
      </c>
      <c r="N267" s="20">
        <v>1170</v>
      </c>
      <c r="O267" s="21">
        <v>0</v>
      </c>
      <c r="Q267" s="20">
        <v>0</v>
      </c>
      <c r="R267" s="20">
        <f t="shared" si="8"/>
        <v>1170</v>
      </c>
      <c r="S267" s="20">
        <v>1170</v>
      </c>
    </row>
    <row r="268" spans="2:19">
      <c r="B268" s="18" t="s">
        <v>16516</v>
      </c>
      <c r="D268" s="18" t="s">
        <v>16517</v>
      </c>
      <c r="E268" s="18" t="s">
        <v>16518</v>
      </c>
      <c r="F268" s="18" t="s">
        <v>16519</v>
      </c>
      <c r="G268" s="19">
        <v>12</v>
      </c>
      <c r="H268" s="23">
        <v>45873</v>
      </c>
      <c r="I268" s="23">
        <v>46222</v>
      </c>
      <c r="J268" s="23">
        <v>45582</v>
      </c>
      <c r="K268" s="23">
        <v>45586</v>
      </c>
      <c r="L268" s="20">
        <v>0</v>
      </c>
      <c r="M268" s="20">
        <v>0</v>
      </c>
      <c r="N268" s="20">
        <v>1190</v>
      </c>
      <c r="O268" s="21">
        <v>0</v>
      </c>
      <c r="Q268" s="20">
        <v>0</v>
      </c>
      <c r="R268" s="20">
        <f t="shared" si="8"/>
        <v>1190</v>
      </c>
      <c r="S268" s="20">
        <v>1190</v>
      </c>
    </row>
    <row r="269" spans="2:19">
      <c r="B269" s="18" t="s">
        <v>16520</v>
      </c>
      <c r="D269" s="18" t="s">
        <v>16521</v>
      </c>
      <c r="E269" s="18" t="s">
        <v>16522</v>
      </c>
      <c r="F269" s="18" t="s">
        <v>16523</v>
      </c>
      <c r="G269" s="19">
        <v>12</v>
      </c>
      <c r="H269" s="23">
        <v>45873</v>
      </c>
      <c r="I269" s="23">
        <v>46222</v>
      </c>
      <c r="J269" s="23">
        <v>45581</v>
      </c>
      <c r="K269" s="23">
        <v>45586</v>
      </c>
      <c r="L269" s="20">
        <v>0</v>
      </c>
      <c r="M269" s="20">
        <v>0</v>
      </c>
      <c r="N269" s="20">
        <v>1035</v>
      </c>
      <c r="O269" s="21">
        <v>0</v>
      </c>
      <c r="Q269" s="20">
        <v>0</v>
      </c>
      <c r="R269" s="20">
        <f t="shared" si="8"/>
        <v>1035</v>
      </c>
      <c r="S269" s="20">
        <v>1035</v>
      </c>
    </row>
    <row r="270" spans="2:19">
      <c r="B270" s="18" t="s">
        <v>16524</v>
      </c>
      <c r="D270" s="18" t="s">
        <v>16525</v>
      </c>
      <c r="E270" s="18" t="s">
        <v>16526</v>
      </c>
      <c r="F270" s="18" t="s">
        <v>16527</v>
      </c>
      <c r="G270" s="19">
        <v>12</v>
      </c>
      <c r="H270" s="23">
        <v>45873</v>
      </c>
      <c r="I270" s="23">
        <v>46222</v>
      </c>
      <c r="J270" s="23">
        <v>45587</v>
      </c>
      <c r="K270" s="23">
        <v>45588</v>
      </c>
      <c r="L270" s="20">
        <v>0</v>
      </c>
      <c r="M270" s="20">
        <v>0</v>
      </c>
      <c r="N270" s="20">
        <v>1115</v>
      </c>
      <c r="O270" s="21">
        <v>0</v>
      </c>
      <c r="Q270" s="20">
        <v>0</v>
      </c>
      <c r="R270" s="20">
        <f t="shared" si="8"/>
        <v>1115</v>
      </c>
      <c r="S270" s="20">
        <v>1115</v>
      </c>
    </row>
    <row r="271" spans="2:19">
      <c r="B271" s="18" t="s">
        <v>16528</v>
      </c>
      <c r="D271" s="18" t="s">
        <v>16529</v>
      </c>
      <c r="E271" s="18" t="s">
        <v>16530</v>
      </c>
      <c r="F271" s="18" t="s">
        <v>16531</v>
      </c>
      <c r="G271" s="19">
        <v>12</v>
      </c>
      <c r="H271" s="23">
        <v>45873</v>
      </c>
      <c r="I271" s="23">
        <v>46222</v>
      </c>
      <c r="J271" s="23">
        <v>45600</v>
      </c>
      <c r="K271" s="23">
        <v>45601</v>
      </c>
      <c r="L271" s="20">
        <v>0</v>
      </c>
      <c r="M271" s="20">
        <v>0</v>
      </c>
      <c r="N271" s="20">
        <v>1240</v>
      </c>
      <c r="O271" s="21">
        <v>0</v>
      </c>
      <c r="Q271" s="20">
        <v>0</v>
      </c>
      <c r="R271" s="20">
        <f t="shared" si="8"/>
        <v>1240</v>
      </c>
      <c r="S271" s="20">
        <v>1240</v>
      </c>
    </row>
    <row r="272" spans="2:19">
      <c r="B272" s="18" t="s">
        <v>16532</v>
      </c>
      <c r="D272" s="18" t="s">
        <v>16533</v>
      </c>
      <c r="E272" s="18" t="s">
        <v>16534</v>
      </c>
      <c r="F272" s="18" t="s">
        <v>16535</v>
      </c>
      <c r="G272" s="19">
        <v>12</v>
      </c>
      <c r="H272" s="23">
        <v>45873</v>
      </c>
      <c r="I272" s="23">
        <v>46222</v>
      </c>
      <c r="J272" s="23">
        <v>45587</v>
      </c>
      <c r="K272" s="23">
        <v>45588</v>
      </c>
      <c r="L272" s="20">
        <v>0</v>
      </c>
      <c r="M272" s="20">
        <v>0</v>
      </c>
      <c r="N272" s="20">
        <v>1120</v>
      </c>
      <c r="O272" s="21">
        <v>0</v>
      </c>
      <c r="Q272" s="20">
        <v>0</v>
      </c>
      <c r="R272" s="20">
        <f t="shared" si="8"/>
        <v>1120</v>
      </c>
      <c r="S272" s="20">
        <v>1120</v>
      </c>
    </row>
    <row r="273" spans="1:19">
      <c r="B273" s="18" t="s">
        <v>16536</v>
      </c>
      <c r="D273" s="18" t="s">
        <v>16537</v>
      </c>
      <c r="E273" s="18" t="s">
        <v>16538</v>
      </c>
      <c r="F273" s="18" t="s">
        <v>16539</v>
      </c>
      <c r="G273" s="19">
        <v>12</v>
      </c>
      <c r="H273" s="23">
        <v>45873</v>
      </c>
      <c r="I273" s="23">
        <v>46222</v>
      </c>
      <c r="J273" s="23">
        <v>45587</v>
      </c>
      <c r="K273" s="23">
        <v>45594</v>
      </c>
      <c r="L273" s="20">
        <v>0</v>
      </c>
      <c r="M273" s="20">
        <v>0</v>
      </c>
      <c r="N273" s="20">
        <v>1115</v>
      </c>
      <c r="O273" s="21">
        <v>0</v>
      </c>
      <c r="Q273" s="20">
        <v>0</v>
      </c>
      <c r="R273" s="20">
        <f t="shared" si="8"/>
        <v>1115</v>
      </c>
      <c r="S273" s="20">
        <v>1115</v>
      </c>
    </row>
    <row r="274" spans="1:19">
      <c r="B274" s="18" t="s">
        <v>16540</v>
      </c>
      <c r="D274" s="18" t="s">
        <v>16541</v>
      </c>
      <c r="E274" s="18" t="s">
        <v>16542</v>
      </c>
      <c r="F274" s="18" t="s">
        <v>16543</v>
      </c>
      <c r="G274" s="19">
        <v>12</v>
      </c>
      <c r="H274" s="23">
        <v>45873</v>
      </c>
      <c r="I274" s="23">
        <v>46222</v>
      </c>
      <c r="J274" s="23">
        <v>45576</v>
      </c>
      <c r="K274" s="23">
        <v>45579</v>
      </c>
      <c r="L274" s="20">
        <v>0</v>
      </c>
      <c r="M274" s="20">
        <v>0</v>
      </c>
      <c r="N274" s="20">
        <v>1035</v>
      </c>
      <c r="O274" s="21">
        <v>0</v>
      </c>
      <c r="Q274" s="20">
        <v>0</v>
      </c>
      <c r="R274" s="20">
        <f t="shared" si="8"/>
        <v>1035</v>
      </c>
      <c r="S274" s="20">
        <v>1035</v>
      </c>
    </row>
    <row r="275" spans="1:19">
      <c r="B275" s="18" t="s">
        <v>16544</v>
      </c>
      <c r="D275" s="18" t="s">
        <v>16545</v>
      </c>
      <c r="E275" s="18" t="s">
        <v>16546</v>
      </c>
      <c r="F275" s="18" t="s">
        <v>16547</v>
      </c>
      <c r="G275" s="19">
        <v>12</v>
      </c>
      <c r="H275" s="23">
        <v>45873</v>
      </c>
      <c r="I275" s="23">
        <v>46222</v>
      </c>
      <c r="J275" s="23">
        <v>45586</v>
      </c>
      <c r="K275" s="23">
        <v>45587</v>
      </c>
      <c r="L275" s="20">
        <v>0</v>
      </c>
      <c r="M275" s="20">
        <v>0</v>
      </c>
      <c r="N275" s="20">
        <v>1165</v>
      </c>
      <c r="O275" s="21">
        <v>0</v>
      </c>
      <c r="Q275" s="20">
        <v>0</v>
      </c>
      <c r="R275" s="20">
        <f t="shared" si="8"/>
        <v>1165</v>
      </c>
      <c r="S275" s="20">
        <v>1165</v>
      </c>
    </row>
    <row r="276" spans="1:19">
      <c r="B276" s="18" t="s">
        <v>16548</v>
      </c>
      <c r="D276" s="18" t="s">
        <v>16549</v>
      </c>
      <c r="E276" s="18" t="s">
        <v>16550</v>
      </c>
      <c r="F276" s="18" t="s">
        <v>16551</v>
      </c>
      <c r="G276" s="19">
        <v>12</v>
      </c>
      <c r="H276" s="23">
        <v>45873</v>
      </c>
      <c r="I276" s="23">
        <v>46222</v>
      </c>
      <c r="J276" s="23">
        <v>45602</v>
      </c>
      <c r="K276" s="23">
        <v>45603</v>
      </c>
      <c r="L276" s="20">
        <v>0</v>
      </c>
      <c r="M276" s="20">
        <v>0</v>
      </c>
      <c r="N276" s="20">
        <v>1140</v>
      </c>
      <c r="O276" s="21">
        <v>0</v>
      </c>
      <c r="Q276" s="20">
        <v>0</v>
      </c>
      <c r="R276" s="20">
        <f t="shared" si="8"/>
        <v>1140</v>
      </c>
      <c r="S276" s="20">
        <v>1140</v>
      </c>
    </row>
    <row r="277" spans="1:19">
      <c r="B277" s="18" t="s">
        <v>16552</v>
      </c>
      <c r="D277" s="18" t="s">
        <v>16553</v>
      </c>
      <c r="E277" s="18" t="s">
        <v>16554</v>
      </c>
      <c r="F277" s="18" t="s">
        <v>16555</v>
      </c>
      <c r="G277" s="19">
        <v>12</v>
      </c>
      <c r="H277" s="23">
        <v>45873</v>
      </c>
      <c r="I277" s="23">
        <v>46222</v>
      </c>
      <c r="J277" s="23">
        <v>45576</v>
      </c>
      <c r="K277" s="23">
        <v>45576</v>
      </c>
      <c r="L277" s="20">
        <v>0</v>
      </c>
      <c r="M277" s="20">
        <v>0</v>
      </c>
      <c r="N277" s="20">
        <v>1090</v>
      </c>
      <c r="O277" s="21">
        <v>0</v>
      </c>
      <c r="Q277" s="20">
        <v>0</v>
      </c>
      <c r="R277" s="20">
        <f t="shared" ref="R277:R284" si="9">N277</f>
        <v>1090</v>
      </c>
      <c r="S277" s="20">
        <v>1090</v>
      </c>
    </row>
    <row r="278" spans="1:19">
      <c r="B278" s="18" t="s">
        <v>16556</v>
      </c>
      <c r="D278" s="18" t="s">
        <v>16557</v>
      </c>
      <c r="E278" s="18" t="s">
        <v>16558</v>
      </c>
      <c r="F278" s="18" t="s">
        <v>16559</v>
      </c>
      <c r="G278" s="19">
        <v>12</v>
      </c>
      <c r="H278" s="23">
        <v>45873</v>
      </c>
      <c r="I278" s="23">
        <v>46222</v>
      </c>
      <c r="J278" s="23">
        <v>45578</v>
      </c>
      <c r="K278" s="23">
        <v>45579</v>
      </c>
      <c r="L278" s="20">
        <v>0</v>
      </c>
      <c r="M278" s="20">
        <v>0</v>
      </c>
      <c r="N278" s="20">
        <v>1160</v>
      </c>
      <c r="O278" s="21">
        <v>0</v>
      </c>
      <c r="Q278" s="20">
        <v>0</v>
      </c>
      <c r="R278" s="20">
        <f t="shared" si="9"/>
        <v>1160</v>
      </c>
      <c r="S278" s="20">
        <v>1160</v>
      </c>
    </row>
    <row r="279" spans="1:19">
      <c r="B279" s="18" t="s">
        <v>16560</v>
      </c>
      <c r="D279" s="18" t="s">
        <v>16561</v>
      </c>
      <c r="E279" s="18" t="s">
        <v>16562</v>
      </c>
      <c r="F279" s="18" t="s">
        <v>16563</v>
      </c>
      <c r="G279" s="19">
        <v>12</v>
      </c>
      <c r="H279" s="23">
        <v>45873</v>
      </c>
      <c r="I279" s="23">
        <v>46222</v>
      </c>
      <c r="J279" s="23">
        <v>45576</v>
      </c>
      <c r="K279" s="23">
        <v>45576</v>
      </c>
      <c r="L279" s="20">
        <v>0</v>
      </c>
      <c r="M279" s="20">
        <v>0</v>
      </c>
      <c r="N279" s="20">
        <v>1190</v>
      </c>
      <c r="O279" s="21">
        <v>0</v>
      </c>
      <c r="Q279" s="20">
        <v>0</v>
      </c>
      <c r="R279" s="20">
        <f t="shared" si="9"/>
        <v>1190</v>
      </c>
      <c r="S279" s="20">
        <v>1190</v>
      </c>
    </row>
    <row r="280" spans="1:19">
      <c r="B280" s="18" t="s">
        <v>16564</v>
      </c>
      <c r="D280" s="18" t="s">
        <v>16565</v>
      </c>
      <c r="E280" s="18" t="s">
        <v>16566</v>
      </c>
      <c r="F280" s="18" t="s">
        <v>16567</v>
      </c>
      <c r="G280" s="19">
        <v>12</v>
      </c>
      <c r="H280" s="23">
        <v>45873</v>
      </c>
      <c r="I280" s="23">
        <v>46222</v>
      </c>
      <c r="J280" s="23">
        <v>45573</v>
      </c>
      <c r="K280" s="23">
        <v>45574</v>
      </c>
      <c r="L280" s="20">
        <v>0</v>
      </c>
      <c r="M280" s="20">
        <v>0</v>
      </c>
      <c r="N280" s="20">
        <v>1135</v>
      </c>
      <c r="O280" s="21">
        <v>0</v>
      </c>
      <c r="Q280" s="20">
        <v>0</v>
      </c>
      <c r="R280" s="20">
        <f t="shared" si="9"/>
        <v>1135</v>
      </c>
      <c r="S280" s="20">
        <v>1135</v>
      </c>
    </row>
    <row r="281" spans="1:19">
      <c r="B281" s="18" t="s">
        <v>16568</v>
      </c>
      <c r="D281" s="18" t="s">
        <v>16569</v>
      </c>
      <c r="E281" s="18" t="s">
        <v>16570</v>
      </c>
      <c r="F281" s="18" t="s">
        <v>16571</v>
      </c>
      <c r="G281" s="19">
        <v>12</v>
      </c>
      <c r="H281" s="23">
        <v>45873</v>
      </c>
      <c r="I281" s="23">
        <v>46222</v>
      </c>
      <c r="J281" s="23">
        <v>45575</v>
      </c>
      <c r="K281" s="23">
        <v>45576</v>
      </c>
      <c r="L281" s="20">
        <v>0</v>
      </c>
      <c r="M281" s="20">
        <v>0</v>
      </c>
      <c r="N281" s="20">
        <v>1035</v>
      </c>
      <c r="O281" s="21">
        <v>0</v>
      </c>
      <c r="Q281" s="20">
        <v>0</v>
      </c>
      <c r="R281" s="20">
        <f t="shared" si="9"/>
        <v>1035</v>
      </c>
      <c r="S281" s="20">
        <v>1035</v>
      </c>
    </row>
    <row r="282" spans="1:19">
      <c r="B282" s="18" t="s">
        <v>16572</v>
      </c>
      <c r="D282" s="18" t="s">
        <v>16573</v>
      </c>
      <c r="E282" s="18" t="s">
        <v>16574</v>
      </c>
      <c r="F282" s="18" t="s">
        <v>16575</v>
      </c>
      <c r="G282" s="19">
        <v>12</v>
      </c>
      <c r="H282" s="23">
        <v>45873</v>
      </c>
      <c r="I282" s="23">
        <v>46222</v>
      </c>
      <c r="J282" s="23">
        <v>45582</v>
      </c>
      <c r="K282" s="23">
        <v>45586</v>
      </c>
      <c r="L282" s="20">
        <v>2290</v>
      </c>
      <c r="M282" s="20">
        <v>0</v>
      </c>
      <c r="N282" s="20">
        <v>1145</v>
      </c>
      <c r="O282" s="21">
        <v>0</v>
      </c>
      <c r="Q282" s="20">
        <v>0</v>
      </c>
      <c r="R282" s="20">
        <f t="shared" si="9"/>
        <v>1145</v>
      </c>
      <c r="S282" s="20">
        <v>1145</v>
      </c>
    </row>
    <row r="283" spans="1:19">
      <c r="B283" s="18" t="s">
        <v>16576</v>
      </c>
      <c r="D283" s="18" t="s">
        <v>16577</v>
      </c>
      <c r="E283" s="18" t="s">
        <v>16578</v>
      </c>
      <c r="F283" s="18" t="s">
        <v>16579</v>
      </c>
      <c r="G283" s="19">
        <v>12</v>
      </c>
      <c r="H283" s="23">
        <v>45873</v>
      </c>
      <c r="I283" s="23">
        <v>46222</v>
      </c>
      <c r="J283" s="23">
        <v>45577</v>
      </c>
      <c r="K283" s="23">
        <v>45579</v>
      </c>
      <c r="L283" s="20">
        <v>0</v>
      </c>
      <c r="M283" s="20">
        <v>0</v>
      </c>
      <c r="N283" s="20">
        <v>1115</v>
      </c>
      <c r="O283" s="21">
        <v>0</v>
      </c>
      <c r="Q283" s="20">
        <v>0</v>
      </c>
      <c r="R283" s="20">
        <f t="shared" si="9"/>
        <v>1115</v>
      </c>
      <c r="S283" s="20">
        <v>1115</v>
      </c>
    </row>
    <row r="284" spans="1:19">
      <c r="B284" s="18" t="s">
        <v>16580</v>
      </c>
      <c r="D284" s="18" t="s">
        <v>16581</v>
      </c>
      <c r="E284" s="18" t="s">
        <v>16582</v>
      </c>
      <c r="F284" s="18" t="s">
        <v>16583</v>
      </c>
      <c r="G284" s="19">
        <v>12</v>
      </c>
      <c r="H284" s="23">
        <v>45873</v>
      </c>
      <c r="I284" s="23">
        <v>46222</v>
      </c>
      <c r="J284" s="23">
        <v>45588</v>
      </c>
      <c r="K284" s="23">
        <v>45589</v>
      </c>
      <c r="L284" s="20">
        <v>0</v>
      </c>
      <c r="M284" s="20">
        <v>0</v>
      </c>
      <c r="N284" s="20">
        <v>1060</v>
      </c>
      <c r="O284" s="21">
        <v>0</v>
      </c>
      <c r="Q284" s="20">
        <v>0</v>
      </c>
      <c r="R284" s="20">
        <f t="shared" si="9"/>
        <v>1060</v>
      </c>
      <c r="S284" s="20">
        <v>1060</v>
      </c>
    </row>
    <row r="285" spans="1:19">
      <c r="A285" s="17" t="s">
        <v>16584</v>
      </c>
    </row>
    <row r="286" spans="1:19">
      <c r="A286" s="18" t="s">
        <v>16585</v>
      </c>
      <c r="B286" s="18" t="s">
        <v>16586</v>
      </c>
      <c r="C286" s="18" t="s">
        <v>16587</v>
      </c>
      <c r="D286" s="18" t="s">
        <v>16588</v>
      </c>
      <c r="E286" s="18" t="s">
        <v>16589</v>
      </c>
      <c r="F286" s="18" t="s">
        <v>16590</v>
      </c>
      <c r="G286" s="19">
        <v>12</v>
      </c>
      <c r="H286" s="23">
        <v>45859</v>
      </c>
      <c r="I286" s="23">
        <v>46222</v>
      </c>
      <c r="J286" s="23">
        <v>45569</v>
      </c>
      <c r="K286" s="23">
        <v>45569</v>
      </c>
      <c r="L286" s="20">
        <v>0</v>
      </c>
      <c r="M286" s="20">
        <v>1015</v>
      </c>
      <c r="N286" s="20">
        <v>1255</v>
      </c>
      <c r="O286" s="21">
        <v>0</v>
      </c>
      <c r="Q286" s="20">
        <v>0</v>
      </c>
      <c r="R286" s="20">
        <f>N286</f>
        <v>1255</v>
      </c>
      <c r="S286" s="20">
        <v>1255</v>
      </c>
    </row>
    <row r="287" spans="1:19">
      <c r="A287" s="18" t="s">
        <v>16591</v>
      </c>
      <c r="B287" s="18" t="s">
        <v>16592</v>
      </c>
      <c r="C287" s="18" t="s">
        <v>16593</v>
      </c>
      <c r="D287" s="18" t="s">
        <v>16594</v>
      </c>
      <c r="E287" s="18" t="s">
        <v>16595</v>
      </c>
      <c r="F287" s="18" t="s">
        <v>16596</v>
      </c>
      <c r="G287" s="19">
        <v>12</v>
      </c>
      <c r="H287" s="23">
        <v>45859</v>
      </c>
      <c r="I287" s="23">
        <v>46222</v>
      </c>
      <c r="J287" s="23">
        <v>45559</v>
      </c>
      <c r="K287" s="23">
        <v>45561</v>
      </c>
      <c r="L287" s="20">
        <v>0</v>
      </c>
      <c r="M287" s="20">
        <v>1015</v>
      </c>
      <c r="N287" s="20">
        <v>1200</v>
      </c>
      <c r="O287" s="21">
        <v>0</v>
      </c>
      <c r="Q287" s="20">
        <v>0</v>
      </c>
      <c r="R287" s="20">
        <f>N287</f>
        <v>1200</v>
      </c>
      <c r="S287" s="20">
        <v>1200</v>
      </c>
    </row>
    <row r="288" spans="1:19">
      <c r="A288" s="18" t="s">
        <v>16597</v>
      </c>
      <c r="B288" s="18" t="s">
        <v>16598</v>
      </c>
      <c r="C288" s="18" t="s">
        <v>16599</v>
      </c>
      <c r="D288" s="18" t="s">
        <v>16600</v>
      </c>
      <c r="E288" s="18" t="s">
        <v>16601</v>
      </c>
      <c r="F288" s="18" t="s">
        <v>16602</v>
      </c>
      <c r="G288" s="19">
        <v>12</v>
      </c>
      <c r="H288" s="23">
        <v>45859</v>
      </c>
      <c r="I288" s="23">
        <v>46222</v>
      </c>
      <c r="J288" s="23">
        <v>45561</v>
      </c>
      <c r="K288" s="23">
        <v>45561</v>
      </c>
      <c r="L288" s="20">
        <v>0</v>
      </c>
      <c r="M288" s="20">
        <v>1015</v>
      </c>
      <c r="N288" s="20">
        <v>1100</v>
      </c>
      <c r="O288" s="21">
        <v>0</v>
      </c>
      <c r="Q288" s="20">
        <v>0</v>
      </c>
      <c r="R288" s="20">
        <f>N288</f>
        <v>1100</v>
      </c>
      <c r="S288" s="20">
        <v>1100</v>
      </c>
    </row>
    <row r="289" spans="1:19">
      <c r="B289" s="18" t="s">
        <v>16603</v>
      </c>
      <c r="D289" s="18" t="s">
        <v>16604</v>
      </c>
      <c r="E289" s="18" t="s">
        <v>16605</v>
      </c>
      <c r="F289" s="18" t="s">
        <v>16606</v>
      </c>
      <c r="G289" s="19">
        <v>12</v>
      </c>
      <c r="H289" s="23">
        <v>45873</v>
      </c>
      <c r="I289" s="23">
        <v>46222</v>
      </c>
      <c r="J289" s="23">
        <v>45576</v>
      </c>
      <c r="K289" s="23">
        <v>45576</v>
      </c>
      <c r="L289" s="20">
        <v>0</v>
      </c>
      <c r="M289" s="20">
        <v>0</v>
      </c>
      <c r="N289" s="20">
        <v>1155</v>
      </c>
      <c r="O289" s="21">
        <v>0</v>
      </c>
      <c r="Q289" s="20">
        <v>0</v>
      </c>
      <c r="R289" s="20">
        <f>N289</f>
        <v>1155</v>
      </c>
      <c r="S289" s="20">
        <v>1155</v>
      </c>
    </row>
    <row r="290" spans="1:19">
      <c r="A290" s="17" t="s">
        <v>16607</v>
      </c>
    </row>
    <row r="291" spans="1:19">
      <c r="A291" s="18" t="s">
        <v>16608</v>
      </c>
      <c r="B291" s="18" t="s">
        <v>16609</v>
      </c>
      <c r="C291" s="18" t="s">
        <v>16610</v>
      </c>
      <c r="D291" s="18" t="s">
        <v>16611</v>
      </c>
      <c r="E291" s="18" t="s">
        <v>16612</v>
      </c>
      <c r="F291" s="18" t="s">
        <v>16613</v>
      </c>
      <c r="G291" s="19">
        <v>12</v>
      </c>
      <c r="H291" s="23">
        <v>45859</v>
      </c>
      <c r="I291" s="23">
        <v>46222</v>
      </c>
      <c r="J291" s="23">
        <v>45569</v>
      </c>
      <c r="K291" s="23">
        <v>45569</v>
      </c>
      <c r="L291" s="20">
        <v>0</v>
      </c>
      <c r="M291" s="20">
        <v>978.5</v>
      </c>
      <c r="N291" s="20">
        <v>1125</v>
      </c>
      <c r="O291" s="21">
        <v>0</v>
      </c>
      <c r="Q291" s="20">
        <v>0</v>
      </c>
      <c r="R291" s="20">
        <f t="shared" ref="R291:R322" si="10">N291</f>
        <v>1125</v>
      </c>
      <c r="S291" s="20">
        <v>1125</v>
      </c>
    </row>
    <row r="292" spans="1:19">
      <c r="A292" s="18" t="s">
        <v>16614</v>
      </c>
      <c r="B292" s="18" t="s">
        <v>16615</v>
      </c>
      <c r="C292" s="18" t="s">
        <v>16616</v>
      </c>
      <c r="D292" s="18" t="s">
        <v>16617</v>
      </c>
      <c r="E292" s="18" t="s">
        <v>16618</v>
      </c>
      <c r="F292" s="18" t="s">
        <v>16619</v>
      </c>
      <c r="G292" s="19">
        <v>12</v>
      </c>
      <c r="H292" s="23">
        <v>45859</v>
      </c>
      <c r="I292" s="23">
        <v>46222</v>
      </c>
      <c r="J292" s="23">
        <v>45553</v>
      </c>
      <c r="K292" s="23">
        <v>45554</v>
      </c>
      <c r="L292" s="20">
        <v>0</v>
      </c>
      <c r="M292" s="20">
        <v>978.5</v>
      </c>
      <c r="N292" s="20">
        <v>975</v>
      </c>
      <c r="O292" s="21">
        <v>0</v>
      </c>
      <c r="Q292" s="20">
        <v>0</v>
      </c>
      <c r="R292" s="20">
        <f t="shared" si="10"/>
        <v>975</v>
      </c>
      <c r="S292" s="20">
        <v>975</v>
      </c>
    </row>
    <row r="293" spans="1:19">
      <c r="A293" s="18" t="s">
        <v>16620</v>
      </c>
      <c r="B293" s="18" t="s">
        <v>16621</v>
      </c>
      <c r="C293" s="18" t="s">
        <v>16622</v>
      </c>
      <c r="D293" s="18" t="s">
        <v>16623</v>
      </c>
      <c r="E293" s="18" t="s">
        <v>16624</v>
      </c>
      <c r="F293" s="18" t="s">
        <v>16625</v>
      </c>
      <c r="G293" s="19">
        <v>12</v>
      </c>
      <c r="H293" s="23">
        <v>45859</v>
      </c>
      <c r="I293" s="23">
        <v>46222</v>
      </c>
      <c r="J293" s="23">
        <v>45573</v>
      </c>
      <c r="K293" s="23">
        <v>45573</v>
      </c>
      <c r="L293" s="20">
        <v>0</v>
      </c>
      <c r="M293" s="20">
        <v>978.5</v>
      </c>
      <c r="N293" s="20">
        <v>1180</v>
      </c>
      <c r="O293" s="21">
        <v>0</v>
      </c>
      <c r="Q293" s="20">
        <v>0</v>
      </c>
      <c r="R293" s="20">
        <f t="shared" si="10"/>
        <v>1180</v>
      </c>
      <c r="S293" s="20">
        <v>1180</v>
      </c>
    </row>
    <row r="294" spans="1:19">
      <c r="A294" s="18" t="s">
        <v>16626</v>
      </c>
      <c r="B294" s="18" t="s">
        <v>16627</v>
      </c>
      <c r="C294" s="18" t="s">
        <v>16628</v>
      </c>
      <c r="D294" s="18" t="s">
        <v>16629</v>
      </c>
      <c r="E294" s="18" t="s">
        <v>16630</v>
      </c>
      <c r="F294" s="18" t="s">
        <v>16631</v>
      </c>
      <c r="G294" s="19">
        <v>12</v>
      </c>
      <c r="H294" s="23">
        <v>45859</v>
      </c>
      <c r="I294" s="23">
        <v>46222</v>
      </c>
      <c r="J294" s="23">
        <v>45558</v>
      </c>
      <c r="K294" s="23">
        <v>45558</v>
      </c>
      <c r="L294" s="20">
        <v>0</v>
      </c>
      <c r="M294" s="20">
        <v>978.5</v>
      </c>
      <c r="N294" s="20">
        <v>1055</v>
      </c>
      <c r="O294" s="21">
        <v>0</v>
      </c>
      <c r="Q294" s="20">
        <v>0</v>
      </c>
      <c r="R294" s="20">
        <f t="shared" si="10"/>
        <v>1055</v>
      </c>
      <c r="S294" s="20">
        <v>1055</v>
      </c>
    </row>
    <row r="295" spans="1:19">
      <c r="A295" s="18" t="s">
        <v>16632</v>
      </c>
      <c r="B295" s="18" t="s">
        <v>16633</v>
      </c>
      <c r="C295" s="18" t="s">
        <v>16634</v>
      </c>
      <c r="D295" s="18" t="s">
        <v>16635</v>
      </c>
      <c r="E295" s="18" t="s">
        <v>16636</v>
      </c>
      <c r="F295" s="18" t="s">
        <v>16637</v>
      </c>
      <c r="G295" s="19">
        <v>12</v>
      </c>
      <c r="H295" s="23">
        <v>45859</v>
      </c>
      <c r="I295" s="23">
        <v>46222</v>
      </c>
      <c r="J295" s="23">
        <v>45558</v>
      </c>
      <c r="K295" s="23">
        <v>45558</v>
      </c>
      <c r="L295" s="20">
        <v>0</v>
      </c>
      <c r="M295" s="20">
        <v>978.5</v>
      </c>
      <c r="N295" s="20">
        <v>1000</v>
      </c>
      <c r="O295" s="21">
        <v>0</v>
      </c>
      <c r="Q295" s="20">
        <v>0</v>
      </c>
      <c r="R295" s="20">
        <f t="shared" si="10"/>
        <v>1000</v>
      </c>
      <c r="S295" s="20">
        <v>1000</v>
      </c>
    </row>
    <row r="296" spans="1:19">
      <c r="A296" s="18" t="s">
        <v>16638</v>
      </c>
      <c r="B296" s="18" t="s">
        <v>16639</v>
      </c>
      <c r="C296" s="18" t="s">
        <v>16640</v>
      </c>
      <c r="D296" s="18" t="s">
        <v>16641</v>
      </c>
      <c r="E296" s="18" t="s">
        <v>16642</v>
      </c>
      <c r="F296" s="18" t="s">
        <v>16643</v>
      </c>
      <c r="G296" s="19">
        <v>12</v>
      </c>
      <c r="H296" s="23">
        <v>45859</v>
      </c>
      <c r="I296" s="23">
        <v>46222</v>
      </c>
      <c r="J296" s="23">
        <v>45558</v>
      </c>
      <c r="K296" s="23">
        <v>45558</v>
      </c>
      <c r="L296" s="20">
        <v>0</v>
      </c>
      <c r="M296" s="20">
        <v>978.5</v>
      </c>
      <c r="N296" s="20">
        <v>1055</v>
      </c>
      <c r="O296" s="21">
        <v>0</v>
      </c>
      <c r="Q296" s="20">
        <v>0</v>
      </c>
      <c r="R296" s="20">
        <f t="shared" si="10"/>
        <v>1055</v>
      </c>
      <c r="S296" s="20">
        <v>1055</v>
      </c>
    </row>
    <row r="297" spans="1:19">
      <c r="A297" s="18" t="s">
        <v>16644</v>
      </c>
      <c r="B297" s="18" t="s">
        <v>16645</v>
      </c>
      <c r="C297" s="18" t="s">
        <v>16646</v>
      </c>
      <c r="D297" s="18" t="s">
        <v>16647</v>
      </c>
      <c r="E297" s="18" t="s">
        <v>16648</v>
      </c>
      <c r="F297" s="18" t="s">
        <v>16649</v>
      </c>
      <c r="G297" s="19">
        <v>12</v>
      </c>
      <c r="H297" s="23">
        <v>45859</v>
      </c>
      <c r="I297" s="23">
        <v>46222</v>
      </c>
      <c r="J297" s="23">
        <v>45553</v>
      </c>
      <c r="K297" s="23">
        <v>45554</v>
      </c>
      <c r="L297" s="20">
        <v>0</v>
      </c>
      <c r="M297" s="20">
        <v>978.5</v>
      </c>
      <c r="N297" s="20">
        <v>975</v>
      </c>
      <c r="O297" s="21">
        <v>0</v>
      </c>
      <c r="Q297" s="20">
        <v>0</v>
      </c>
      <c r="R297" s="20">
        <f t="shared" si="10"/>
        <v>975</v>
      </c>
      <c r="S297" s="20">
        <v>975</v>
      </c>
    </row>
    <row r="298" spans="1:19">
      <c r="A298" s="18" t="s">
        <v>16650</v>
      </c>
      <c r="B298" s="18" t="s">
        <v>16651</v>
      </c>
      <c r="C298" s="18" t="s">
        <v>16652</v>
      </c>
      <c r="D298" s="18" t="s">
        <v>16653</v>
      </c>
      <c r="E298" s="18" t="s">
        <v>16654</v>
      </c>
      <c r="F298" s="18" t="s">
        <v>16655</v>
      </c>
      <c r="G298" s="19">
        <v>12</v>
      </c>
      <c r="H298" s="23">
        <v>45859</v>
      </c>
      <c r="I298" s="23">
        <v>46222</v>
      </c>
      <c r="J298" s="23">
        <v>45552</v>
      </c>
      <c r="K298" s="23">
        <v>45554</v>
      </c>
      <c r="L298" s="20">
        <v>0</v>
      </c>
      <c r="M298" s="20">
        <v>978.5</v>
      </c>
      <c r="N298" s="20">
        <v>1130</v>
      </c>
      <c r="O298" s="21">
        <v>0</v>
      </c>
      <c r="Q298" s="20">
        <v>0</v>
      </c>
      <c r="R298" s="20">
        <f t="shared" si="10"/>
        <v>1130</v>
      </c>
      <c r="S298" s="20">
        <v>1130</v>
      </c>
    </row>
    <row r="299" spans="1:19">
      <c r="A299" s="18" t="s">
        <v>16656</v>
      </c>
      <c r="B299" s="18" t="s">
        <v>16657</v>
      </c>
      <c r="C299" s="18" t="s">
        <v>16658</v>
      </c>
      <c r="D299" s="18" t="s">
        <v>16659</v>
      </c>
      <c r="E299" s="18" t="s">
        <v>16660</v>
      </c>
      <c r="F299" s="18" t="s">
        <v>16661</v>
      </c>
      <c r="G299" s="19">
        <v>12</v>
      </c>
      <c r="H299" s="23">
        <v>45859</v>
      </c>
      <c r="I299" s="23">
        <v>46222</v>
      </c>
      <c r="J299" s="23">
        <v>45558</v>
      </c>
      <c r="K299" s="23">
        <v>45558</v>
      </c>
      <c r="L299" s="20">
        <v>0</v>
      </c>
      <c r="M299" s="20">
        <v>978.5</v>
      </c>
      <c r="N299" s="20">
        <v>1055</v>
      </c>
      <c r="O299" s="21">
        <v>0</v>
      </c>
      <c r="Q299" s="20">
        <v>0</v>
      </c>
      <c r="R299" s="20">
        <f t="shared" si="10"/>
        <v>1055</v>
      </c>
      <c r="S299" s="20">
        <v>1055</v>
      </c>
    </row>
    <row r="300" spans="1:19">
      <c r="A300" s="18" t="s">
        <v>16662</v>
      </c>
      <c r="B300" s="18" t="s">
        <v>16663</v>
      </c>
      <c r="C300" s="18" t="s">
        <v>16664</v>
      </c>
      <c r="D300" s="18" t="s">
        <v>16665</v>
      </c>
      <c r="E300" s="18" t="s">
        <v>16666</v>
      </c>
      <c r="F300" s="18" t="s">
        <v>16667</v>
      </c>
      <c r="G300" s="19">
        <v>12</v>
      </c>
      <c r="H300" s="23">
        <v>45859</v>
      </c>
      <c r="I300" s="23">
        <v>46222</v>
      </c>
      <c r="J300" s="23">
        <v>45573</v>
      </c>
      <c r="K300" s="23">
        <v>45573</v>
      </c>
      <c r="L300" s="20">
        <v>0</v>
      </c>
      <c r="M300" s="20">
        <v>978.5</v>
      </c>
      <c r="N300" s="20">
        <v>1025</v>
      </c>
      <c r="O300" s="21">
        <v>0</v>
      </c>
      <c r="Q300" s="20">
        <v>0</v>
      </c>
      <c r="R300" s="20">
        <f t="shared" si="10"/>
        <v>1025</v>
      </c>
      <c r="S300" s="20">
        <v>1025</v>
      </c>
    </row>
    <row r="301" spans="1:19">
      <c r="A301" s="18" t="s">
        <v>16668</v>
      </c>
      <c r="B301" s="18" t="s">
        <v>16669</v>
      </c>
      <c r="C301" s="18" t="s">
        <v>16670</v>
      </c>
      <c r="D301" s="18" t="s">
        <v>16671</v>
      </c>
      <c r="E301" s="18" t="s">
        <v>16672</v>
      </c>
      <c r="F301" s="18" t="s">
        <v>16673</v>
      </c>
      <c r="G301" s="19">
        <v>12</v>
      </c>
      <c r="H301" s="23">
        <v>45859</v>
      </c>
      <c r="I301" s="23">
        <v>46222</v>
      </c>
      <c r="J301" s="23">
        <v>45559</v>
      </c>
      <c r="K301" s="23">
        <v>45559</v>
      </c>
      <c r="L301" s="20">
        <v>0</v>
      </c>
      <c r="M301" s="20">
        <v>978.5</v>
      </c>
      <c r="N301" s="20">
        <v>1025</v>
      </c>
      <c r="O301" s="21">
        <v>0</v>
      </c>
      <c r="Q301" s="20">
        <v>0</v>
      </c>
      <c r="R301" s="20">
        <f t="shared" si="10"/>
        <v>1025</v>
      </c>
      <c r="S301" s="20">
        <v>1025</v>
      </c>
    </row>
    <row r="302" spans="1:19">
      <c r="A302" s="18" t="s">
        <v>16674</v>
      </c>
      <c r="B302" s="18" t="s">
        <v>16675</v>
      </c>
      <c r="C302" s="18" t="s">
        <v>16676</v>
      </c>
      <c r="D302" s="18" t="s">
        <v>16677</v>
      </c>
      <c r="E302" s="18" t="s">
        <v>16678</v>
      </c>
      <c r="F302" s="18" t="s">
        <v>16679</v>
      </c>
      <c r="G302" s="19">
        <v>12</v>
      </c>
      <c r="H302" s="23">
        <v>45859</v>
      </c>
      <c r="I302" s="23">
        <v>46222</v>
      </c>
      <c r="J302" s="23">
        <v>45555</v>
      </c>
      <c r="K302" s="23">
        <v>45555</v>
      </c>
      <c r="L302" s="20">
        <v>0</v>
      </c>
      <c r="M302" s="20">
        <v>978.5</v>
      </c>
      <c r="N302" s="20">
        <v>1060</v>
      </c>
      <c r="O302" s="21">
        <v>0</v>
      </c>
      <c r="Q302" s="20">
        <v>0</v>
      </c>
      <c r="R302" s="20">
        <f t="shared" si="10"/>
        <v>1060</v>
      </c>
      <c r="S302" s="20">
        <v>1060</v>
      </c>
    </row>
    <row r="303" spans="1:19">
      <c r="B303" s="18" t="s">
        <v>16680</v>
      </c>
      <c r="D303" s="18" t="s">
        <v>16681</v>
      </c>
      <c r="E303" s="18" t="s">
        <v>16682</v>
      </c>
      <c r="F303" s="18" t="s">
        <v>16683</v>
      </c>
      <c r="G303" s="19">
        <v>12</v>
      </c>
      <c r="H303" s="23">
        <v>45873</v>
      </c>
      <c r="I303" s="23">
        <v>46222</v>
      </c>
      <c r="J303" s="23">
        <v>45582</v>
      </c>
      <c r="K303" s="23">
        <v>45586</v>
      </c>
      <c r="L303" s="20">
        <v>0</v>
      </c>
      <c r="M303" s="20">
        <v>0</v>
      </c>
      <c r="N303" s="20">
        <v>1190</v>
      </c>
      <c r="O303" s="21">
        <v>0</v>
      </c>
      <c r="Q303" s="20">
        <v>0</v>
      </c>
      <c r="R303" s="20">
        <f t="shared" si="10"/>
        <v>1190</v>
      </c>
      <c r="S303" s="20">
        <v>1190</v>
      </c>
    </row>
    <row r="304" spans="1:19">
      <c r="B304" s="18" t="s">
        <v>16684</v>
      </c>
      <c r="D304" s="18" t="s">
        <v>16685</v>
      </c>
      <c r="E304" s="18" t="s">
        <v>16686</v>
      </c>
      <c r="F304" s="18" t="s">
        <v>16687</v>
      </c>
      <c r="G304" s="19">
        <v>12</v>
      </c>
      <c r="H304" s="23">
        <v>45873</v>
      </c>
      <c r="I304" s="23">
        <v>46222</v>
      </c>
      <c r="J304" s="23">
        <v>45590</v>
      </c>
      <c r="K304" s="23">
        <v>45590</v>
      </c>
      <c r="L304" s="20">
        <v>0</v>
      </c>
      <c r="M304" s="20">
        <v>0</v>
      </c>
      <c r="N304" s="20">
        <v>1230</v>
      </c>
      <c r="O304" s="21">
        <v>0</v>
      </c>
      <c r="Q304" s="20">
        <v>0</v>
      </c>
      <c r="R304" s="20">
        <f t="shared" si="10"/>
        <v>1230</v>
      </c>
      <c r="S304" s="20">
        <v>1230</v>
      </c>
    </row>
    <row r="305" spans="2:19">
      <c r="B305" s="18" t="s">
        <v>16688</v>
      </c>
      <c r="D305" s="18" t="s">
        <v>16689</v>
      </c>
      <c r="E305" s="18" t="s">
        <v>16690</v>
      </c>
      <c r="F305" s="18" t="s">
        <v>16691</v>
      </c>
      <c r="G305" s="19">
        <v>12</v>
      </c>
      <c r="H305" s="23">
        <v>45873</v>
      </c>
      <c r="I305" s="23">
        <v>46222</v>
      </c>
      <c r="J305" s="23">
        <v>45581</v>
      </c>
      <c r="K305" s="23">
        <v>45586</v>
      </c>
      <c r="L305" s="20">
        <v>0</v>
      </c>
      <c r="M305" s="20">
        <v>0</v>
      </c>
      <c r="N305" s="20">
        <v>1175</v>
      </c>
      <c r="O305" s="21">
        <v>0</v>
      </c>
      <c r="Q305" s="20">
        <v>0</v>
      </c>
      <c r="R305" s="20">
        <f t="shared" si="10"/>
        <v>1175</v>
      </c>
      <c r="S305" s="20">
        <v>1175</v>
      </c>
    </row>
    <row r="306" spans="2:19">
      <c r="B306" s="18" t="s">
        <v>16692</v>
      </c>
      <c r="D306" s="18" t="s">
        <v>16693</v>
      </c>
      <c r="E306" s="18" t="s">
        <v>16694</v>
      </c>
      <c r="F306" s="18" t="s">
        <v>16695</v>
      </c>
      <c r="G306" s="19">
        <v>12</v>
      </c>
      <c r="H306" s="23">
        <v>45873</v>
      </c>
      <c r="I306" s="23">
        <v>46222</v>
      </c>
      <c r="J306" s="23">
        <v>45588</v>
      </c>
      <c r="K306" s="23">
        <v>45588</v>
      </c>
      <c r="L306" s="20">
        <v>0</v>
      </c>
      <c r="M306" s="20">
        <v>0</v>
      </c>
      <c r="N306" s="20">
        <v>1175</v>
      </c>
      <c r="O306" s="21">
        <v>0</v>
      </c>
      <c r="Q306" s="20">
        <v>0</v>
      </c>
      <c r="R306" s="20">
        <f t="shared" si="10"/>
        <v>1175</v>
      </c>
      <c r="S306" s="20">
        <v>1175</v>
      </c>
    </row>
    <row r="307" spans="2:19">
      <c r="B307" s="18" t="s">
        <v>16696</v>
      </c>
      <c r="D307" s="18" t="s">
        <v>16697</v>
      </c>
      <c r="E307" s="18" t="s">
        <v>16698</v>
      </c>
      <c r="F307" s="18" t="s">
        <v>16699</v>
      </c>
      <c r="G307" s="19">
        <v>12</v>
      </c>
      <c r="H307" s="23">
        <v>45873</v>
      </c>
      <c r="I307" s="23">
        <v>46222</v>
      </c>
      <c r="L307" s="20">
        <v>2150</v>
      </c>
      <c r="M307" s="20">
        <v>0</v>
      </c>
      <c r="N307" s="20">
        <v>1185</v>
      </c>
      <c r="O307" s="21">
        <v>0</v>
      </c>
      <c r="Q307" s="20">
        <v>0</v>
      </c>
      <c r="R307" s="20">
        <f t="shared" si="10"/>
        <v>1185</v>
      </c>
      <c r="S307" s="20">
        <v>1185</v>
      </c>
    </row>
    <row r="308" spans="2:19">
      <c r="B308" s="18" t="s">
        <v>16700</v>
      </c>
      <c r="D308" s="18" t="s">
        <v>16701</v>
      </c>
      <c r="E308" s="18" t="s">
        <v>16702</v>
      </c>
      <c r="F308" s="18" t="s">
        <v>16703</v>
      </c>
      <c r="G308" s="19">
        <v>12</v>
      </c>
      <c r="H308" s="23">
        <v>45873</v>
      </c>
      <c r="I308" s="23">
        <v>46222</v>
      </c>
      <c r="J308" s="23">
        <v>45602</v>
      </c>
      <c r="K308" s="23">
        <v>45603</v>
      </c>
      <c r="L308" s="20">
        <v>0</v>
      </c>
      <c r="M308" s="20">
        <v>0</v>
      </c>
      <c r="N308" s="20">
        <v>1130</v>
      </c>
      <c r="O308" s="21">
        <v>0</v>
      </c>
      <c r="Q308" s="20">
        <v>0</v>
      </c>
      <c r="R308" s="20">
        <f t="shared" si="10"/>
        <v>1130</v>
      </c>
      <c r="S308" s="20">
        <v>1130</v>
      </c>
    </row>
    <row r="309" spans="2:19">
      <c r="B309" s="18" t="s">
        <v>16704</v>
      </c>
      <c r="D309" s="18" t="s">
        <v>16705</v>
      </c>
      <c r="E309" s="18" t="s">
        <v>16706</v>
      </c>
      <c r="F309" s="18" t="s">
        <v>16707</v>
      </c>
      <c r="G309" s="19">
        <v>12</v>
      </c>
      <c r="H309" s="23">
        <v>45873</v>
      </c>
      <c r="I309" s="23">
        <v>46222</v>
      </c>
      <c r="J309" s="23">
        <v>45580</v>
      </c>
      <c r="K309" s="23">
        <v>45581</v>
      </c>
      <c r="L309" s="20">
        <v>2100</v>
      </c>
      <c r="M309" s="20">
        <v>0</v>
      </c>
      <c r="N309" s="20">
        <v>1050</v>
      </c>
      <c r="O309" s="21">
        <v>0</v>
      </c>
      <c r="Q309" s="20">
        <v>0</v>
      </c>
      <c r="R309" s="20">
        <f t="shared" si="10"/>
        <v>1050</v>
      </c>
      <c r="S309" s="20">
        <v>1050</v>
      </c>
    </row>
    <row r="310" spans="2:19">
      <c r="B310" s="18" t="s">
        <v>16708</v>
      </c>
      <c r="D310" s="18" t="s">
        <v>16709</v>
      </c>
      <c r="E310" s="18" t="s">
        <v>16710</v>
      </c>
      <c r="F310" s="18" t="s">
        <v>16711</v>
      </c>
      <c r="G310" s="19">
        <v>12</v>
      </c>
      <c r="H310" s="23">
        <v>45873</v>
      </c>
      <c r="I310" s="23">
        <v>46222</v>
      </c>
      <c r="J310" s="23">
        <v>45582</v>
      </c>
      <c r="K310" s="23">
        <v>45586</v>
      </c>
      <c r="L310" s="20">
        <v>0</v>
      </c>
      <c r="M310" s="20">
        <v>0</v>
      </c>
      <c r="N310" s="20">
        <v>1190</v>
      </c>
      <c r="O310" s="21">
        <v>0</v>
      </c>
      <c r="Q310" s="20">
        <v>0</v>
      </c>
      <c r="R310" s="20">
        <f t="shared" si="10"/>
        <v>1190</v>
      </c>
      <c r="S310" s="20">
        <v>1190</v>
      </c>
    </row>
    <row r="311" spans="2:19">
      <c r="B311" s="18" t="s">
        <v>16712</v>
      </c>
      <c r="D311" s="18" t="s">
        <v>16713</v>
      </c>
      <c r="E311" s="18" t="s">
        <v>16714</v>
      </c>
      <c r="F311" s="18" t="s">
        <v>16715</v>
      </c>
      <c r="G311" s="19">
        <v>12</v>
      </c>
      <c r="H311" s="23">
        <v>45873</v>
      </c>
      <c r="I311" s="23">
        <v>46222</v>
      </c>
      <c r="L311" s="20">
        <v>0</v>
      </c>
      <c r="M311" s="20">
        <v>0</v>
      </c>
      <c r="N311" s="20">
        <v>1255</v>
      </c>
      <c r="O311" s="21">
        <v>0</v>
      </c>
      <c r="Q311" s="20">
        <v>0</v>
      </c>
      <c r="R311" s="20">
        <f t="shared" si="10"/>
        <v>1255</v>
      </c>
      <c r="S311" s="20">
        <v>1255</v>
      </c>
    </row>
    <row r="312" spans="2:19">
      <c r="B312" s="18" t="s">
        <v>16716</v>
      </c>
      <c r="D312" s="18" t="s">
        <v>16717</v>
      </c>
      <c r="E312" s="18" t="s">
        <v>16718</v>
      </c>
      <c r="F312" s="18" t="s">
        <v>16719</v>
      </c>
      <c r="G312" s="19">
        <v>12</v>
      </c>
      <c r="H312" s="23">
        <v>45873</v>
      </c>
      <c r="I312" s="23">
        <v>46222</v>
      </c>
      <c r="J312" s="23">
        <v>45601</v>
      </c>
      <c r="K312" s="23">
        <v>45602</v>
      </c>
      <c r="L312" s="20">
        <v>0</v>
      </c>
      <c r="M312" s="20">
        <v>0</v>
      </c>
      <c r="N312" s="20">
        <v>1185</v>
      </c>
      <c r="O312" s="21">
        <v>0</v>
      </c>
      <c r="Q312" s="20">
        <v>0</v>
      </c>
      <c r="R312" s="20">
        <f t="shared" si="10"/>
        <v>1185</v>
      </c>
      <c r="S312" s="20">
        <v>1185</v>
      </c>
    </row>
    <row r="313" spans="2:19">
      <c r="B313" s="18" t="s">
        <v>16720</v>
      </c>
      <c r="D313" s="18" t="s">
        <v>16721</v>
      </c>
      <c r="E313" s="18" t="s">
        <v>16722</v>
      </c>
      <c r="F313" s="18" t="s">
        <v>16723</v>
      </c>
      <c r="G313" s="19">
        <v>12</v>
      </c>
      <c r="H313" s="23">
        <v>45873</v>
      </c>
      <c r="I313" s="23">
        <v>46222</v>
      </c>
      <c r="J313" s="23">
        <v>45600</v>
      </c>
      <c r="K313" s="23">
        <v>45600</v>
      </c>
      <c r="L313" s="20">
        <v>0</v>
      </c>
      <c r="M313" s="20">
        <v>0</v>
      </c>
      <c r="N313" s="20">
        <v>1130</v>
      </c>
      <c r="O313" s="21">
        <v>0</v>
      </c>
      <c r="Q313" s="20">
        <v>0</v>
      </c>
      <c r="R313" s="20">
        <f t="shared" si="10"/>
        <v>1130</v>
      </c>
      <c r="S313" s="20">
        <v>1130</v>
      </c>
    </row>
    <row r="314" spans="2:19">
      <c r="B314" s="18" t="s">
        <v>16724</v>
      </c>
      <c r="D314" s="18" t="s">
        <v>16725</v>
      </c>
      <c r="E314" s="18" t="s">
        <v>16726</v>
      </c>
      <c r="F314" s="18" t="s">
        <v>16727</v>
      </c>
      <c r="G314" s="19">
        <v>12</v>
      </c>
      <c r="H314" s="23">
        <v>45873</v>
      </c>
      <c r="I314" s="23">
        <v>46222</v>
      </c>
      <c r="J314" s="23">
        <v>45602</v>
      </c>
      <c r="K314" s="23">
        <v>45602</v>
      </c>
      <c r="L314" s="20">
        <v>0</v>
      </c>
      <c r="M314" s="20">
        <v>0</v>
      </c>
      <c r="N314" s="20">
        <v>1130</v>
      </c>
      <c r="O314" s="21">
        <v>0</v>
      </c>
      <c r="Q314" s="20">
        <v>0</v>
      </c>
      <c r="R314" s="20">
        <f t="shared" si="10"/>
        <v>1130</v>
      </c>
      <c r="S314" s="20">
        <v>1130</v>
      </c>
    </row>
    <row r="315" spans="2:19">
      <c r="B315" s="18" t="s">
        <v>16728</v>
      </c>
      <c r="D315" s="18" t="s">
        <v>16729</v>
      </c>
      <c r="E315" s="18" t="s">
        <v>16730</v>
      </c>
      <c r="F315" s="18" t="s">
        <v>16731</v>
      </c>
      <c r="G315" s="19">
        <v>12</v>
      </c>
      <c r="H315" s="23">
        <v>45873</v>
      </c>
      <c r="I315" s="23">
        <v>46222</v>
      </c>
      <c r="L315" s="20">
        <v>0</v>
      </c>
      <c r="M315" s="20">
        <v>0</v>
      </c>
      <c r="N315" s="20">
        <v>1185</v>
      </c>
      <c r="O315" s="21">
        <v>0</v>
      </c>
      <c r="Q315" s="20">
        <v>0</v>
      </c>
      <c r="R315" s="20">
        <f t="shared" si="10"/>
        <v>1185</v>
      </c>
      <c r="S315" s="20">
        <v>1185</v>
      </c>
    </row>
    <row r="316" spans="2:19">
      <c r="B316" s="18" t="s">
        <v>16732</v>
      </c>
      <c r="D316" s="18" t="s">
        <v>16733</v>
      </c>
      <c r="E316" s="18" t="s">
        <v>16734</v>
      </c>
      <c r="F316" s="18" t="s">
        <v>16735</v>
      </c>
      <c r="G316" s="19">
        <v>12</v>
      </c>
      <c r="H316" s="23">
        <v>45873</v>
      </c>
      <c r="I316" s="23">
        <v>46222</v>
      </c>
      <c r="J316" s="23">
        <v>45597</v>
      </c>
      <c r="K316" s="23">
        <v>45600</v>
      </c>
      <c r="L316" s="20">
        <v>2260</v>
      </c>
      <c r="M316" s="20">
        <v>0</v>
      </c>
      <c r="N316" s="20">
        <v>1130</v>
      </c>
      <c r="O316" s="21">
        <v>0</v>
      </c>
      <c r="Q316" s="20">
        <v>0</v>
      </c>
      <c r="R316" s="20">
        <f t="shared" si="10"/>
        <v>1130</v>
      </c>
      <c r="S316" s="20">
        <v>1130</v>
      </c>
    </row>
    <row r="317" spans="2:19">
      <c r="B317" s="18" t="s">
        <v>16736</v>
      </c>
      <c r="D317" s="18" t="s">
        <v>16737</v>
      </c>
      <c r="E317" s="18" t="s">
        <v>16738</v>
      </c>
      <c r="F317" s="18" t="s">
        <v>16739</v>
      </c>
      <c r="G317" s="19">
        <v>12</v>
      </c>
      <c r="H317" s="23">
        <v>45873</v>
      </c>
      <c r="I317" s="23">
        <v>46222</v>
      </c>
      <c r="J317" s="23">
        <v>45602</v>
      </c>
      <c r="K317" s="23">
        <v>45602</v>
      </c>
      <c r="L317" s="20">
        <v>0</v>
      </c>
      <c r="M317" s="20">
        <v>0</v>
      </c>
      <c r="N317" s="20">
        <v>1135</v>
      </c>
      <c r="O317" s="21">
        <v>0</v>
      </c>
      <c r="Q317" s="20">
        <v>0</v>
      </c>
      <c r="R317" s="20">
        <f t="shared" si="10"/>
        <v>1135</v>
      </c>
      <c r="S317" s="20">
        <v>1135</v>
      </c>
    </row>
    <row r="318" spans="2:19">
      <c r="B318" s="18" t="s">
        <v>16740</v>
      </c>
      <c r="D318" s="18" t="s">
        <v>16741</v>
      </c>
      <c r="E318" s="18" t="s">
        <v>16742</v>
      </c>
      <c r="F318" s="18" t="s">
        <v>16743</v>
      </c>
      <c r="G318" s="19">
        <v>12</v>
      </c>
      <c r="H318" s="23">
        <v>45873</v>
      </c>
      <c r="I318" s="23">
        <v>46222</v>
      </c>
      <c r="J318" s="23">
        <v>45588</v>
      </c>
      <c r="K318" s="23">
        <v>45588</v>
      </c>
      <c r="L318" s="20">
        <v>0</v>
      </c>
      <c r="M318" s="20">
        <v>0</v>
      </c>
      <c r="N318" s="20">
        <v>1130</v>
      </c>
      <c r="O318" s="21">
        <v>0</v>
      </c>
      <c r="Q318" s="20">
        <v>0</v>
      </c>
      <c r="R318" s="20">
        <f t="shared" si="10"/>
        <v>1130</v>
      </c>
      <c r="S318" s="20">
        <v>1130</v>
      </c>
    </row>
    <row r="319" spans="2:19">
      <c r="B319" s="18" t="s">
        <v>16744</v>
      </c>
      <c r="D319" s="18" t="s">
        <v>16745</v>
      </c>
      <c r="E319" s="18" t="s">
        <v>16746</v>
      </c>
      <c r="F319" s="18" t="s">
        <v>16747</v>
      </c>
      <c r="G319" s="19">
        <v>12</v>
      </c>
      <c r="H319" s="23">
        <v>45873</v>
      </c>
      <c r="I319" s="23">
        <v>46222</v>
      </c>
      <c r="J319" s="23">
        <v>45576</v>
      </c>
      <c r="K319" s="23">
        <v>45579</v>
      </c>
      <c r="L319" s="20">
        <v>0</v>
      </c>
      <c r="M319" s="20">
        <v>0</v>
      </c>
      <c r="N319" s="20">
        <v>1105</v>
      </c>
      <c r="O319" s="21">
        <v>0</v>
      </c>
      <c r="Q319" s="20">
        <v>0</v>
      </c>
      <c r="R319" s="20">
        <f t="shared" si="10"/>
        <v>1105</v>
      </c>
      <c r="S319" s="20">
        <v>1105</v>
      </c>
    </row>
    <row r="320" spans="2:19">
      <c r="B320" s="18" t="s">
        <v>16748</v>
      </c>
      <c r="D320" s="18" t="s">
        <v>16749</v>
      </c>
      <c r="E320" s="18" t="s">
        <v>16750</v>
      </c>
      <c r="F320" s="18" t="s">
        <v>16751</v>
      </c>
      <c r="G320" s="19">
        <v>12</v>
      </c>
      <c r="H320" s="23">
        <v>45873</v>
      </c>
      <c r="I320" s="23">
        <v>46222</v>
      </c>
      <c r="J320" s="23">
        <v>45573</v>
      </c>
      <c r="K320" s="23">
        <v>45574</v>
      </c>
      <c r="L320" s="20">
        <v>0</v>
      </c>
      <c r="M320" s="20">
        <v>0</v>
      </c>
      <c r="N320" s="20">
        <v>1050</v>
      </c>
      <c r="O320" s="21">
        <v>0</v>
      </c>
      <c r="Q320" s="20">
        <v>0</v>
      </c>
      <c r="R320" s="20">
        <f t="shared" si="10"/>
        <v>1050</v>
      </c>
      <c r="S320" s="20">
        <v>1050</v>
      </c>
    </row>
    <row r="321" spans="1:19">
      <c r="B321" s="18" t="s">
        <v>16752</v>
      </c>
      <c r="D321" s="18" t="s">
        <v>16753</v>
      </c>
      <c r="E321" s="18" t="s">
        <v>16754</v>
      </c>
      <c r="F321" s="18" t="s">
        <v>16755</v>
      </c>
      <c r="G321" s="19">
        <v>12</v>
      </c>
      <c r="H321" s="23">
        <v>45873</v>
      </c>
      <c r="I321" s="23">
        <v>46222</v>
      </c>
      <c r="J321" s="23">
        <v>45576</v>
      </c>
      <c r="K321" s="23">
        <v>45579</v>
      </c>
      <c r="L321" s="20">
        <v>0</v>
      </c>
      <c r="M321" s="20">
        <v>0</v>
      </c>
      <c r="N321" s="20">
        <v>1205</v>
      </c>
      <c r="O321" s="21">
        <v>0</v>
      </c>
      <c r="Q321" s="20">
        <v>0</v>
      </c>
      <c r="R321" s="20">
        <f t="shared" si="10"/>
        <v>1205</v>
      </c>
      <c r="S321" s="20">
        <v>1205</v>
      </c>
    </row>
    <row r="322" spans="1:19">
      <c r="B322" s="18" t="s">
        <v>16756</v>
      </c>
      <c r="D322" s="18" t="s">
        <v>16757</v>
      </c>
      <c r="E322" s="18" t="s">
        <v>16758</v>
      </c>
      <c r="F322" s="18" t="s">
        <v>16759</v>
      </c>
      <c r="G322" s="19">
        <v>12</v>
      </c>
      <c r="H322" s="23">
        <v>45873</v>
      </c>
      <c r="I322" s="23">
        <v>46222</v>
      </c>
      <c r="J322" s="23">
        <v>45597</v>
      </c>
      <c r="K322" s="23">
        <v>45600</v>
      </c>
      <c r="L322" s="20">
        <v>0</v>
      </c>
      <c r="M322" s="20">
        <v>0</v>
      </c>
      <c r="N322" s="20">
        <v>1190</v>
      </c>
      <c r="O322" s="21">
        <v>0</v>
      </c>
      <c r="Q322" s="20">
        <v>0</v>
      </c>
      <c r="R322" s="20">
        <f t="shared" si="10"/>
        <v>1190</v>
      </c>
      <c r="S322" s="20">
        <v>1190</v>
      </c>
    </row>
    <row r="323" spans="1:19">
      <c r="A323" s="17" t="s">
        <v>16760</v>
      </c>
    </row>
    <row r="324" spans="1:19">
      <c r="A324" s="18" t="s">
        <v>16761</v>
      </c>
      <c r="B324" s="18" t="s">
        <v>16762</v>
      </c>
      <c r="C324" s="18" t="s">
        <v>16763</v>
      </c>
      <c r="D324" s="18" t="s">
        <v>16764</v>
      </c>
      <c r="E324" s="18" t="s">
        <v>16765</v>
      </c>
      <c r="F324" s="18" t="s">
        <v>16766</v>
      </c>
      <c r="G324" s="19">
        <v>12</v>
      </c>
      <c r="H324" s="23">
        <v>45859</v>
      </c>
      <c r="I324" s="23">
        <v>46222</v>
      </c>
      <c r="J324" s="23">
        <v>45568</v>
      </c>
      <c r="K324" s="23">
        <v>45568</v>
      </c>
      <c r="L324" s="20">
        <v>0</v>
      </c>
      <c r="M324" s="20">
        <v>847.33</v>
      </c>
      <c r="N324" s="20">
        <v>1065</v>
      </c>
      <c r="O324" s="21">
        <v>0</v>
      </c>
      <c r="Q324" s="20">
        <v>0</v>
      </c>
      <c r="R324" s="20">
        <f t="shared" ref="R324:R338" si="11">N324</f>
        <v>1065</v>
      </c>
      <c r="S324" s="20">
        <v>1065</v>
      </c>
    </row>
    <row r="325" spans="1:19">
      <c r="A325" s="18" t="s">
        <v>16767</v>
      </c>
      <c r="B325" s="18" t="s">
        <v>16768</v>
      </c>
      <c r="C325" s="18" t="s">
        <v>16769</v>
      </c>
      <c r="D325" s="18" t="s">
        <v>16770</v>
      </c>
      <c r="E325" s="18" t="s">
        <v>16771</v>
      </c>
      <c r="F325" s="18" t="s">
        <v>16772</v>
      </c>
      <c r="G325" s="19">
        <v>12</v>
      </c>
      <c r="H325" s="23">
        <v>45859</v>
      </c>
      <c r="I325" s="23">
        <v>46222</v>
      </c>
      <c r="J325" s="23">
        <v>45553</v>
      </c>
      <c r="K325" s="23">
        <v>45554</v>
      </c>
      <c r="L325" s="20">
        <v>0</v>
      </c>
      <c r="M325" s="20">
        <v>847.33</v>
      </c>
      <c r="N325" s="20">
        <v>960</v>
      </c>
      <c r="O325" s="21">
        <v>0</v>
      </c>
      <c r="Q325" s="20">
        <v>0</v>
      </c>
      <c r="R325" s="20">
        <f t="shared" si="11"/>
        <v>960</v>
      </c>
      <c r="S325" s="20">
        <v>960</v>
      </c>
    </row>
    <row r="326" spans="1:19">
      <c r="A326" s="18" t="s">
        <v>16773</v>
      </c>
      <c r="B326" s="18" t="s">
        <v>16774</v>
      </c>
      <c r="C326" s="18" t="s">
        <v>16775</v>
      </c>
      <c r="D326" s="18" t="s">
        <v>16776</v>
      </c>
      <c r="E326" s="18" t="s">
        <v>16777</v>
      </c>
      <c r="F326" s="18" t="s">
        <v>16778</v>
      </c>
      <c r="G326" s="19">
        <v>12</v>
      </c>
      <c r="H326" s="23">
        <v>45859</v>
      </c>
      <c r="I326" s="23">
        <v>46222</v>
      </c>
      <c r="J326" s="23">
        <v>45566</v>
      </c>
      <c r="K326" s="23">
        <v>45568</v>
      </c>
      <c r="L326" s="20">
        <v>1620</v>
      </c>
      <c r="M326" s="20">
        <v>847.33</v>
      </c>
      <c r="N326" s="20">
        <v>1005</v>
      </c>
      <c r="O326" s="21">
        <v>0</v>
      </c>
      <c r="Q326" s="20">
        <v>0</v>
      </c>
      <c r="R326" s="20">
        <f t="shared" si="11"/>
        <v>1005</v>
      </c>
      <c r="S326" s="20">
        <v>1005</v>
      </c>
    </row>
    <row r="327" spans="1:19">
      <c r="A327" s="18" t="s">
        <v>16779</v>
      </c>
      <c r="B327" s="18" t="s">
        <v>16780</v>
      </c>
      <c r="C327" s="18" t="s">
        <v>16781</v>
      </c>
      <c r="D327" s="18" t="s">
        <v>16782</v>
      </c>
      <c r="E327" s="18" t="s">
        <v>16783</v>
      </c>
      <c r="F327" s="18" t="s">
        <v>16784</v>
      </c>
      <c r="G327" s="19">
        <v>12</v>
      </c>
      <c r="H327" s="23">
        <v>45859</v>
      </c>
      <c r="I327" s="23">
        <v>46222</v>
      </c>
      <c r="J327" s="23">
        <v>45565</v>
      </c>
      <c r="K327" s="23">
        <v>45565</v>
      </c>
      <c r="L327" s="20">
        <v>0</v>
      </c>
      <c r="M327" s="20">
        <v>847.33</v>
      </c>
      <c r="N327" s="20">
        <v>985</v>
      </c>
      <c r="O327" s="21">
        <v>0</v>
      </c>
      <c r="Q327" s="20">
        <v>0</v>
      </c>
      <c r="R327" s="20">
        <f t="shared" si="11"/>
        <v>985</v>
      </c>
      <c r="S327" s="20">
        <v>985</v>
      </c>
    </row>
    <row r="328" spans="1:19">
      <c r="A328" s="18" t="s">
        <v>16785</v>
      </c>
      <c r="B328" s="18" t="s">
        <v>16786</v>
      </c>
      <c r="C328" s="18" t="s">
        <v>16787</v>
      </c>
      <c r="D328" s="18" t="s">
        <v>16788</v>
      </c>
      <c r="E328" s="18" t="s">
        <v>16789</v>
      </c>
      <c r="F328" s="18" t="s">
        <v>16790</v>
      </c>
      <c r="G328" s="19">
        <v>12</v>
      </c>
      <c r="H328" s="23">
        <v>45859</v>
      </c>
      <c r="I328" s="23">
        <v>46222</v>
      </c>
      <c r="J328" s="23">
        <v>45565</v>
      </c>
      <c r="K328" s="23">
        <v>45565</v>
      </c>
      <c r="L328" s="20">
        <v>0</v>
      </c>
      <c r="M328" s="20">
        <v>847.33</v>
      </c>
      <c r="N328" s="20">
        <v>1105</v>
      </c>
      <c r="O328" s="21">
        <v>0</v>
      </c>
      <c r="Q328" s="20">
        <v>0</v>
      </c>
      <c r="R328" s="20">
        <f t="shared" si="11"/>
        <v>1105</v>
      </c>
      <c r="S328" s="20">
        <v>1105</v>
      </c>
    </row>
    <row r="329" spans="1:19">
      <c r="A329" s="18" t="s">
        <v>16791</v>
      </c>
      <c r="B329" s="18" t="s">
        <v>16792</v>
      </c>
      <c r="C329" s="18" t="s">
        <v>16793</v>
      </c>
      <c r="D329" s="18" t="s">
        <v>16794</v>
      </c>
      <c r="E329" s="18" t="s">
        <v>16795</v>
      </c>
      <c r="F329" s="18" t="s">
        <v>16796</v>
      </c>
      <c r="G329" s="19">
        <v>12</v>
      </c>
      <c r="H329" s="23">
        <v>45859</v>
      </c>
      <c r="I329" s="23">
        <v>46222</v>
      </c>
      <c r="J329" s="23">
        <v>45565</v>
      </c>
      <c r="K329" s="23">
        <v>45565</v>
      </c>
      <c r="L329" s="20">
        <v>0</v>
      </c>
      <c r="M329" s="20">
        <v>847.33</v>
      </c>
      <c r="N329" s="20">
        <v>1060</v>
      </c>
      <c r="O329" s="21">
        <v>0</v>
      </c>
      <c r="Q329" s="20">
        <v>0</v>
      </c>
      <c r="R329" s="20">
        <f t="shared" si="11"/>
        <v>1060</v>
      </c>
      <c r="S329" s="20">
        <v>1060</v>
      </c>
    </row>
    <row r="330" spans="1:19">
      <c r="A330" s="18" t="s">
        <v>16797</v>
      </c>
      <c r="B330" s="18" t="s">
        <v>16798</v>
      </c>
      <c r="C330" s="18" t="s">
        <v>16799</v>
      </c>
      <c r="D330" s="18" t="s">
        <v>16800</v>
      </c>
      <c r="E330" s="18" t="s">
        <v>16801</v>
      </c>
      <c r="F330" s="18" t="s">
        <v>16802</v>
      </c>
      <c r="G330" s="19">
        <v>12</v>
      </c>
      <c r="H330" s="23">
        <v>45859</v>
      </c>
      <c r="I330" s="23">
        <v>46222</v>
      </c>
      <c r="J330" s="23">
        <v>45565</v>
      </c>
      <c r="K330" s="23">
        <v>45565</v>
      </c>
      <c r="L330" s="20">
        <v>0</v>
      </c>
      <c r="M330" s="20">
        <v>847.33</v>
      </c>
      <c r="N330" s="20">
        <v>1060</v>
      </c>
      <c r="O330" s="21">
        <v>0</v>
      </c>
      <c r="Q330" s="20">
        <v>0</v>
      </c>
      <c r="R330" s="20">
        <f t="shared" si="11"/>
        <v>1060</v>
      </c>
      <c r="S330" s="20">
        <v>1060</v>
      </c>
    </row>
    <row r="331" spans="1:19">
      <c r="A331" s="18" t="s">
        <v>16803</v>
      </c>
      <c r="B331" s="18" t="s">
        <v>16804</v>
      </c>
      <c r="C331" s="18" t="s">
        <v>16805</v>
      </c>
      <c r="D331" s="18" t="s">
        <v>16806</v>
      </c>
      <c r="E331" s="18" t="s">
        <v>16807</v>
      </c>
      <c r="F331" s="18" t="s">
        <v>16808</v>
      </c>
      <c r="G331" s="19">
        <v>12</v>
      </c>
      <c r="H331" s="23">
        <v>45859</v>
      </c>
      <c r="I331" s="23">
        <v>46222</v>
      </c>
      <c r="J331" s="23">
        <v>45561</v>
      </c>
      <c r="K331" s="23">
        <v>45561</v>
      </c>
      <c r="L331" s="20">
        <v>0</v>
      </c>
      <c r="M331" s="20">
        <v>847.33</v>
      </c>
      <c r="N331" s="20">
        <v>1060</v>
      </c>
      <c r="O331" s="21">
        <v>0</v>
      </c>
      <c r="Q331" s="20">
        <v>0</v>
      </c>
      <c r="R331" s="20">
        <f t="shared" si="11"/>
        <v>1060</v>
      </c>
      <c r="S331" s="20">
        <v>1060</v>
      </c>
    </row>
    <row r="332" spans="1:19">
      <c r="A332" s="18" t="s">
        <v>16809</v>
      </c>
      <c r="B332" s="18" t="s">
        <v>16810</v>
      </c>
      <c r="C332" s="18" t="s">
        <v>16811</v>
      </c>
      <c r="D332" s="18" t="s">
        <v>16812</v>
      </c>
      <c r="E332" s="18" t="s">
        <v>16813</v>
      </c>
      <c r="F332" s="18" t="s">
        <v>16814</v>
      </c>
      <c r="G332" s="19">
        <v>12</v>
      </c>
      <c r="H332" s="23">
        <v>45859</v>
      </c>
      <c r="I332" s="23">
        <v>46222</v>
      </c>
      <c r="J332" s="23">
        <v>45561</v>
      </c>
      <c r="K332" s="23">
        <v>45561</v>
      </c>
      <c r="L332" s="20">
        <v>0</v>
      </c>
      <c r="M332" s="20">
        <v>847.33</v>
      </c>
      <c r="N332" s="20">
        <v>1060</v>
      </c>
      <c r="O332" s="21">
        <v>0</v>
      </c>
      <c r="Q332" s="20">
        <v>0</v>
      </c>
      <c r="R332" s="20">
        <f t="shared" si="11"/>
        <v>1060</v>
      </c>
      <c r="S332" s="20">
        <v>1060</v>
      </c>
    </row>
    <row r="333" spans="1:19">
      <c r="A333" s="18" t="s">
        <v>16815</v>
      </c>
      <c r="B333" s="18" t="s">
        <v>16816</v>
      </c>
      <c r="C333" s="18" t="s">
        <v>16817</v>
      </c>
      <c r="D333" s="18" t="s">
        <v>16818</v>
      </c>
      <c r="E333" s="18" t="s">
        <v>16819</v>
      </c>
      <c r="F333" s="18" t="s">
        <v>16820</v>
      </c>
      <c r="G333" s="19">
        <v>12</v>
      </c>
      <c r="H333" s="23">
        <v>45859</v>
      </c>
      <c r="I333" s="23">
        <v>46222</v>
      </c>
      <c r="J333" s="23">
        <v>45566</v>
      </c>
      <c r="K333" s="23">
        <v>45566</v>
      </c>
      <c r="L333" s="20">
        <v>0</v>
      </c>
      <c r="M333" s="20">
        <v>847.33</v>
      </c>
      <c r="N333" s="20">
        <v>1105</v>
      </c>
      <c r="O333" s="21">
        <v>0</v>
      </c>
      <c r="Q333" s="20">
        <v>0</v>
      </c>
      <c r="R333" s="20">
        <f t="shared" si="11"/>
        <v>1105</v>
      </c>
      <c r="S333" s="20">
        <v>1105</v>
      </c>
    </row>
    <row r="334" spans="1:19">
      <c r="A334" s="18" t="s">
        <v>16821</v>
      </c>
      <c r="B334" s="18" t="s">
        <v>16822</v>
      </c>
      <c r="C334" s="18" t="s">
        <v>16823</v>
      </c>
      <c r="D334" s="18" t="s">
        <v>16824</v>
      </c>
      <c r="E334" s="18" t="s">
        <v>16825</v>
      </c>
      <c r="F334" s="18" t="s">
        <v>16826</v>
      </c>
      <c r="G334" s="19">
        <v>12</v>
      </c>
      <c r="H334" s="23">
        <v>45859</v>
      </c>
      <c r="I334" s="23">
        <v>46222</v>
      </c>
      <c r="J334" s="23">
        <v>45568</v>
      </c>
      <c r="K334" s="23">
        <v>45568</v>
      </c>
      <c r="L334" s="20">
        <v>0</v>
      </c>
      <c r="M334" s="20">
        <v>847.33</v>
      </c>
      <c r="N334" s="20">
        <v>1005</v>
      </c>
      <c r="O334" s="21">
        <v>0</v>
      </c>
      <c r="Q334" s="20">
        <v>0</v>
      </c>
      <c r="R334" s="20">
        <f t="shared" si="11"/>
        <v>1005</v>
      </c>
      <c r="S334" s="20">
        <v>1005</v>
      </c>
    </row>
    <row r="335" spans="1:19">
      <c r="A335" s="18" t="s">
        <v>16827</v>
      </c>
      <c r="B335" s="18" t="s">
        <v>16828</v>
      </c>
      <c r="C335" s="18" t="s">
        <v>16829</v>
      </c>
      <c r="D335" s="18" t="s">
        <v>16830</v>
      </c>
      <c r="E335" s="18" t="s">
        <v>16831</v>
      </c>
      <c r="F335" s="18" t="s">
        <v>16832</v>
      </c>
      <c r="G335" s="19">
        <v>12</v>
      </c>
      <c r="H335" s="23">
        <v>45859</v>
      </c>
      <c r="I335" s="23">
        <v>46222</v>
      </c>
      <c r="J335" s="23">
        <v>45555</v>
      </c>
      <c r="K335" s="23">
        <v>45558</v>
      </c>
      <c r="L335" s="20">
        <v>0</v>
      </c>
      <c r="M335" s="20">
        <v>847.33</v>
      </c>
      <c r="N335" s="20">
        <v>985</v>
      </c>
      <c r="O335" s="21">
        <v>0</v>
      </c>
      <c r="Q335" s="20">
        <v>0</v>
      </c>
      <c r="R335" s="20">
        <f t="shared" si="11"/>
        <v>985</v>
      </c>
      <c r="S335" s="20">
        <v>985</v>
      </c>
    </row>
    <row r="336" spans="1:19">
      <c r="B336" s="18" t="s">
        <v>16833</v>
      </c>
      <c r="D336" s="18" t="s">
        <v>16834</v>
      </c>
      <c r="E336" s="18" t="s">
        <v>16835</v>
      </c>
      <c r="F336" s="18" t="s">
        <v>16836</v>
      </c>
      <c r="G336" s="19">
        <v>12</v>
      </c>
      <c r="H336" s="23">
        <v>45873</v>
      </c>
      <c r="I336" s="23">
        <v>46222</v>
      </c>
      <c r="J336" s="23">
        <v>45576</v>
      </c>
      <c r="K336" s="23">
        <v>45576</v>
      </c>
      <c r="L336" s="20">
        <v>0</v>
      </c>
      <c r="M336" s="20">
        <v>0</v>
      </c>
      <c r="N336" s="20">
        <v>950</v>
      </c>
      <c r="O336" s="21">
        <v>0</v>
      </c>
      <c r="Q336" s="20">
        <v>0</v>
      </c>
      <c r="R336" s="20">
        <f t="shared" si="11"/>
        <v>950</v>
      </c>
      <c r="S336" s="20">
        <v>950</v>
      </c>
    </row>
    <row r="337" spans="1:19">
      <c r="B337" s="18" t="s">
        <v>16837</v>
      </c>
      <c r="D337" s="18" t="s">
        <v>16838</v>
      </c>
      <c r="E337" s="18" t="s">
        <v>16839</v>
      </c>
      <c r="F337" s="18" t="s">
        <v>16840</v>
      </c>
      <c r="G337" s="19">
        <v>12</v>
      </c>
      <c r="H337" s="23">
        <v>45873</v>
      </c>
      <c r="I337" s="23">
        <v>46222</v>
      </c>
      <c r="L337" s="20">
        <v>0</v>
      </c>
      <c r="M337" s="20">
        <v>0</v>
      </c>
      <c r="N337" s="20">
        <v>975</v>
      </c>
      <c r="O337" s="21">
        <v>0</v>
      </c>
      <c r="Q337" s="20">
        <v>0</v>
      </c>
      <c r="R337" s="20">
        <f t="shared" si="11"/>
        <v>975</v>
      </c>
      <c r="S337" s="20">
        <v>975</v>
      </c>
    </row>
    <row r="338" spans="1:19">
      <c r="B338" s="18" t="s">
        <v>16841</v>
      </c>
      <c r="D338" s="18" t="s">
        <v>16842</v>
      </c>
      <c r="E338" s="18" t="s">
        <v>16843</v>
      </c>
      <c r="F338" s="18" t="s">
        <v>16844</v>
      </c>
      <c r="G338" s="19">
        <v>12</v>
      </c>
      <c r="H338" s="23">
        <v>45873</v>
      </c>
      <c r="I338" s="23">
        <v>46222</v>
      </c>
      <c r="J338" s="23">
        <v>45587</v>
      </c>
      <c r="K338" s="23">
        <v>45587</v>
      </c>
      <c r="L338" s="20">
        <v>0</v>
      </c>
      <c r="M338" s="20">
        <v>0</v>
      </c>
      <c r="N338" s="20">
        <v>1105</v>
      </c>
      <c r="O338" s="21">
        <v>0</v>
      </c>
      <c r="Q338" s="20">
        <v>0</v>
      </c>
      <c r="R338" s="20">
        <f t="shared" si="11"/>
        <v>1105</v>
      </c>
      <c r="S338" s="20">
        <v>1105</v>
      </c>
    </row>
    <row r="339" spans="1:19">
      <c r="A339" s="17" t="s">
        <v>16845</v>
      </c>
    </row>
    <row r="340" spans="1:19">
      <c r="A340" s="18" t="s">
        <v>16846</v>
      </c>
      <c r="B340" s="18" t="s">
        <v>16847</v>
      </c>
      <c r="C340" s="18" t="s">
        <v>16848</v>
      </c>
      <c r="D340" s="18" t="s">
        <v>16849</v>
      </c>
      <c r="E340" s="18" t="s">
        <v>16850</v>
      </c>
      <c r="F340" s="18" t="s">
        <v>16851</v>
      </c>
      <c r="G340" s="19">
        <v>12</v>
      </c>
      <c r="H340" s="23">
        <v>45859</v>
      </c>
      <c r="I340" s="23">
        <v>46222</v>
      </c>
      <c r="J340" s="23">
        <v>45558</v>
      </c>
      <c r="K340" s="23">
        <v>45558</v>
      </c>
      <c r="L340" s="20">
        <v>0</v>
      </c>
      <c r="M340" s="20">
        <v>864.83</v>
      </c>
      <c r="N340" s="20">
        <v>1005</v>
      </c>
      <c r="O340" s="21">
        <v>0</v>
      </c>
      <c r="Q340" s="20">
        <v>0</v>
      </c>
      <c r="R340" s="20">
        <f t="shared" ref="R340:R368" si="12">N340</f>
        <v>1005</v>
      </c>
      <c r="S340" s="20">
        <v>1005</v>
      </c>
    </row>
    <row r="341" spans="1:19">
      <c r="A341" s="18" t="s">
        <v>16852</v>
      </c>
      <c r="B341" s="18" t="s">
        <v>16853</v>
      </c>
      <c r="C341" s="18" t="s">
        <v>16854</v>
      </c>
      <c r="D341" s="18" t="s">
        <v>16855</v>
      </c>
      <c r="E341" s="18" t="s">
        <v>16856</v>
      </c>
      <c r="F341" s="18" t="s">
        <v>16857</v>
      </c>
      <c r="G341" s="19">
        <v>12</v>
      </c>
      <c r="H341" s="23">
        <v>45859</v>
      </c>
      <c r="I341" s="23">
        <v>46222</v>
      </c>
      <c r="J341" s="23">
        <v>45561</v>
      </c>
      <c r="K341" s="23">
        <v>45561</v>
      </c>
      <c r="L341" s="20">
        <v>0</v>
      </c>
      <c r="M341" s="20">
        <v>864.23</v>
      </c>
      <c r="N341" s="20">
        <v>1105</v>
      </c>
      <c r="O341" s="21">
        <v>0</v>
      </c>
      <c r="Q341" s="20">
        <v>0</v>
      </c>
      <c r="R341" s="20">
        <f t="shared" si="12"/>
        <v>1105</v>
      </c>
      <c r="S341" s="20">
        <v>1105</v>
      </c>
    </row>
    <row r="342" spans="1:19">
      <c r="A342" s="18" t="s">
        <v>16858</v>
      </c>
      <c r="B342" s="18" t="s">
        <v>16859</v>
      </c>
      <c r="C342" s="18" t="s">
        <v>16860</v>
      </c>
      <c r="D342" s="18" t="s">
        <v>16861</v>
      </c>
      <c r="E342" s="18" t="s">
        <v>16862</v>
      </c>
      <c r="F342" s="18" t="s">
        <v>16863</v>
      </c>
      <c r="G342" s="19">
        <v>12</v>
      </c>
      <c r="H342" s="23">
        <v>45859</v>
      </c>
      <c r="I342" s="23">
        <v>46222</v>
      </c>
      <c r="J342" s="23">
        <v>45561</v>
      </c>
      <c r="K342" s="23">
        <v>45561</v>
      </c>
      <c r="L342" s="20">
        <v>0</v>
      </c>
      <c r="M342" s="20">
        <v>865.24</v>
      </c>
      <c r="N342" s="20">
        <v>1050</v>
      </c>
      <c r="O342" s="21">
        <v>0</v>
      </c>
      <c r="Q342" s="20">
        <v>0</v>
      </c>
      <c r="R342" s="20">
        <f t="shared" si="12"/>
        <v>1050</v>
      </c>
      <c r="S342" s="20">
        <v>1050</v>
      </c>
    </row>
    <row r="343" spans="1:19">
      <c r="A343" s="18" t="s">
        <v>16864</v>
      </c>
      <c r="B343" s="18" t="s">
        <v>16865</v>
      </c>
      <c r="C343" s="18" t="s">
        <v>16866</v>
      </c>
      <c r="D343" s="18" t="s">
        <v>16867</v>
      </c>
      <c r="E343" s="18" t="s">
        <v>16868</v>
      </c>
      <c r="F343" s="18" t="s">
        <v>16869</v>
      </c>
      <c r="G343" s="19">
        <v>12</v>
      </c>
      <c r="H343" s="23">
        <v>45859</v>
      </c>
      <c r="I343" s="23">
        <v>46222</v>
      </c>
      <c r="J343" s="23">
        <v>45558</v>
      </c>
      <c r="K343" s="23">
        <v>45559</v>
      </c>
      <c r="L343" s="20">
        <v>0</v>
      </c>
      <c r="M343" s="20">
        <v>864.83</v>
      </c>
      <c r="N343" s="20">
        <v>1005</v>
      </c>
      <c r="O343" s="21">
        <v>0</v>
      </c>
      <c r="Q343" s="20">
        <v>0</v>
      </c>
      <c r="R343" s="20">
        <f t="shared" si="12"/>
        <v>1005</v>
      </c>
      <c r="S343" s="20">
        <v>1005</v>
      </c>
    </row>
    <row r="344" spans="1:19">
      <c r="A344" s="18" t="s">
        <v>16870</v>
      </c>
      <c r="B344" s="18" t="s">
        <v>16871</v>
      </c>
      <c r="C344" s="18" t="s">
        <v>16872</v>
      </c>
      <c r="D344" s="18" t="s">
        <v>16873</v>
      </c>
      <c r="E344" s="18" t="s">
        <v>16874</v>
      </c>
      <c r="F344" s="18" t="s">
        <v>16875</v>
      </c>
      <c r="G344" s="19">
        <v>12</v>
      </c>
      <c r="H344" s="23">
        <v>45859</v>
      </c>
      <c r="I344" s="23">
        <v>46222</v>
      </c>
      <c r="J344" s="23">
        <v>45569</v>
      </c>
      <c r="K344" s="23">
        <v>45569</v>
      </c>
      <c r="L344" s="20">
        <v>0</v>
      </c>
      <c r="M344" s="20">
        <v>864.83</v>
      </c>
      <c r="N344" s="20">
        <v>950</v>
      </c>
      <c r="O344" s="21">
        <v>0</v>
      </c>
      <c r="Q344" s="20">
        <v>0</v>
      </c>
      <c r="R344" s="20">
        <f t="shared" si="12"/>
        <v>950</v>
      </c>
      <c r="S344" s="20">
        <v>950</v>
      </c>
    </row>
    <row r="345" spans="1:19">
      <c r="A345" s="18" t="s">
        <v>16876</v>
      </c>
      <c r="B345" s="18" t="s">
        <v>16877</v>
      </c>
      <c r="C345" s="18" t="s">
        <v>16878</v>
      </c>
      <c r="D345" s="18" t="s">
        <v>16879</v>
      </c>
      <c r="E345" s="18" t="s">
        <v>16880</v>
      </c>
      <c r="F345" s="18" t="s">
        <v>16881</v>
      </c>
      <c r="G345" s="19">
        <v>12</v>
      </c>
      <c r="H345" s="23">
        <v>45859</v>
      </c>
      <c r="I345" s="23">
        <v>46222</v>
      </c>
      <c r="J345" s="23">
        <v>45559</v>
      </c>
      <c r="K345" s="23">
        <v>45559</v>
      </c>
      <c r="L345" s="20">
        <v>0</v>
      </c>
      <c r="M345" s="20">
        <v>864.83</v>
      </c>
      <c r="N345" s="20">
        <v>1080</v>
      </c>
      <c r="O345" s="21">
        <v>0</v>
      </c>
      <c r="Q345" s="20">
        <v>0</v>
      </c>
      <c r="R345" s="20">
        <f t="shared" si="12"/>
        <v>1080</v>
      </c>
      <c r="S345" s="20">
        <v>1080</v>
      </c>
    </row>
    <row r="346" spans="1:19">
      <c r="A346" s="18" t="s">
        <v>16882</v>
      </c>
      <c r="B346" s="18" t="s">
        <v>16883</v>
      </c>
      <c r="C346" s="18" t="s">
        <v>16884</v>
      </c>
      <c r="D346" s="18" t="s">
        <v>16885</v>
      </c>
      <c r="E346" s="18" t="s">
        <v>16886</v>
      </c>
      <c r="F346" s="18" t="s">
        <v>16887</v>
      </c>
      <c r="G346" s="19">
        <v>12</v>
      </c>
      <c r="H346" s="23">
        <v>45859</v>
      </c>
      <c r="I346" s="23">
        <v>46222</v>
      </c>
      <c r="J346" s="23">
        <v>45565</v>
      </c>
      <c r="K346" s="23">
        <v>45565</v>
      </c>
      <c r="L346" s="20">
        <v>0</v>
      </c>
      <c r="M346" s="20">
        <v>864.83</v>
      </c>
      <c r="N346" s="20">
        <v>1080</v>
      </c>
      <c r="O346" s="21">
        <v>0</v>
      </c>
      <c r="Q346" s="20">
        <v>0</v>
      </c>
      <c r="R346" s="20">
        <f t="shared" si="12"/>
        <v>1080</v>
      </c>
      <c r="S346" s="20">
        <v>1080</v>
      </c>
    </row>
    <row r="347" spans="1:19">
      <c r="A347" s="18" t="s">
        <v>16888</v>
      </c>
      <c r="B347" s="18" t="s">
        <v>16889</v>
      </c>
      <c r="C347" s="18" t="s">
        <v>16890</v>
      </c>
      <c r="D347" s="18" t="s">
        <v>16891</v>
      </c>
      <c r="E347" s="18" t="s">
        <v>16892</v>
      </c>
      <c r="F347" s="18" t="s">
        <v>16893</v>
      </c>
      <c r="G347" s="19">
        <v>12</v>
      </c>
      <c r="H347" s="23">
        <v>45859</v>
      </c>
      <c r="I347" s="23">
        <v>46222</v>
      </c>
      <c r="J347" s="23">
        <v>45558</v>
      </c>
      <c r="K347" s="23">
        <v>45558</v>
      </c>
      <c r="L347" s="20">
        <v>0</v>
      </c>
      <c r="M347" s="20">
        <v>864.83</v>
      </c>
      <c r="N347" s="20">
        <v>1080</v>
      </c>
      <c r="O347" s="21">
        <v>0</v>
      </c>
      <c r="Q347" s="20">
        <v>0</v>
      </c>
      <c r="R347" s="20">
        <f t="shared" si="12"/>
        <v>1080</v>
      </c>
      <c r="S347" s="20">
        <v>1080</v>
      </c>
    </row>
    <row r="348" spans="1:19">
      <c r="A348" s="18" t="s">
        <v>16894</v>
      </c>
      <c r="B348" s="18" t="s">
        <v>16895</v>
      </c>
      <c r="C348" s="18" t="s">
        <v>16896</v>
      </c>
      <c r="D348" s="18" t="s">
        <v>16897</v>
      </c>
      <c r="E348" s="18" t="s">
        <v>16898</v>
      </c>
      <c r="F348" s="18" t="s">
        <v>16899</v>
      </c>
      <c r="G348" s="19">
        <v>12</v>
      </c>
      <c r="H348" s="23">
        <v>45859</v>
      </c>
      <c r="I348" s="23">
        <v>46222</v>
      </c>
      <c r="J348" s="23">
        <v>45558</v>
      </c>
      <c r="K348" s="23">
        <v>45558</v>
      </c>
      <c r="L348" s="20">
        <v>0</v>
      </c>
      <c r="M348" s="20">
        <v>864.83</v>
      </c>
      <c r="N348" s="20">
        <v>925</v>
      </c>
      <c r="O348" s="21">
        <v>0</v>
      </c>
      <c r="Q348" s="20">
        <v>0</v>
      </c>
      <c r="R348" s="20">
        <f t="shared" si="12"/>
        <v>925</v>
      </c>
      <c r="S348" s="20">
        <v>925</v>
      </c>
    </row>
    <row r="349" spans="1:19">
      <c r="A349" s="18" t="s">
        <v>16900</v>
      </c>
      <c r="B349" s="18" t="s">
        <v>16901</v>
      </c>
      <c r="C349" s="18" t="s">
        <v>16902</v>
      </c>
      <c r="D349" s="18" t="s">
        <v>16903</v>
      </c>
      <c r="E349" s="18" t="s">
        <v>16904</v>
      </c>
      <c r="F349" s="18" t="s">
        <v>16905</v>
      </c>
      <c r="G349" s="19">
        <v>12</v>
      </c>
      <c r="H349" s="23">
        <v>45859</v>
      </c>
      <c r="I349" s="23">
        <v>46222</v>
      </c>
      <c r="J349" s="23">
        <v>45561</v>
      </c>
      <c r="K349" s="23">
        <v>45561</v>
      </c>
      <c r="L349" s="20">
        <v>0</v>
      </c>
      <c r="M349" s="20">
        <v>864.83</v>
      </c>
      <c r="N349" s="20">
        <v>1080</v>
      </c>
      <c r="O349" s="21">
        <v>0</v>
      </c>
      <c r="Q349" s="20">
        <v>845</v>
      </c>
      <c r="R349" s="20">
        <f t="shared" si="12"/>
        <v>1080</v>
      </c>
      <c r="S349" s="20">
        <v>1080</v>
      </c>
    </row>
    <row r="350" spans="1:19">
      <c r="A350" s="18" t="s">
        <v>16906</v>
      </c>
      <c r="B350" s="18" t="s">
        <v>16907</v>
      </c>
      <c r="C350" s="18" t="s">
        <v>16908</v>
      </c>
      <c r="D350" s="18" t="s">
        <v>16909</v>
      </c>
      <c r="E350" s="18" t="s">
        <v>16910</v>
      </c>
      <c r="F350" s="18" t="s">
        <v>16911</v>
      </c>
      <c r="G350" s="19">
        <v>12</v>
      </c>
      <c r="H350" s="23">
        <v>45859</v>
      </c>
      <c r="I350" s="23">
        <v>46222</v>
      </c>
      <c r="J350" s="23">
        <v>45565</v>
      </c>
      <c r="K350" s="23">
        <v>45565</v>
      </c>
      <c r="L350" s="20">
        <v>0</v>
      </c>
      <c r="M350" s="20">
        <v>864.83</v>
      </c>
      <c r="N350" s="20">
        <v>1060</v>
      </c>
      <c r="O350" s="21">
        <v>0</v>
      </c>
      <c r="Q350" s="20">
        <v>0</v>
      </c>
      <c r="R350" s="20">
        <f t="shared" si="12"/>
        <v>1060</v>
      </c>
      <c r="S350" s="20">
        <v>1060</v>
      </c>
    </row>
    <row r="351" spans="1:19">
      <c r="A351" s="18" t="s">
        <v>16912</v>
      </c>
      <c r="B351" s="18" t="s">
        <v>16913</v>
      </c>
      <c r="C351" s="18" t="s">
        <v>16914</v>
      </c>
      <c r="D351" s="18" t="s">
        <v>16915</v>
      </c>
      <c r="E351" s="18" t="s">
        <v>16916</v>
      </c>
      <c r="F351" s="18" t="s">
        <v>16917</v>
      </c>
      <c r="G351" s="19">
        <v>12</v>
      </c>
      <c r="H351" s="23">
        <v>45859</v>
      </c>
      <c r="I351" s="23">
        <v>46222</v>
      </c>
      <c r="J351" s="23">
        <v>45559</v>
      </c>
      <c r="K351" s="23">
        <v>45559</v>
      </c>
      <c r="L351" s="20">
        <v>0</v>
      </c>
      <c r="M351" s="20">
        <v>864.83</v>
      </c>
      <c r="N351" s="20">
        <v>960</v>
      </c>
      <c r="O351" s="21">
        <v>0</v>
      </c>
      <c r="Q351" s="20">
        <v>0</v>
      </c>
      <c r="R351" s="20">
        <f t="shared" si="12"/>
        <v>960</v>
      </c>
      <c r="S351" s="20">
        <v>960</v>
      </c>
    </row>
    <row r="352" spans="1:19">
      <c r="A352" s="18" t="s">
        <v>16918</v>
      </c>
      <c r="B352" s="18" t="s">
        <v>16919</v>
      </c>
      <c r="C352" s="18" t="s">
        <v>16920</v>
      </c>
      <c r="D352" s="18" t="s">
        <v>16921</v>
      </c>
      <c r="E352" s="18" t="s">
        <v>16922</v>
      </c>
      <c r="F352" s="18" t="s">
        <v>16923</v>
      </c>
      <c r="G352" s="19">
        <v>12</v>
      </c>
      <c r="H352" s="23">
        <v>45859</v>
      </c>
      <c r="I352" s="23">
        <v>46222</v>
      </c>
      <c r="J352" s="23">
        <v>45554</v>
      </c>
      <c r="K352" s="23">
        <v>45554</v>
      </c>
      <c r="L352" s="20">
        <v>0</v>
      </c>
      <c r="M352" s="20">
        <v>864.83</v>
      </c>
      <c r="N352" s="20">
        <v>1035</v>
      </c>
      <c r="O352" s="21">
        <v>0</v>
      </c>
      <c r="Q352" s="20">
        <v>0</v>
      </c>
      <c r="R352" s="20">
        <f t="shared" si="12"/>
        <v>1035</v>
      </c>
      <c r="S352" s="20">
        <v>1035</v>
      </c>
    </row>
    <row r="353" spans="1:19">
      <c r="A353" s="18" t="s">
        <v>16924</v>
      </c>
      <c r="B353" s="18" t="s">
        <v>16925</v>
      </c>
      <c r="C353" s="18" t="s">
        <v>16926</v>
      </c>
      <c r="D353" s="18" t="s">
        <v>16927</v>
      </c>
      <c r="E353" s="18" t="s">
        <v>16928</v>
      </c>
      <c r="F353" s="18" t="s">
        <v>16929</v>
      </c>
      <c r="G353" s="19">
        <v>12</v>
      </c>
      <c r="H353" s="23">
        <v>45859</v>
      </c>
      <c r="I353" s="23">
        <v>46222</v>
      </c>
      <c r="J353" s="23">
        <v>45555</v>
      </c>
      <c r="K353" s="23">
        <v>45555</v>
      </c>
      <c r="L353" s="20">
        <v>0</v>
      </c>
      <c r="M353" s="20">
        <v>864.83</v>
      </c>
      <c r="N353" s="20">
        <v>1005</v>
      </c>
      <c r="O353" s="21">
        <v>0</v>
      </c>
      <c r="Q353" s="20">
        <v>0</v>
      </c>
      <c r="R353" s="20">
        <f t="shared" si="12"/>
        <v>1005</v>
      </c>
      <c r="S353" s="20">
        <v>1005</v>
      </c>
    </row>
    <row r="354" spans="1:19">
      <c r="A354" s="18" t="s">
        <v>16930</v>
      </c>
      <c r="B354" s="18" t="s">
        <v>16931</v>
      </c>
      <c r="C354" s="18" t="s">
        <v>16932</v>
      </c>
      <c r="D354" s="18" t="s">
        <v>16933</v>
      </c>
      <c r="E354" s="18" t="s">
        <v>16934</v>
      </c>
      <c r="F354" s="18" t="s">
        <v>16935</v>
      </c>
      <c r="G354" s="19">
        <v>12</v>
      </c>
      <c r="H354" s="23">
        <v>45859</v>
      </c>
      <c r="I354" s="23">
        <v>46222</v>
      </c>
      <c r="J354" s="23">
        <v>45552</v>
      </c>
      <c r="K354" s="23">
        <v>45554</v>
      </c>
      <c r="L354" s="20">
        <v>0</v>
      </c>
      <c r="M354" s="20">
        <v>864.83</v>
      </c>
      <c r="N354" s="20">
        <v>1035</v>
      </c>
      <c r="O354" s="21">
        <v>0</v>
      </c>
      <c r="Q354" s="20">
        <v>0</v>
      </c>
      <c r="R354" s="20">
        <f t="shared" si="12"/>
        <v>1035</v>
      </c>
      <c r="S354" s="20">
        <v>1035</v>
      </c>
    </row>
    <row r="355" spans="1:19">
      <c r="A355" s="18" t="s">
        <v>16936</v>
      </c>
      <c r="B355" s="18" t="s">
        <v>16937</v>
      </c>
      <c r="C355" s="18" t="s">
        <v>16938</v>
      </c>
      <c r="D355" s="18" t="s">
        <v>16939</v>
      </c>
      <c r="E355" s="18" t="s">
        <v>16940</v>
      </c>
      <c r="F355" s="18" t="s">
        <v>16941</v>
      </c>
      <c r="G355" s="19">
        <v>12</v>
      </c>
      <c r="H355" s="23">
        <v>45859</v>
      </c>
      <c r="I355" s="23">
        <v>46222</v>
      </c>
      <c r="J355" s="23">
        <v>45561</v>
      </c>
      <c r="K355" s="23">
        <v>45561</v>
      </c>
      <c r="L355" s="20">
        <v>0</v>
      </c>
      <c r="M355" s="20">
        <v>864.83</v>
      </c>
      <c r="N355" s="20">
        <v>980</v>
      </c>
      <c r="O355" s="21">
        <v>0</v>
      </c>
      <c r="Q355" s="20">
        <v>0</v>
      </c>
      <c r="R355" s="20">
        <f t="shared" si="12"/>
        <v>980</v>
      </c>
      <c r="S355" s="20">
        <v>980</v>
      </c>
    </row>
    <row r="356" spans="1:19">
      <c r="A356" s="18" t="s">
        <v>16942</v>
      </c>
      <c r="B356" s="18" t="s">
        <v>16943</v>
      </c>
      <c r="C356" s="18" t="s">
        <v>16944</v>
      </c>
      <c r="D356" s="18" t="s">
        <v>16945</v>
      </c>
      <c r="E356" s="18" t="s">
        <v>16946</v>
      </c>
      <c r="F356" s="18" t="s">
        <v>16947</v>
      </c>
      <c r="G356" s="19">
        <v>12</v>
      </c>
      <c r="H356" s="23">
        <v>45859</v>
      </c>
      <c r="I356" s="23">
        <v>46222</v>
      </c>
      <c r="J356" s="23">
        <v>45568</v>
      </c>
      <c r="K356" s="23">
        <v>45568</v>
      </c>
      <c r="L356" s="20">
        <v>0</v>
      </c>
      <c r="M356" s="20">
        <v>864.83</v>
      </c>
      <c r="N356" s="20">
        <v>1050</v>
      </c>
      <c r="O356" s="21">
        <v>0</v>
      </c>
      <c r="Q356" s="20">
        <v>0</v>
      </c>
      <c r="R356" s="20">
        <f t="shared" si="12"/>
        <v>1050</v>
      </c>
      <c r="S356" s="20">
        <v>1050</v>
      </c>
    </row>
    <row r="357" spans="1:19">
      <c r="B357" s="18" t="s">
        <v>16948</v>
      </c>
      <c r="D357" s="18" t="s">
        <v>16949</v>
      </c>
      <c r="E357" s="18" t="s">
        <v>16950</v>
      </c>
      <c r="F357" s="18" t="s">
        <v>16951</v>
      </c>
      <c r="G357" s="19">
        <v>12</v>
      </c>
      <c r="H357" s="23">
        <v>45873</v>
      </c>
      <c r="I357" s="23">
        <v>46222</v>
      </c>
      <c r="J357" s="23">
        <v>45610</v>
      </c>
      <c r="L357" s="20">
        <v>0</v>
      </c>
      <c r="M357" s="20">
        <v>0</v>
      </c>
      <c r="N357" s="20">
        <v>1130</v>
      </c>
      <c r="O357" s="21">
        <v>0</v>
      </c>
      <c r="Q357" s="20">
        <v>0</v>
      </c>
      <c r="R357" s="20">
        <f t="shared" si="12"/>
        <v>1130</v>
      </c>
      <c r="S357" s="20">
        <v>1130</v>
      </c>
    </row>
    <row r="358" spans="1:19">
      <c r="B358" s="18" t="s">
        <v>16952</v>
      </c>
      <c r="D358" s="18" t="s">
        <v>16953</v>
      </c>
      <c r="E358" s="18" t="s">
        <v>16954</v>
      </c>
      <c r="F358" s="18" t="s">
        <v>16955</v>
      </c>
      <c r="G358" s="19">
        <v>12</v>
      </c>
      <c r="H358" s="23">
        <v>45873</v>
      </c>
      <c r="I358" s="23">
        <v>46222</v>
      </c>
      <c r="J358" s="23">
        <v>45575</v>
      </c>
      <c r="K358" s="23">
        <v>45576</v>
      </c>
      <c r="L358" s="20">
        <v>0</v>
      </c>
      <c r="M358" s="20">
        <v>0</v>
      </c>
      <c r="N358" s="20">
        <v>1030</v>
      </c>
      <c r="O358" s="21">
        <v>0</v>
      </c>
      <c r="Q358" s="20">
        <v>0</v>
      </c>
      <c r="R358" s="20">
        <f t="shared" si="12"/>
        <v>1030</v>
      </c>
      <c r="S358" s="20">
        <v>1030</v>
      </c>
    </row>
    <row r="359" spans="1:19">
      <c r="B359" s="18" t="s">
        <v>16956</v>
      </c>
      <c r="D359" s="18" t="s">
        <v>16957</v>
      </c>
      <c r="E359" s="18" t="s">
        <v>16958</v>
      </c>
      <c r="F359" s="18" t="s">
        <v>16959</v>
      </c>
      <c r="G359" s="19">
        <v>12</v>
      </c>
      <c r="H359" s="23">
        <v>45873</v>
      </c>
      <c r="I359" s="23">
        <v>46222</v>
      </c>
      <c r="J359" s="23">
        <v>45586</v>
      </c>
      <c r="K359" s="23">
        <v>45586</v>
      </c>
      <c r="L359" s="20">
        <v>0</v>
      </c>
      <c r="M359" s="20">
        <v>0</v>
      </c>
      <c r="N359" s="20">
        <v>1130</v>
      </c>
      <c r="O359" s="21">
        <v>0</v>
      </c>
      <c r="Q359" s="20">
        <v>0</v>
      </c>
      <c r="R359" s="20">
        <f t="shared" si="12"/>
        <v>1130</v>
      </c>
      <c r="S359" s="20">
        <v>1130</v>
      </c>
    </row>
    <row r="360" spans="1:19">
      <c r="B360" s="18" t="s">
        <v>16960</v>
      </c>
      <c r="D360" s="18" t="s">
        <v>16961</v>
      </c>
      <c r="E360" s="18" t="s">
        <v>16962</v>
      </c>
      <c r="F360" s="18" t="s">
        <v>16963</v>
      </c>
      <c r="G360" s="19">
        <v>12</v>
      </c>
      <c r="H360" s="23">
        <v>45873</v>
      </c>
      <c r="I360" s="23">
        <v>46222</v>
      </c>
      <c r="J360" s="23">
        <v>45575</v>
      </c>
      <c r="K360" s="23">
        <v>45576</v>
      </c>
      <c r="L360" s="20">
        <v>0</v>
      </c>
      <c r="M360" s="20">
        <v>0</v>
      </c>
      <c r="N360" s="20">
        <v>1090</v>
      </c>
      <c r="O360" s="21">
        <v>0</v>
      </c>
      <c r="Q360" s="20">
        <v>0</v>
      </c>
      <c r="R360" s="20">
        <f t="shared" si="12"/>
        <v>1090</v>
      </c>
      <c r="S360" s="20">
        <v>1090</v>
      </c>
    </row>
    <row r="361" spans="1:19">
      <c r="B361" s="18" t="s">
        <v>16964</v>
      </c>
      <c r="D361" s="18" t="s">
        <v>16965</v>
      </c>
      <c r="E361" s="18" t="s">
        <v>16966</v>
      </c>
      <c r="F361" s="18" t="s">
        <v>16967</v>
      </c>
      <c r="G361" s="19">
        <v>12</v>
      </c>
      <c r="H361" s="23">
        <v>45873</v>
      </c>
      <c r="I361" s="23">
        <v>46222</v>
      </c>
      <c r="J361" s="23">
        <v>45604</v>
      </c>
      <c r="L361" s="20">
        <v>0</v>
      </c>
      <c r="M361" s="20">
        <v>0</v>
      </c>
      <c r="N361" s="20">
        <v>1130</v>
      </c>
      <c r="O361" s="21">
        <v>0</v>
      </c>
      <c r="Q361" s="20">
        <v>0</v>
      </c>
      <c r="R361" s="20">
        <f t="shared" si="12"/>
        <v>1130</v>
      </c>
      <c r="S361" s="20">
        <v>1130</v>
      </c>
    </row>
    <row r="362" spans="1:19">
      <c r="B362" s="18" t="s">
        <v>16968</v>
      </c>
      <c r="D362" s="18" t="s">
        <v>16969</v>
      </c>
      <c r="E362" s="18" t="s">
        <v>16970</v>
      </c>
      <c r="F362" s="18" t="s">
        <v>16971</v>
      </c>
      <c r="G362" s="19">
        <v>12</v>
      </c>
      <c r="H362" s="23">
        <v>45859</v>
      </c>
      <c r="I362" s="23">
        <v>46222</v>
      </c>
      <c r="J362" s="23">
        <v>45573</v>
      </c>
      <c r="K362" s="23">
        <v>45574</v>
      </c>
      <c r="L362" s="20">
        <v>0</v>
      </c>
      <c r="M362" s="20">
        <v>0</v>
      </c>
      <c r="N362" s="20">
        <v>1030</v>
      </c>
      <c r="O362" s="21">
        <v>0</v>
      </c>
      <c r="Q362" s="20">
        <v>0</v>
      </c>
      <c r="R362" s="20">
        <f t="shared" si="12"/>
        <v>1030</v>
      </c>
      <c r="S362" s="20">
        <v>1030</v>
      </c>
    </row>
    <row r="363" spans="1:19">
      <c r="B363" s="18" t="s">
        <v>16972</v>
      </c>
      <c r="D363" s="18" t="s">
        <v>16973</v>
      </c>
      <c r="E363" s="18" t="s">
        <v>16974</v>
      </c>
      <c r="F363" s="18" t="s">
        <v>16975</v>
      </c>
      <c r="G363" s="19">
        <v>12</v>
      </c>
      <c r="H363" s="23">
        <v>45873</v>
      </c>
      <c r="I363" s="23">
        <v>46222</v>
      </c>
      <c r="J363" s="23">
        <v>45573</v>
      </c>
      <c r="K363" s="23">
        <v>45573</v>
      </c>
      <c r="L363" s="20">
        <v>0</v>
      </c>
      <c r="M363" s="20">
        <v>0</v>
      </c>
      <c r="N363" s="20">
        <v>1130</v>
      </c>
      <c r="O363" s="21">
        <v>0</v>
      </c>
      <c r="Q363" s="20">
        <v>0</v>
      </c>
      <c r="R363" s="20">
        <f t="shared" si="12"/>
        <v>1130</v>
      </c>
      <c r="S363" s="20">
        <v>1130</v>
      </c>
    </row>
    <row r="364" spans="1:19">
      <c r="B364" s="18" t="s">
        <v>16976</v>
      </c>
      <c r="D364" s="18" t="s">
        <v>16977</v>
      </c>
      <c r="E364" s="18" t="s">
        <v>16978</v>
      </c>
      <c r="F364" s="18" t="s">
        <v>16979</v>
      </c>
      <c r="G364" s="19">
        <v>12</v>
      </c>
      <c r="H364" s="23">
        <v>45873</v>
      </c>
      <c r="I364" s="23">
        <v>46222</v>
      </c>
      <c r="J364" s="23">
        <v>45575</v>
      </c>
      <c r="K364" s="23">
        <v>45576</v>
      </c>
      <c r="L364" s="20">
        <v>0</v>
      </c>
      <c r="M364" s="20">
        <v>0</v>
      </c>
      <c r="N364" s="20">
        <v>1030</v>
      </c>
      <c r="O364" s="21">
        <v>0</v>
      </c>
      <c r="Q364" s="20">
        <v>0</v>
      </c>
      <c r="R364" s="20">
        <f t="shared" si="12"/>
        <v>1030</v>
      </c>
      <c r="S364" s="20">
        <v>1030</v>
      </c>
    </row>
    <row r="365" spans="1:19">
      <c r="B365" s="18" t="s">
        <v>16980</v>
      </c>
      <c r="D365" s="18" t="s">
        <v>16981</v>
      </c>
      <c r="E365" s="18" t="s">
        <v>16982</v>
      </c>
      <c r="F365" s="18" t="s">
        <v>16983</v>
      </c>
      <c r="G365" s="19">
        <v>12</v>
      </c>
      <c r="H365" s="23">
        <v>45873</v>
      </c>
      <c r="I365" s="23">
        <v>46222</v>
      </c>
      <c r="J365" s="23">
        <v>45573</v>
      </c>
      <c r="K365" s="23">
        <v>45574</v>
      </c>
      <c r="L365" s="20">
        <v>0</v>
      </c>
      <c r="M365" s="20">
        <v>0</v>
      </c>
      <c r="N365" s="20">
        <v>1075</v>
      </c>
      <c r="O365" s="21">
        <v>0</v>
      </c>
      <c r="Q365" s="20">
        <v>0</v>
      </c>
      <c r="R365" s="20">
        <f t="shared" si="12"/>
        <v>1075</v>
      </c>
      <c r="S365" s="20">
        <v>1075</v>
      </c>
    </row>
    <row r="366" spans="1:19">
      <c r="B366" s="18" t="s">
        <v>16984</v>
      </c>
      <c r="D366" s="18" t="s">
        <v>16985</v>
      </c>
      <c r="E366" s="18" t="s">
        <v>16986</v>
      </c>
      <c r="F366" s="18" t="s">
        <v>16987</v>
      </c>
      <c r="G366" s="19">
        <v>12</v>
      </c>
      <c r="H366" s="23">
        <v>45873</v>
      </c>
      <c r="I366" s="23">
        <v>46222</v>
      </c>
      <c r="J366" s="23">
        <v>45604</v>
      </c>
      <c r="K366" s="23">
        <v>45604</v>
      </c>
      <c r="L366" s="20">
        <v>0</v>
      </c>
      <c r="M366" s="20">
        <v>0</v>
      </c>
      <c r="N366" s="20">
        <v>1130</v>
      </c>
      <c r="O366" s="21">
        <v>0</v>
      </c>
      <c r="Q366" s="20">
        <v>0</v>
      </c>
      <c r="R366" s="20">
        <f t="shared" si="12"/>
        <v>1130</v>
      </c>
      <c r="S366" s="20">
        <v>1130</v>
      </c>
    </row>
    <row r="367" spans="1:19">
      <c r="B367" s="18" t="s">
        <v>16988</v>
      </c>
      <c r="D367" s="18" t="s">
        <v>16989</v>
      </c>
      <c r="E367" s="18" t="s">
        <v>16990</v>
      </c>
      <c r="F367" s="18" t="s">
        <v>16991</v>
      </c>
      <c r="G367" s="19">
        <v>12</v>
      </c>
      <c r="H367" s="23">
        <v>45873</v>
      </c>
      <c r="I367" s="23">
        <v>46222</v>
      </c>
      <c r="J367" s="23">
        <v>45598</v>
      </c>
      <c r="K367" s="23">
        <v>45600</v>
      </c>
      <c r="L367" s="20">
        <v>0</v>
      </c>
      <c r="M367" s="20">
        <v>0</v>
      </c>
      <c r="N367" s="20">
        <v>1130</v>
      </c>
      <c r="O367" s="21">
        <v>0</v>
      </c>
      <c r="Q367" s="20">
        <v>0</v>
      </c>
      <c r="R367" s="20">
        <f t="shared" si="12"/>
        <v>1130</v>
      </c>
      <c r="S367" s="20">
        <v>1130</v>
      </c>
    </row>
    <row r="368" spans="1:19">
      <c r="B368" s="18" t="s">
        <v>16992</v>
      </c>
      <c r="D368" s="18" t="s">
        <v>16993</v>
      </c>
      <c r="E368" s="18" t="s">
        <v>16994</v>
      </c>
      <c r="F368" s="18" t="s">
        <v>16995</v>
      </c>
      <c r="G368" s="19">
        <v>12</v>
      </c>
      <c r="H368" s="23">
        <v>45873</v>
      </c>
      <c r="I368" s="23">
        <v>46222</v>
      </c>
      <c r="J368" s="23">
        <v>45596</v>
      </c>
      <c r="K368" s="23">
        <v>45596</v>
      </c>
      <c r="L368" s="20">
        <v>0</v>
      </c>
      <c r="M368" s="20">
        <v>0</v>
      </c>
      <c r="N368" s="20">
        <v>1130</v>
      </c>
      <c r="O368" s="21">
        <v>0</v>
      </c>
      <c r="Q368" s="20">
        <v>0</v>
      </c>
      <c r="R368" s="20">
        <f t="shared" si="12"/>
        <v>1130</v>
      </c>
      <c r="S368" s="20">
        <v>1130</v>
      </c>
    </row>
    <row r="369" spans="1:19">
      <c r="A369" s="17" t="s">
        <v>16996</v>
      </c>
    </row>
    <row r="370" spans="1:19">
      <c r="A370" s="18" t="s">
        <v>16997</v>
      </c>
      <c r="B370" s="18" t="s">
        <v>16998</v>
      </c>
      <c r="C370" s="18" t="s">
        <v>16999</v>
      </c>
      <c r="D370" s="18" t="s">
        <v>17000</v>
      </c>
      <c r="E370" s="18" t="s">
        <v>17001</v>
      </c>
      <c r="F370" s="18" t="s">
        <v>17002</v>
      </c>
      <c r="G370" s="19">
        <v>12</v>
      </c>
      <c r="H370" s="23">
        <v>45859</v>
      </c>
      <c r="I370" s="23">
        <v>46222</v>
      </c>
      <c r="J370" s="23">
        <v>45560</v>
      </c>
      <c r="K370" s="23">
        <v>45561</v>
      </c>
      <c r="L370" s="20">
        <v>0</v>
      </c>
      <c r="M370" s="20">
        <v>843</v>
      </c>
      <c r="N370" s="20">
        <v>1080</v>
      </c>
      <c r="O370" s="21">
        <v>0</v>
      </c>
      <c r="Q370" s="20">
        <v>0</v>
      </c>
      <c r="R370" s="20">
        <f>N370</f>
        <v>1080</v>
      </c>
      <c r="S370" s="20">
        <v>1080</v>
      </c>
    </row>
    <row r="371" spans="1:19">
      <c r="B371" s="18" t="s">
        <v>17003</v>
      </c>
      <c r="D371" s="18" t="s">
        <v>17004</v>
      </c>
      <c r="E371" s="18" t="s">
        <v>17005</v>
      </c>
      <c r="F371" s="18" t="s">
        <v>17006</v>
      </c>
      <c r="G371" s="19">
        <v>12</v>
      </c>
      <c r="H371" s="23">
        <v>45873</v>
      </c>
      <c r="I371" s="23">
        <v>46222</v>
      </c>
      <c r="J371" s="23">
        <v>45604</v>
      </c>
      <c r="L371" s="20">
        <v>0</v>
      </c>
      <c r="M371" s="20">
        <v>0</v>
      </c>
      <c r="N371" s="20">
        <v>1090</v>
      </c>
      <c r="O371" s="21">
        <v>0</v>
      </c>
      <c r="Q371" s="20">
        <v>0</v>
      </c>
      <c r="R371" s="20">
        <f>N371</f>
        <v>1090</v>
      </c>
      <c r="S371" s="20">
        <v>1090</v>
      </c>
    </row>
    <row r="372" spans="1:19">
      <c r="B372" s="18" t="s">
        <v>17007</v>
      </c>
      <c r="D372" s="18" t="s">
        <v>17008</v>
      </c>
      <c r="E372" s="18" t="s">
        <v>17009</v>
      </c>
      <c r="F372" s="18" t="s">
        <v>17010</v>
      </c>
      <c r="G372" s="19">
        <v>12</v>
      </c>
      <c r="H372" s="23">
        <v>45873</v>
      </c>
      <c r="I372" s="23">
        <v>46222</v>
      </c>
      <c r="L372" s="20">
        <v>0</v>
      </c>
      <c r="M372" s="20">
        <v>0</v>
      </c>
      <c r="N372" s="20">
        <v>975</v>
      </c>
      <c r="O372" s="21">
        <v>0</v>
      </c>
      <c r="Q372" s="20">
        <v>0</v>
      </c>
      <c r="R372" s="20">
        <f>N372</f>
        <v>975</v>
      </c>
      <c r="S372" s="20">
        <v>975</v>
      </c>
    </row>
    <row r="373" spans="1:19">
      <c r="A373" s="17" t="s">
        <v>17011</v>
      </c>
    </row>
    <row r="374" spans="1:19">
      <c r="A374" s="18" t="s">
        <v>17012</v>
      </c>
      <c r="B374" s="18" t="s">
        <v>17013</v>
      </c>
      <c r="C374" s="18" t="s">
        <v>17014</v>
      </c>
      <c r="D374" s="18" t="s">
        <v>17015</v>
      </c>
      <c r="E374" s="18" t="s">
        <v>17016</v>
      </c>
      <c r="F374" s="18" t="s">
        <v>17017</v>
      </c>
      <c r="G374" s="19">
        <v>12</v>
      </c>
      <c r="H374" s="23">
        <v>45859</v>
      </c>
      <c r="I374" s="23">
        <v>46222</v>
      </c>
      <c r="J374" s="23">
        <v>45559</v>
      </c>
      <c r="K374" s="23">
        <v>45559</v>
      </c>
      <c r="L374" s="20">
        <v>0</v>
      </c>
      <c r="M374" s="20">
        <v>795</v>
      </c>
      <c r="N374" s="20">
        <v>910</v>
      </c>
      <c r="O374" s="21">
        <v>0</v>
      </c>
      <c r="Q374" s="20">
        <v>0</v>
      </c>
      <c r="R374" s="20">
        <f t="shared" ref="R374:R379" si="13">N374</f>
        <v>910</v>
      </c>
      <c r="S374" s="20">
        <v>910</v>
      </c>
    </row>
    <row r="375" spans="1:19">
      <c r="A375" s="18" t="s">
        <v>17018</v>
      </c>
      <c r="B375" s="18" t="s">
        <v>17019</v>
      </c>
      <c r="C375" s="18" t="s">
        <v>17020</v>
      </c>
      <c r="D375" s="18" t="s">
        <v>17021</v>
      </c>
      <c r="E375" s="18" t="s">
        <v>17022</v>
      </c>
      <c r="F375" s="18" t="s">
        <v>17023</v>
      </c>
      <c r="G375" s="19">
        <v>12</v>
      </c>
      <c r="H375" s="23">
        <v>45859</v>
      </c>
      <c r="I375" s="23">
        <v>46222</v>
      </c>
      <c r="J375" s="23">
        <v>45553</v>
      </c>
      <c r="K375" s="23">
        <v>45554</v>
      </c>
      <c r="L375" s="20">
        <v>0</v>
      </c>
      <c r="M375" s="20">
        <v>795</v>
      </c>
      <c r="N375" s="20">
        <v>955</v>
      </c>
      <c r="O375" s="21">
        <v>0</v>
      </c>
      <c r="Q375" s="20">
        <v>0</v>
      </c>
      <c r="R375" s="20">
        <f t="shared" si="13"/>
        <v>955</v>
      </c>
      <c r="S375" s="20">
        <v>955</v>
      </c>
    </row>
    <row r="376" spans="1:19">
      <c r="A376" s="18" t="s">
        <v>17024</v>
      </c>
      <c r="B376" s="18" t="s">
        <v>17025</v>
      </c>
      <c r="C376" s="18" t="s">
        <v>17026</v>
      </c>
      <c r="D376" s="18" t="s">
        <v>17027</v>
      </c>
      <c r="E376" s="18" t="s">
        <v>17028</v>
      </c>
      <c r="F376" s="18" t="s">
        <v>17029</v>
      </c>
      <c r="G376" s="19">
        <v>12</v>
      </c>
      <c r="H376" s="23">
        <v>45859</v>
      </c>
      <c r="I376" s="23">
        <v>46222</v>
      </c>
      <c r="J376" s="23">
        <v>45558</v>
      </c>
      <c r="K376" s="23">
        <v>45558</v>
      </c>
      <c r="L376" s="20">
        <v>0</v>
      </c>
      <c r="M376" s="20">
        <v>795</v>
      </c>
      <c r="N376" s="20">
        <v>1010</v>
      </c>
      <c r="O376" s="21">
        <v>0</v>
      </c>
      <c r="Q376" s="20">
        <v>0</v>
      </c>
      <c r="R376" s="20">
        <f t="shared" si="13"/>
        <v>1010</v>
      </c>
      <c r="S376" s="20">
        <v>1010</v>
      </c>
    </row>
    <row r="377" spans="1:19">
      <c r="A377" s="18" t="s">
        <v>17030</v>
      </c>
      <c r="B377" s="18" t="s">
        <v>17031</v>
      </c>
      <c r="C377" s="18" t="s">
        <v>17032</v>
      </c>
      <c r="D377" s="18" t="s">
        <v>17033</v>
      </c>
      <c r="E377" s="18" t="s">
        <v>17034</v>
      </c>
      <c r="F377" s="18" t="s">
        <v>17035</v>
      </c>
      <c r="G377" s="19">
        <v>12</v>
      </c>
      <c r="H377" s="23">
        <v>45859</v>
      </c>
      <c r="I377" s="23">
        <v>46222</v>
      </c>
      <c r="J377" s="23">
        <v>45568</v>
      </c>
      <c r="K377" s="23">
        <v>45568</v>
      </c>
      <c r="L377" s="20">
        <v>0</v>
      </c>
      <c r="M377" s="20">
        <v>795</v>
      </c>
      <c r="N377" s="20">
        <v>910</v>
      </c>
      <c r="O377" s="21">
        <v>0</v>
      </c>
      <c r="Q377" s="20">
        <v>0</v>
      </c>
      <c r="R377" s="20">
        <f t="shared" si="13"/>
        <v>910</v>
      </c>
      <c r="S377" s="20">
        <v>910</v>
      </c>
    </row>
    <row r="378" spans="1:19">
      <c r="B378" s="18" t="s">
        <v>17036</v>
      </c>
      <c r="D378" s="18" t="s">
        <v>17037</v>
      </c>
      <c r="E378" s="18" t="s">
        <v>17038</v>
      </c>
      <c r="F378" s="18" t="s">
        <v>17039</v>
      </c>
      <c r="G378" s="19">
        <v>12</v>
      </c>
      <c r="H378" s="23">
        <v>45873</v>
      </c>
      <c r="I378" s="23">
        <v>46222</v>
      </c>
      <c r="J378" s="23">
        <v>45581</v>
      </c>
      <c r="K378" s="23">
        <v>45581</v>
      </c>
      <c r="L378" s="20">
        <v>0</v>
      </c>
      <c r="M378" s="20">
        <v>0</v>
      </c>
      <c r="N378" s="20">
        <v>1010</v>
      </c>
      <c r="O378" s="21">
        <v>0</v>
      </c>
      <c r="Q378" s="20">
        <v>0</v>
      </c>
      <c r="R378" s="20">
        <f t="shared" si="13"/>
        <v>1010</v>
      </c>
      <c r="S378" s="20">
        <v>1010</v>
      </c>
    </row>
    <row r="379" spans="1:19">
      <c r="B379" s="18" t="s">
        <v>17040</v>
      </c>
      <c r="D379" s="18" t="s">
        <v>17041</v>
      </c>
      <c r="E379" s="18" t="s">
        <v>17042</v>
      </c>
      <c r="F379" s="18" t="s">
        <v>17043</v>
      </c>
      <c r="G379" s="19">
        <v>12</v>
      </c>
      <c r="H379" s="23">
        <v>45873</v>
      </c>
      <c r="I379" s="23">
        <v>46222</v>
      </c>
      <c r="J379" s="23">
        <v>45582</v>
      </c>
      <c r="K379" s="23">
        <v>45586</v>
      </c>
      <c r="L379" s="20">
        <v>0</v>
      </c>
      <c r="M379" s="20">
        <v>0</v>
      </c>
      <c r="N379" s="20">
        <v>855</v>
      </c>
      <c r="O379" s="21">
        <v>0</v>
      </c>
      <c r="Q379" s="20">
        <v>0</v>
      </c>
      <c r="R379" s="20">
        <f t="shared" si="13"/>
        <v>855</v>
      </c>
      <c r="S379" s="20">
        <v>855</v>
      </c>
    </row>
    <row r="380" spans="1:19">
      <c r="A380" s="17" t="s">
        <v>17044</v>
      </c>
    </row>
    <row r="381" spans="1:19">
      <c r="A381" s="18" t="s">
        <v>17045</v>
      </c>
      <c r="B381" s="18" t="s">
        <v>17046</v>
      </c>
      <c r="C381" s="18" t="s">
        <v>17047</v>
      </c>
      <c r="D381" s="18" t="s">
        <v>17048</v>
      </c>
      <c r="E381" s="18" t="s">
        <v>17049</v>
      </c>
      <c r="F381" s="18" t="s">
        <v>17050</v>
      </c>
      <c r="G381" s="19">
        <v>12</v>
      </c>
      <c r="H381" s="23">
        <v>45859</v>
      </c>
      <c r="I381" s="23">
        <v>46222</v>
      </c>
      <c r="J381" s="23">
        <v>45586</v>
      </c>
      <c r="K381" s="23">
        <v>45586</v>
      </c>
      <c r="L381" s="20">
        <v>0</v>
      </c>
      <c r="M381" s="20">
        <v>1563.33</v>
      </c>
      <c r="N381" s="20">
        <v>1795</v>
      </c>
      <c r="O381" s="21">
        <v>0</v>
      </c>
      <c r="Q381" s="20">
        <v>0</v>
      </c>
      <c r="R381" s="20">
        <f t="shared" ref="R381:R400" si="14">N381</f>
        <v>1795</v>
      </c>
      <c r="S381" s="20">
        <v>1795</v>
      </c>
    </row>
    <row r="382" spans="1:19">
      <c r="A382" s="18" t="s">
        <v>17051</v>
      </c>
      <c r="B382" s="18" t="s">
        <v>17052</v>
      </c>
      <c r="C382" s="18" t="s">
        <v>17053</v>
      </c>
      <c r="D382" s="18" t="s">
        <v>17054</v>
      </c>
      <c r="E382" s="18" t="s">
        <v>17055</v>
      </c>
      <c r="F382" s="18" t="s">
        <v>17056</v>
      </c>
      <c r="G382" s="19">
        <v>12</v>
      </c>
      <c r="H382" s="23">
        <v>45859</v>
      </c>
      <c r="I382" s="23">
        <v>46222</v>
      </c>
      <c r="J382" s="23">
        <v>45575</v>
      </c>
      <c r="K382" s="23">
        <v>45575</v>
      </c>
      <c r="L382" s="20">
        <v>0</v>
      </c>
      <c r="M382" s="20">
        <v>1563.33</v>
      </c>
      <c r="N382" s="20">
        <v>1695</v>
      </c>
      <c r="O382" s="21">
        <v>0</v>
      </c>
      <c r="Q382" s="20">
        <v>0</v>
      </c>
      <c r="R382" s="20">
        <f t="shared" si="14"/>
        <v>1695</v>
      </c>
      <c r="S382" s="20">
        <v>1695</v>
      </c>
    </row>
    <row r="383" spans="1:19">
      <c r="A383" s="18" t="s">
        <v>17057</v>
      </c>
      <c r="B383" s="18" t="s">
        <v>17058</v>
      </c>
      <c r="C383" s="18" t="s">
        <v>17059</v>
      </c>
      <c r="D383" s="18" t="s">
        <v>17060</v>
      </c>
      <c r="E383" s="18" t="s">
        <v>17061</v>
      </c>
      <c r="F383" s="18" t="s">
        <v>17062</v>
      </c>
      <c r="G383" s="19">
        <v>12</v>
      </c>
      <c r="H383" s="23">
        <v>45859</v>
      </c>
      <c r="I383" s="23">
        <v>46222</v>
      </c>
      <c r="J383" s="23">
        <v>45565</v>
      </c>
      <c r="K383" s="23">
        <v>45565</v>
      </c>
      <c r="L383" s="20">
        <v>0</v>
      </c>
      <c r="M383" s="20">
        <v>1563.33</v>
      </c>
      <c r="N383" s="20">
        <v>1670</v>
      </c>
      <c r="O383" s="21">
        <v>0</v>
      </c>
      <c r="Q383" s="20">
        <v>0</v>
      </c>
      <c r="R383" s="20">
        <f t="shared" si="14"/>
        <v>1670</v>
      </c>
      <c r="S383" s="20">
        <v>1670</v>
      </c>
    </row>
    <row r="384" spans="1:19">
      <c r="A384" s="18" t="s">
        <v>17063</v>
      </c>
      <c r="B384" s="18" t="s">
        <v>17064</v>
      </c>
      <c r="C384" s="18" t="s">
        <v>17065</v>
      </c>
      <c r="D384" s="18" t="s">
        <v>17066</v>
      </c>
      <c r="E384" s="18" t="s">
        <v>17067</v>
      </c>
      <c r="F384" s="18" t="s">
        <v>17068</v>
      </c>
      <c r="G384" s="19">
        <v>12</v>
      </c>
      <c r="H384" s="23">
        <v>45859</v>
      </c>
      <c r="I384" s="23">
        <v>46222</v>
      </c>
      <c r="J384" s="23">
        <v>45553</v>
      </c>
      <c r="K384" s="23">
        <v>45554</v>
      </c>
      <c r="L384" s="20">
        <v>0</v>
      </c>
      <c r="M384" s="20">
        <v>1563.33</v>
      </c>
      <c r="N384" s="20">
        <v>1715</v>
      </c>
      <c r="O384" s="21">
        <v>0</v>
      </c>
      <c r="Q384" s="20">
        <v>0</v>
      </c>
      <c r="R384" s="20">
        <f t="shared" si="14"/>
        <v>1715</v>
      </c>
      <c r="S384" s="20">
        <v>1715</v>
      </c>
    </row>
    <row r="385" spans="1:19">
      <c r="A385" s="18" t="s">
        <v>17069</v>
      </c>
      <c r="B385" s="18" t="s">
        <v>17070</v>
      </c>
      <c r="C385" s="18" t="s">
        <v>17071</v>
      </c>
      <c r="D385" s="18" t="s">
        <v>17072</v>
      </c>
      <c r="E385" s="18" t="s">
        <v>17073</v>
      </c>
      <c r="F385" s="18" t="s">
        <v>17074</v>
      </c>
      <c r="G385" s="19">
        <v>12</v>
      </c>
      <c r="H385" s="23">
        <v>45859</v>
      </c>
      <c r="I385" s="23">
        <v>46222</v>
      </c>
      <c r="J385" s="23">
        <v>45554</v>
      </c>
      <c r="K385" s="23">
        <v>45554</v>
      </c>
      <c r="L385" s="20">
        <v>0</v>
      </c>
      <c r="M385" s="20">
        <v>1563.33</v>
      </c>
      <c r="N385" s="20">
        <v>1715</v>
      </c>
      <c r="O385" s="21">
        <v>0</v>
      </c>
      <c r="Q385" s="20">
        <v>0</v>
      </c>
      <c r="R385" s="20">
        <f t="shared" si="14"/>
        <v>1715</v>
      </c>
      <c r="S385" s="20">
        <v>1715</v>
      </c>
    </row>
    <row r="386" spans="1:19">
      <c r="A386" s="18" t="s">
        <v>17075</v>
      </c>
      <c r="B386" s="18" t="s">
        <v>17076</v>
      </c>
      <c r="C386" s="18" t="s">
        <v>17077</v>
      </c>
      <c r="D386" s="18" t="s">
        <v>17078</v>
      </c>
      <c r="E386" s="18" t="s">
        <v>17079</v>
      </c>
      <c r="F386" s="18" t="s">
        <v>17080</v>
      </c>
      <c r="G386" s="19">
        <v>12</v>
      </c>
      <c r="H386" s="23">
        <v>45859</v>
      </c>
      <c r="I386" s="23">
        <v>46222</v>
      </c>
      <c r="J386" s="23">
        <v>45565</v>
      </c>
      <c r="K386" s="23">
        <v>45565</v>
      </c>
      <c r="L386" s="20">
        <v>0</v>
      </c>
      <c r="M386" s="20">
        <v>1563.33</v>
      </c>
      <c r="N386" s="20">
        <v>1645</v>
      </c>
      <c r="O386" s="21">
        <v>0</v>
      </c>
      <c r="Q386" s="20">
        <v>0</v>
      </c>
      <c r="R386" s="20">
        <f t="shared" si="14"/>
        <v>1645</v>
      </c>
      <c r="S386" s="20">
        <v>1645</v>
      </c>
    </row>
    <row r="387" spans="1:19">
      <c r="A387" s="18" t="s">
        <v>17081</v>
      </c>
      <c r="B387" s="18" t="s">
        <v>17082</v>
      </c>
      <c r="C387" s="18" t="s">
        <v>17083</v>
      </c>
      <c r="D387" s="18" t="s">
        <v>17084</v>
      </c>
      <c r="E387" s="18" t="s">
        <v>17085</v>
      </c>
      <c r="F387" s="18" t="s">
        <v>17086</v>
      </c>
      <c r="G387" s="19">
        <v>12</v>
      </c>
      <c r="H387" s="23">
        <v>45859</v>
      </c>
      <c r="I387" s="23">
        <v>46222</v>
      </c>
      <c r="J387" s="23">
        <v>45559</v>
      </c>
      <c r="K387" s="23">
        <v>45559</v>
      </c>
      <c r="L387" s="20">
        <v>0</v>
      </c>
      <c r="M387" s="20">
        <v>1563.33</v>
      </c>
      <c r="N387" s="20">
        <v>1765</v>
      </c>
      <c r="O387" s="21">
        <v>0</v>
      </c>
      <c r="Q387" s="20">
        <v>0</v>
      </c>
      <c r="R387" s="20">
        <f t="shared" si="14"/>
        <v>1765</v>
      </c>
      <c r="S387" s="20">
        <v>1765</v>
      </c>
    </row>
    <row r="388" spans="1:19">
      <c r="A388" s="18" t="s">
        <v>17087</v>
      </c>
      <c r="B388" s="18" t="s">
        <v>17088</v>
      </c>
      <c r="C388" s="18" t="s">
        <v>17089</v>
      </c>
      <c r="D388" s="18" t="s">
        <v>17090</v>
      </c>
      <c r="E388" s="18" t="s">
        <v>17091</v>
      </c>
      <c r="F388" s="18" t="s">
        <v>17092</v>
      </c>
      <c r="G388" s="19">
        <v>12</v>
      </c>
      <c r="H388" s="23">
        <v>45859</v>
      </c>
      <c r="I388" s="23">
        <v>46222</v>
      </c>
      <c r="J388" s="23">
        <v>45565</v>
      </c>
      <c r="K388" s="23">
        <v>45565</v>
      </c>
      <c r="L388" s="20">
        <v>0</v>
      </c>
      <c r="M388" s="20">
        <v>1563.33</v>
      </c>
      <c r="N388" s="20">
        <v>1695</v>
      </c>
      <c r="O388" s="21">
        <v>0</v>
      </c>
      <c r="Q388" s="20">
        <v>0</v>
      </c>
      <c r="R388" s="20">
        <f t="shared" si="14"/>
        <v>1695</v>
      </c>
      <c r="S388" s="20">
        <v>1695</v>
      </c>
    </row>
    <row r="389" spans="1:19">
      <c r="A389" s="18" t="s">
        <v>17093</v>
      </c>
      <c r="B389" s="18" t="s">
        <v>17094</v>
      </c>
      <c r="C389" s="18" t="s">
        <v>17095</v>
      </c>
      <c r="D389" s="18" t="s">
        <v>17096</v>
      </c>
      <c r="E389" s="18" t="s">
        <v>17097</v>
      </c>
      <c r="F389" s="18" t="s">
        <v>17098</v>
      </c>
      <c r="G389" s="19">
        <v>12</v>
      </c>
      <c r="H389" s="23">
        <v>45859</v>
      </c>
      <c r="I389" s="23">
        <v>46222</v>
      </c>
      <c r="J389" s="23">
        <v>45565</v>
      </c>
      <c r="K389" s="23">
        <v>45565</v>
      </c>
      <c r="L389" s="20">
        <v>0</v>
      </c>
      <c r="M389" s="20">
        <v>1563.33</v>
      </c>
      <c r="N389" s="20">
        <v>1820</v>
      </c>
      <c r="O389" s="21">
        <v>0</v>
      </c>
      <c r="Q389" s="20">
        <v>0</v>
      </c>
      <c r="R389" s="20">
        <f t="shared" si="14"/>
        <v>1820</v>
      </c>
      <c r="S389" s="20">
        <v>1820</v>
      </c>
    </row>
    <row r="390" spans="1:19">
      <c r="A390" s="18" t="s">
        <v>17099</v>
      </c>
      <c r="B390" s="18" t="s">
        <v>17100</v>
      </c>
      <c r="C390" s="18" t="s">
        <v>17101</v>
      </c>
      <c r="D390" s="18" t="s">
        <v>17102</v>
      </c>
      <c r="E390" s="18" t="s">
        <v>17103</v>
      </c>
      <c r="F390" s="18" t="s">
        <v>17104</v>
      </c>
      <c r="G390" s="19">
        <v>12</v>
      </c>
      <c r="H390" s="23">
        <v>45859</v>
      </c>
      <c r="I390" s="23">
        <v>46222</v>
      </c>
      <c r="J390" s="23">
        <v>45554</v>
      </c>
      <c r="K390" s="23">
        <v>45554</v>
      </c>
      <c r="L390" s="20">
        <v>0</v>
      </c>
      <c r="M390" s="20">
        <v>1563.33</v>
      </c>
      <c r="N390" s="20">
        <v>1765</v>
      </c>
      <c r="O390" s="21">
        <v>0</v>
      </c>
      <c r="Q390" s="20">
        <v>0</v>
      </c>
      <c r="R390" s="20">
        <f t="shared" si="14"/>
        <v>1765</v>
      </c>
      <c r="S390" s="20">
        <v>1765</v>
      </c>
    </row>
    <row r="391" spans="1:19">
      <c r="A391" s="18" t="s">
        <v>17105</v>
      </c>
      <c r="B391" s="18" t="s">
        <v>17106</v>
      </c>
      <c r="C391" s="18" t="s">
        <v>17107</v>
      </c>
      <c r="D391" s="18" t="s">
        <v>17108</v>
      </c>
      <c r="E391" s="18" t="s">
        <v>17109</v>
      </c>
      <c r="F391" s="18" t="s">
        <v>17110</v>
      </c>
      <c r="G391" s="19">
        <v>12</v>
      </c>
      <c r="H391" s="23">
        <v>45859</v>
      </c>
      <c r="I391" s="23">
        <v>46222</v>
      </c>
      <c r="J391" s="23">
        <v>45565</v>
      </c>
      <c r="K391" s="23">
        <v>45565</v>
      </c>
      <c r="L391" s="20">
        <v>0</v>
      </c>
      <c r="M391" s="20">
        <v>1563.33</v>
      </c>
      <c r="N391" s="20">
        <v>1845</v>
      </c>
      <c r="O391" s="21">
        <v>0</v>
      </c>
      <c r="Q391" s="20">
        <v>0</v>
      </c>
      <c r="R391" s="20">
        <f t="shared" si="14"/>
        <v>1845</v>
      </c>
      <c r="S391" s="20">
        <v>1845</v>
      </c>
    </row>
    <row r="392" spans="1:19">
      <c r="B392" s="18" t="s">
        <v>17111</v>
      </c>
      <c r="D392" s="18" t="s">
        <v>17112</v>
      </c>
      <c r="E392" s="18" t="s">
        <v>17113</v>
      </c>
      <c r="F392" s="18" t="s">
        <v>17114</v>
      </c>
      <c r="G392" s="19">
        <v>12</v>
      </c>
      <c r="H392" s="23">
        <v>45873</v>
      </c>
      <c r="I392" s="23">
        <v>46222</v>
      </c>
      <c r="J392" s="23">
        <v>45572</v>
      </c>
      <c r="K392" s="23">
        <v>45573</v>
      </c>
      <c r="L392" s="20">
        <v>0</v>
      </c>
      <c r="M392" s="20">
        <v>0</v>
      </c>
      <c r="N392" s="20">
        <v>1795</v>
      </c>
      <c r="O392" s="21">
        <v>0</v>
      </c>
      <c r="Q392" s="20">
        <v>0</v>
      </c>
      <c r="R392" s="20">
        <f t="shared" si="14"/>
        <v>1795</v>
      </c>
      <c r="S392" s="20">
        <v>1795</v>
      </c>
    </row>
    <row r="393" spans="1:19">
      <c r="B393" s="18" t="s">
        <v>17115</v>
      </c>
      <c r="D393" s="18" t="s">
        <v>17116</v>
      </c>
      <c r="E393" s="18" t="s">
        <v>17117</v>
      </c>
      <c r="F393" s="18" t="s">
        <v>17118</v>
      </c>
      <c r="G393" s="19">
        <v>12</v>
      </c>
      <c r="H393" s="23">
        <v>45873</v>
      </c>
      <c r="I393" s="23">
        <v>46222</v>
      </c>
      <c r="J393" s="23">
        <v>45590</v>
      </c>
      <c r="K393" s="23">
        <v>45590</v>
      </c>
      <c r="L393" s="20">
        <v>0</v>
      </c>
      <c r="M393" s="20">
        <v>0</v>
      </c>
      <c r="N393" s="20">
        <v>1795</v>
      </c>
      <c r="O393" s="21">
        <v>0</v>
      </c>
      <c r="Q393" s="20">
        <v>0</v>
      </c>
      <c r="R393" s="20">
        <f t="shared" si="14"/>
        <v>1795</v>
      </c>
      <c r="S393" s="20">
        <v>1795</v>
      </c>
    </row>
    <row r="394" spans="1:19">
      <c r="B394" s="18" t="s">
        <v>17119</v>
      </c>
      <c r="D394" s="18" t="s">
        <v>17120</v>
      </c>
      <c r="E394" s="18" t="s">
        <v>17121</v>
      </c>
      <c r="F394" s="18" t="s">
        <v>17122</v>
      </c>
      <c r="G394" s="19">
        <v>12</v>
      </c>
      <c r="H394" s="23">
        <v>45873</v>
      </c>
      <c r="I394" s="23">
        <v>46222</v>
      </c>
      <c r="J394" s="23">
        <v>45573</v>
      </c>
      <c r="K394" s="23">
        <v>45574</v>
      </c>
      <c r="L394" s="20">
        <v>0</v>
      </c>
      <c r="M394" s="20">
        <v>0</v>
      </c>
      <c r="N394" s="20">
        <v>1795</v>
      </c>
      <c r="O394" s="21">
        <v>0</v>
      </c>
      <c r="Q394" s="20">
        <v>0</v>
      </c>
      <c r="R394" s="20">
        <f t="shared" si="14"/>
        <v>1795</v>
      </c>
      <c r="S394" s="20">
        <v>1795</v>
      </c>
    </row>
    <row r="395" spans="1:19">
      <c r="B395" s="18" t="s">
        <v>17123</v>
      </c>
      <c r="D395" s="18" t="s">
        <v>17124</v>
      </c>
      <c r="E395" s="18" t="s">
        <v>17125</v>
      </c>
      <c r="F395" s="18" t="s">
        <v>17126</v>
      </c>
      <c r="G395" s="19">
        <v>12</v>
      </c>
      <c r="H395" s="23">
        <v>45873</v>
      </c>
      <c r="I395" s="23">
        <v>46222</v>
      </c>
      <c r="J395" s="23">
        <v>45588</v>
      </c>
      <c r="K395" s="23">
        <v>45589</v>
      </c>
      <c r="L395" s="20">
        <v>0</v>
      </c>
      <c r="M395" s="20">
        <v>0</v>
      </c>
      <c r="N395" s="20">
        <v>1795</v>
      </c>
      <c r="O395" s="21">
        <v>0</v>
      </c>
      <c r="Q395" s="20">
        <v>0</v>
      </c>
      <c r="R395" s="20">
        <f t="shared" si="14"/>
        <v>1795</v>
      </c>
      <c r="S395" s="20">
        <v>1795</v>
      </c>
    </row>
    <row r="396" spans="1:19">
      <c r="B396" s="18" t="s">
        <v>17127</v>
      </c>
      <c r="D396" s="18" t="s">
        <v>17128</v>
      </c>
      <c r="E396" s="18" t="s">
        <v>17129</v>
      </c>
      <c r="F396" s="18" t="s">
        <v>17130</v>
      </c>
      <c r="G396" s="19">
        <v>12</v>
      </c>
      <c r="H396" s="23">
        <v>45873</v>
      </c>
      <c r="I396" s="23">
        <v>46222</v>
      </c>
      <c r="J396" s="23">
        <v>45573</v>
      </c>
      <c r="K396" s="23">
        <v>45574</v>
      </c>
      <c r="L396" s="20">
        <v>0</v>
      </c>
      <c r="M396" s="20">
        <v>0</v>
      </c>
      <c r="N396" s="20">
        <v>1795</v>
      </c>
      <c r="O396" s="21">
        <v>0</v>
      </c>
      <c r="Q396" s="20">
        <v>0</v>
      </c>
      <c r="R396" s="20">
        <f t="shared" si="14"/>
        <v>1795</v>
      </c>
      <c r="S396" s="20">
        <v>1795</v>
      </c>
    </row>
    <row r="397" spans="1:19">
      <c r="B397" s="18" t="s">
        <v>17131</v>
      </c>
      <c r="D397" s="18" t="s">
        <v>17132</v>
      </c>
      <c r="E397" s="18" t="s">
        <v>17133</v>
      </c>
      <c r="F397" s="18" t="s">
        <v>17134</v>
      </c>
      <c r="G397" s="19">
        <v>12</v>
      </c>
      <c r="H397" s="23">
        <v>45873</v>
      </c>
      <c r="I397" s="23">
        <v>46222</v>
      </c>
      <c r="J397" s="23">
        <v>45597</v>
      </c>
      <c r="K397" s="23">
        <v>45600</v>
      </c>
      <c r="L397" s="20">
        <v>3490</v>
      </c>
      <c r="M397" s="20">
        <v>0</v>
      </c>
      <c r="N397" s="20">
        <v>1845</v>
      </c>
      <c r="O397" s="21">
        <v>0</v>
      </c>
      <c r="Q397" s="20">
        <v>0</v>
      </c>
      <c r="R397" s="20">
        <f t="shared" si="14"/>
        <v>1845</v>
      </c>
      <c r="S397" s="20">
        <v>1845</v>
      </c>
    </row>
    <row r="398" spans="1:19">
      <c r="B398" s="18" t="s">
        <v>17135</v>
      </c>
      <c r="D398" s="18" t="s">
        <v>17136</v>
      </c>
      <c r="E398" s="18" t="s">
        <v>17137</v>
      </c>
      <c r="F398" s="18" t="s">
        <v>17138</v>
      </c>
      <c r="G398" s="19">
        <v>12</v>
      </c>
      <c r="H398" s="23">
        <v>45873</v>
      </c>
      <c r="I398" s="23">
        <v>46222</v>
      </c>
      <c r="J398" s="23">
        <v>45573</v>
      </c>
      <c r="K398" s="23">
        <v>45574</v>
      </c>
      <c r="L398" s="20">
        <v>0</v>
      </c>
      <c r="M398" s="20">
        <v>0</v>
      </c>
      <c r="N398" s="20">
        <v>1695</v>
      </c>
      <c r="O398" s="21">
        <v>0</v>
      </c>
      <c r="Q398" s="20">
        <v>0</v>
      </c>
      <c r="R398" s="20">
        <f t="shared" si="14"/>
        <v>1695</v>
      </c>
      <c r="S398" s="20">
        <v>1695</v>
      </c>
    </row>
    <row r="399" spans="1:19">
      <c r="B399" s="18" t="s">
        <v>17139</v>
      </c>
      <c r="D399" s="18" t="s">
        <v>17140</v>
      </c>
      <c r="E399" s="18" t="s">
        <v>17141</v>
      </c>
      <c r="F399" s="18" t="s">
        <v>17142</v>
      </c>
      <c r="G399" s="19">
        <v>12</v>
      </c>
      <c r="H399" s="23">
        <v>45873</v>
      </c>
      <c r="I399" s="23">
        <v>46222</v>
      </c>
      <c r="J399" s="23">
        <v>45590</v>
      </c>
      <c r="K399" s="23">
        <v>45590</v>
      </c>
      <c r="L399" s="20">
        <v>0</v>
      </c>
      <c r="M399" s="20">
        <v>0</v>
      </c>
      <c r="N399" s="20">
        <v>1795</v>
      </c>
      <c r="O399" s="21">
        <v>0</v>
      </c>
      <c r="Q399" s="20">
        <v>0</v>
      </c>
      <c r="R399" s="20">
        <f t="shared" si="14"/>
        <v>1795</v>
      </c>
      <c r="S399" s="20">
        <v>1795</v>
      </c>
    </row>
    <row r="400" spans="1:19">
      <c r="B400" s="18" t="s">
        <v>17143</v>
      </c>
      <c r="D400" s="18" t="s">
        <v>17144</v>
      </c>
      <c r="E400" s="18" t="s">
        <v>17145</v>
      </c>
      <c r="F400" s="18" t="s">
        <v>17146</v>
      </c>
      <c r="G400" s="19">
        <v>12</v>
      </c>
      <c r="H400" s="23">
        <v>45859</v>
      </c>
      <c r="I400" s="23">
        <v>46222</v>
      </c>
      <c r="J400" s="23">
        <v>45571</v>
      </c>
      <c r="K400" s="23">
        <v>45573</v>
      </c>
      <c r="L400" s="20">
        <v>0</v>
      </c>
      <c r="M400" s="20">
        <v>0</v>
      </c>
      <c r="N400" s="20">
        <v>1770</v>
      </c>
      <c r="O400" s="21">
        <v>0</v>
      </c>
      <c r="Q400" s="20">
        <v>0</v>
      </c>
      <c r="R400" s="20">
        <f t="shared" si="14"/>
        <v>1770</v>
      </c>
      <c r="S400" s="20">
        <v>1770</v>
      </c>
    </row>
    <row r="401" spans="1:18">
      <c r="A401" s="16" t="s">
        <v>17147</v>
      </c>
      <c r="B401" s="12">
        <f>COUNTA(B31:B58)+COUNTA(B60:B61)+COUNTA(B63:B104)+COUNTA(B106:B109)+COUNTA(B111:B112)+COUNTA(B114:B115)+COUNTA(B117:B284)+COUNTA(B286:B289)+COUNTA(B291:B322)+COUNTA(B324:B338)+COUNTA(B340:B368)+COUNTA(B370:B372)+COUNTA(B374:B379)+COUNTA(B381:B400)</f>
        <v>357</v>
      </c>
      <c r="G401" s="13">
        <f>IF((COUNTA(G31:G58)+COUNTA(G60:G61)+COUNTA(G63:G104)+COUNTA(G106:G109)+COUNTA(G111:G112)+COUNTA(G114:G115)+COUNTA(G117:G284)+COUNTA(G286:G289)+COUNTA(G291:G322)+COUNTA(G324:G338)+COUNTA(G340:G368)+COUNTA(G370:G372)+COUNTA(G374:G379)+COUNTA(G381:G400))=0,0,(SUM(G31:G58)+SUM(G60:G61)+SUM(G63:G104)+SUM(G106:G109)+SUM(G111:G112)+SUM(G114:G115)+SUM(G117:G284)+SUM(G286:G289)+SUM(G291:G322)+SUM(G324:G338)+SUM(G340:G368)+SUM(G370:G372)+SUM(G374:G379)+SUM(G381:G400))/(COUNTA(G31:G58)+COUNTA(G60:G61)+COUNTA(G63:G104)+COUNTA(G106:G109)+COUNTA(G111:G112)+COUNTA(G114:G115)+COUNTA(G117:G284)+COUNTA(G286:G289)+COUNTA(G291:G322)+COUNTA(G324:G338)+COUNTA(G340:G368)+COUNTA(G370:G372)+COUNTA(G374:G379)+COUNTA(G381:G400)))</f>
        <v>12</v>
      </c>
      <c r="L401" s="14">
        <f>IF((COUNTA(L31:L58)+COUNTA(L60:L61)+COUNTA(L63:L104)+COUNTA(L106:L109)+COUNTA(L111:L112)+COUNTA(L114:L115)+COUNTA(L117:L284)+COUNTA(L286:L289)+COUNTA(L291:L322)+COUNTA(L324:L338)+COUNTA(L340:L368)+COUNTA(L370:L372)+COUNTA(L374:L379)+COUNTA(L381:L400))=0,0,(SUM(L31:L58)+SUM(L60:L61)+SUM(L63:L104)+SUM(L106:L109)+SUM(L111:L112)+SUM(L114:L115)+SUM(L117:L284)+SUM(L286:L289)+SUM(L291:L322)+SUM(L324:L338)+SUM(L340:L368)+SUM(L370:L372)+SUM(L374:L379)+SUM(L381:L400))/(COUNTA(L31:L58)+COUNTA(L60:L61)+COUNTA(L63:L104)+COUNTA(L106:L109)+COUNTA(L111:L112)+COUNTA(L114:L115)+COUNTA(L117:L284)+COUNTA(L286:L289)+COUNTA(L291:L322)+COUNTA(L324:L338)+COUNTA(L340:L368)+COUNTA(L370:L372)+COUNTA(L374:L379)+COUNTA(L381:L400)))</f>
        <v>97.114845938375353</v>
      </c>
      <c r="M401" s="14">
        <f>IF((COUNTA(M31:M58)+COUNTA(M60:M61)+COUNTA(M63:M104)+COUNTA(M106:M109)+COUNTA(M111:M112)+COUNTA(M114:M115)+COUNTA(M117:M284)+COUNTA(M286:M289)+COUNTA(M291:M322)+COUNTA(M324:M338)+COUNTA(M340:M368)+COUNTA(M370:M372)+COUNTA(M374:M379)+COUNTA(M381:M400))=0,0,(SUM(M31:M58)+SUM(M60:M61)+SUM(M63:M104)+SUM(M106:M109)+SUM(M111:M112)+SUM(M114:M115)+SUM(M117:M284)+SUM(M286:M289)+SUM(M291:M322)+SUM(M324:M338)+SUM(M340:M368)+SUM(M370:M372)+SUM(M374:M379)+SUM(M381:M400))/(COUNTA(M31:M58)+COUNTA(M60:M61)+COUNTA(M63:M104)+COUNTA(M106:M109)+COUNTA(M111:M112)+COUNTA(M114:M115)+COUNTA(M117:M284)+COUNTA(M286:M289)+COUNTA(M291:M322)+COUNTA(M324:M338)+COUNTA(M340:M368)+COUNTA(M370:M372)+COUNTA(M374:M379)+COUNTA(M381:M400)))</f>
        <v>636.23134453781449</v>
      </c>
      <c r="N401" s="14">
        <f>IF(B401 &gt; 0, R401 / B401, 0)</f>
        <v>1235.7843137254902</v>
      </c>
      <c r="Q401" s="14">
        <f>IF((COUNTA(Q31:Q58)+COUNTA(Q60:Q61)+COUNTA(Q63:Q104)+COUNTA(Q106:Q109)+COUNTA(Q111:Q112)+COUNTA(Q114:Q115)+COUNTA(Q117:Q284)+COUNTA(Q286:Q289)+COUNTA(Q291:Q322)+COUNTA(Q324:Q338)+COUNTA(Q340:Q368)+COUNTA(Q370:Q372)+COUNTA(Q374:Q379)+COUNTA(Q381:Q400))=0,0,(SUM(Q31:Q58)+SUM(Q60:Q61)+SUM(Q63:Q104)+SUM(Q106:Q109)+SUM(Q111:Q112)+SUM(Q114:Q115)+SUM(Q117:Q284)+SUM(Q286:Q289)+SUM(Q291:Q322)+SUM(Q324:Q338)+SUM(Q340:Q368)+SUM(Q370:Q372)+SUM(Q374:Q379)+SUM(Q381:Q400))/(COUNTA(Q31:Q58)+COUNTA(Q60:Q61)+COUNTA(Q63:Q104)+COUNTA(Q106:Q109)+COUNTA(Q111:Q112)+COUNTA(Q114:Q115)+COUNTA(Q117:Q284)+COUNTA(Q286:Q289)+COUNTA(Q291:Q322)+COUNTA(Q324:Q338)+COUNTA(Q340:Q368)+COUNTA(Q370:Q372)+COUNTA(Q374:Q379)+COUNTA(Q381:Q400)))</f>
        <v>7.8151260504201678</v>
      </c>
      <c r="R401" s="14">
        <f>SUM(R31:R58)+SUM(R60:R61)+SUM(R63:R104)+SUM(R106:R109)+SUM(R111:R112)+SUM(R114:R115)+SUM(R117:R284)+SUM(R286:R289)+SUM(R291:R322)+SUM(R324:R338)+SUM(R340:R368)+SUM(R370:R372)+SUM(R374:R379)+SUM(R381:R400)</f>
        <v>441175</v>
      </c>
    </row>
  </sheetData>
  <mergeCells count="6">
    <mergeCell ref="A7:E7"/>
    <mergeCell ref="F7:N7"/>
    <mergeCell ref="O7"/>
    <mergeCell ref="A28:I28"/>
    <mergeCell ref="J28:K28"/>
    <mergeCell ref="L28:O28"/>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Y404"/>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17148</v>
      </c>
    </row>
    <row r="3" spans="1:25">
      <c r="A3" s="2" t="s">
        <v>17149</v>
      </c>
    </row>
    <row r="4" spans="1:25">
      <c r="A4" s="2" t="s">
        <v>17150</v>
      </c>
    </row>
    <row r="6" spans="1:25" ht="15.75">
      <c r="A6" s="3" t="s">
        <v>17151</v>
      </c>
    </row>
    <row r="7" spans="1:25">
      <c r="A7" s="26"/>
      <c r="B7" s="26"/>
      <c r="C7" s="26"/>
      <c r="D7" s="26"/>
      <c r="E7" s="26"/>
      <c r="F7" s="27" t="s">
        <v>17152</v>
      </c>
      <c r="G7" s="27"/>
      <c r="H7" s="27"/>
      <c r="I7" s="27"/>
      <c r="J7" s="27"/>
      <c r="K7" s="27"/>
      <c r="L7" s="27"/>
      <c r="M7" s="27"/>
      <c r="N7" s="27"/>
      <c r="O7" s="26"/>
    </row>
    <row r="8" spans="1:25" ht="25.5">
      <c r="A8" s="4" t="s">
        <v>17153</v>
      </c>
      <c r="B8" s="5" t="s">
        <v>17154</v>
      </c>
      <c r="C8" s="5" t="s">
        <v>17155</v>
      </c>
      <c r="D8" s="6" t="s">
        <v>17156</v>
      </c>
      <c r="E8" s="5" t="s">
        <v>17157</v>
      </c>
      <c r="F8" s="5" t="s">
        <v>17159</v>
      </c>
      <c r="G8" s="5" t="s">
        <v>17160</v>
      </c>
      <c r="H8" s="5" t="s">
        <v>17161</v>
      </c>
      <c r="I8" s="5" t="s">
        <v>17162</v>
      </c>
      <c r="J8" s="5" t="s">
        <v>17163</v>
      </c>
      <c r="K8" s="5" t="s">
        <v>17164</v>
      </c>
      <c r="L8" s="8" t="s">
        <v>17165</v>
      </c>
      <c r="M8" s="8" t="s">
        <v>17166</v>
      </c>
      <c r="N8" s="8" t="s">
        <v>17167</v>
      </c>
      <c r="O8" s="5" t="s">
        <v>17168</v>
      </c>
      <c r="Q8" s="10" t="s">
        <v>17158</v>
      </c>
      <c r="R8" s="10" t="s">
        <v>17158</v>
      </c>
      <c r="S8" s="10" t="s">
        <v>17158</v>
      </c>
      <c r="T8" s="10" t="s">
        <v>17158</v>
      </c>
      <c r="U8" s="11" t="s">
        <v>17169</v>
      </c>
      <c r="V8" s="11" t="s">
        <v>17170</v>
      </c>
      <c r="W8" s="11" t="s">
        <v>17171</v>
      </c>
      <c r="X8" s="11" t="s">
        <v>17172</v>
      </c>
      <c r="Y8" s="11" t="s">
        <v>17173</v>
      </c>
    </row>
    <row r="9" spans="1:25">
      <c r="A9" s="18" t="s">
        <v>17174</v>
      </c>
      <c r="B9" s="19">
        <v>0</v>
      </c>
      <c r="C9" s="19">
        <v>3</v>
      </c>
      <c r="D9" s="20">
        <v>2933.3333333333335</v>
      </c>
      <c r="E9" s="19">
        <v>3</v>
      </c>
      <c r="F9" s="19">
        <v>1</v>
      </c>
      <c r="G9" s="19">
        <v>1</v>
      </c>
      <c r="H9" s="19">
        <v>1</v>
      </c>
      <c r="I9" s="19">
        <v>2</v>
      </c>
      <c r="J9" s="19">
        <v>2</v>
      </c>
      <c r="K9" s="19">
        <v>3</v>
      </c>
      <c r="L9" s="22">
        <v>0.66666666666666663</v>
      </c>
      <c r="M9" s="22">
        <v>1</v>
      </c>
      <c r="N9" s="22">
        <v>0.33333333333333337</v>
      </c>
      <c r="O9" s="19">
        <v>0</v>
      </c>
      <c r="Q9" s="19">
        <v>0</v>
      </c>
      <c r="R9" s="19">
        <v>0</v>
      </c>
      <c r="S9" s="19">
        <v>0</v>
      </c>
      <c r="T9" s="19">
        <v>3</v>
      </c>
      <c r="U9" s="20">
        <v>8800</v>
      </c>
      <c r="V9" s="20">
        <v>0</v>
      </c>
      <c r="W9" s="20">
        <v>1890</v>
      </c>
      <c r="X9" s="20">
        <v>2</v>
      </c>
      <c r="Y9" s="20">
        <v>3</v>
      </c>
    </row>
    <row r="10" spans="1:25">
      <c r="A10" s="18" t="s">
        <v>17175</v>
      </c>
      <c r="B10" s="19">
        <v>0</v>
      </c>
      <c r="C10" s="19">
        <v>1</v>
      </c>
      <c r="D10" s="20">
        <v>2880</v>
      </c>
      <c r="E10" s="19">
        <v>1</v>
      </c>
      <c r="F10" s="19">
        <v>0</v>
      </c>
      <c r="G10" s="19">
        <v>0</v>
      </c>
      <c r="H10" s="19">
        <v>1</v>
      </c>
      <c r="I10" s="19">
        <v>1</v>
      </c>
      <c r="J10" s="19">
        <v>1</v>
      </c>
      <c r="K10" s="19">
        <v>1</v>
      </c>
      <c r="L10" s="22">
        <v>1</v>
      </c>
      <c r="M10" s="22">
        <v>1</v>
      </c>
      <c r="N10" s="22">
        <v>0</v>
      </c>
      <c r="O10" s="19">
        <v>0</v>
      </c>
      <c r="Q10" s="19">
        <v>0</v>
      </c>
      <c r="R10" s="19">
        <v>0</v>
      </c>
      <c r="S10" s="19">
        <v>0</v>
      </c>
      <c r="T10" s="19">
        <v>1</v>
      </c>
      <c r="U10" s="20">
        <v>2880</v>
      </c>
      <c r="V10" s="20">
        <v>0</v>
      </c>
      <c r="W10" s="20">
        <v>665</v>
      </c>
      <c r="X10" s="20">
        <v>1</v>
      </c>
      <c r="Y10" s="20">
        <v>1</v>
      </c>
    </row>
    <row r="11" spans="1:25">
      <c r="A11" s="18" t="s">
        <v>17176</v>
      </c>
      <c r="B11" s="19">
        <v>0</v>
      </c>
      <c r="C11" s="19">
        <v>2</v>
      </c>
      <c r="D11" s="20">
        <v>0</v>
      </c>
      <c r="E11" s="19">
        <v>2</v>
      </c>
      <c r="F11" s="19">
        <v>0</v>
      </c>
      <c r="G11" s="19">
        <v>0</v>
      </c>
      <c r="H11" s="19">
        <v>0</v>
      </c>
      <c r="I11" s="19">
        <v>0</v>
      </c>
      <c r="J11" s="19">
        <v>0</v>
      </c>
      <c r="K11" s="19">
        <v>0</v>
      </c>
      <c r="L11" s="22">
        <v>0</v>
      </c>
      <c r="M11" s="22">
        <v>0</v>
      </c>
      <c r="N11" s="22">
        <v>0</v>
      </c>
      <c r="O11" s="19">
        <v>2</v>
      </c>
      <c r="Q11" s="19">
        <v>1</v>
      </c>
      <c r="R11" s="19">
        <v>0</v>
      </c>
      <c r="S11" s="19">
        <v>0</v>
      </c>
      <c r="T11" s="19">
        <v>0</v>
      </c>
      <c r="U11" s="20">
        <v>0</v>
      </c>
      <c r="V11" s="20">
        <v>0</v>
      </c>
      <c r="W11" s="20">
        <v>788</v>
      </c>
      <c r="X11" s="20">
        <v>0</v>
      </c>
      <c r="Y11" s="20">
        <v>0</v>
      </c>
    </row>
    <row r="12" spans="1:25">
      <c r="A12" s="18" t="s">
        <v>17177</v>
      </c>
      <c r="B12" s="19">
        <v>0</v>
      </c>
      <c r="C12" s="19">
        <v>10</v>
      </c>
      <c r="D12" s="20">
        <v>1820</v>
      </c>
      <c r="E12" s="19">
        <v>9</v>
      </c>
      <c r="F12" s="19">
        <v>6</v>
      </c>
      <c r="G12" s="19">
        <v>1</v>
      </c>
      <c r="H12" s="19">
        <v>1</v>
      </c>
      <c r="I12" s="19">
        <v>1</v>
      </c>
      <c r="J12" s="19">
        <v>7</v>
      </c>
      <c r="K12" s="19">
        <v>2</v>
      </c>
      <c r="L12" s="22">
        <v>0.7</v>
      </c>
      <c r="M12" s="22">
        <v>0.2</v>
      </c>
      <c r="N12" s="22">
        <v>-0.49999999999999994</v>
      </c>
      <c r="O12" s="19">
        <v>8</v>
      </c>
      <c r="Q12" s="19">
        <v>0</v>
      </c>
      <c r="R12" s="19">
        <v>0</v>
      </c>
      <c r="S12" s="19">
        <v>0</v>
      </c>
      <c r="T12" s="19">
        <v>2</v>
      </c>
      <c r="U12" s="20">
        <v>3640</v>
      </c>
      <c r="V12" s="20">
        <v>0</v>
      </c>
      <c r="W12" s="20">
        <v>4240</v>
      </c>
      <c r="X12" s="20">
        <v>1</v>
      </c>
      <c r="Y12" s="20">
        <v>2</v>
      </c>
    </row>
    <row r="13" spans="1:25">
      <c r="A13" s="18" t="s">
        <v>17178</v>
      </c>
      <c r="B13" s="19">
        <v>0</v>
      </c>
      <c r="C13" s="19">
        <v>4</v>
      </c>
      <c r="D13" s="20">
        <v>2037.5</v>
      </c>
      <c r="E13" s="19">
        <v>4</v>
      </c>
      <c r="F13" s="19">
        <v>2</v>
      </c>
      <c r="G13" s="19">
        <v>1</v>
      </c>
      <c r="H13" s="19">
        <v>1</v>
      </c>
      <c r="I13" s="19">
        <v>3</v>
      </c>
      <c r="J13" s="19">
        <v>3</v>
      </c>
      <c r="K13" s="19">
        <v>4</v>
      </c>
      <c r="L13" s="22">
        <v>0.75</v>
      </c>
      <c r="M13" s="22">
        <v>1</v>
      </c>
      <c r="N13" s="22">
        <v>0.25</v>
      </c>
      <c r="O13" s="19">
        <v>0</v>
      </c>
      <c r="Q13" s="19">
        <v>0</v>
      </c>
      <c r="R13" s="19">
        <v>0</v>
      </c>
      <c r="S13" s="19">
        <v>0</v>
      </c>
      <c r="T13" s="19">
        <v>4</v>
      </c>
      <c r="U13" s="20">
        <v>8150</v>
      </c>
      <c r="V13" s="20">
        <v>0</v>
      </c>
      <c r="W13" s="20">
        <v>1680</v>
      </c>
      <c r="X13" s="20">
        <v>3</v>
      </c>
      <c r="Y13" s="20">
        <v>4</v>
      </c>
    </row>
    <row r="14" spans="1:25">
      <c r="A14" s="18" t="s">
        <v>17179</v>
      </c>
      <c r="B14" s="19">
        <v>0</v>
      </c>
      <c r="C14" s="19">
        <v>2</v>
      </c>
      <c r="D14" s="20">
        <v>2100</v>
      </c>
      <c r="E14" s="19">
        <v>2</v>
      </c>
      <c r="F14" s="19">
        <v>1</v>
      </c>
      <c r="G14" s="19">
        <v>0</v>
      </c>
      <c r="H14" s="19">
        <v>1</v>
      </c>
      <c r="I14" s="19">
        <v>2</v>
      </c>
      <c r="J14" s="19">
        <v>2</v>
      </c>
      <c r="K14" s="19">
        <v>2</v>
      </c>
      <c r="L14" s="22">
        <v>1</v>
      </c>
      <c r="M14" s="22">
        <v>1</v>
      </c>
      <c r="N14" s="22">
        <v>0</v>
      </c>
      <c r="O14" s="19">
        <v>0</v>
      </c>
      <c r="Q14" s="19">
        <v>0</v>
      </c>
      <c r="R14" s="19">
        <v>0</v>
      </c>
      <c r="S14" s="19">
        <v>0</v>
      </c>
      <c r="T14" s="19">
        <v>2</v>
      </c>
      <c r="U14" s="20">
        <v>4200</v>
      </c>
      <c r="V14" s="20">
        <v>0</v>
      </c>
      <c r="W14" s="20">
        <v>922</v>
      </c>
      <c r="X14" s="20">
        <v>2</v>
      </c>
      <c r="Y14" s="20">
        <v>2</v>
      </c>
    </row>
    <row r="15" spans="1:25">
      <c r="A15" s="18" t="s">
        <v>17180</v>
      </c>
      <c r="B15" s="19">
        <v>0</v>
      </c>
      <c r="C15" s="19">
        <v>44</v>
      </c>
      <c r="D15" s="20">
        <v>929.66666666666663</v>
      </c>
      <c r="E15" s="19">
        <v>43</v>
      </c>
      <c r="F15" s="19">
        <v>13</v>
      </c>
      <c r="G15" s="19">
        <v>5</v>
      </c>
      <c r="H15" s="19">
        <v>8</v>
      </c>
      <c r="I15" s="19">
        <v>10</v>
      </c>
      <c r="J15" s="19">
        <v>21</v>
      </c>
      <c r="K15" s="19">
        <v>15</v>
      </c>
      <c r="L15" s="22">
        <v>0.47727272727272729</v>
      </c>
      <c r="M15" s="22">
        <v>0.34090909090909088</v>
      </c>
      <c r="N15" s="22">
        <v>-0.13636363636363641</v>
      </c>
      <c r="O15" s="19">
        <v>29</v>
      </c>
      <c r="Q15" s="19">
        <v>2</v>
      </c>
      <c r="R15" s="19">
        <v>0</v>
      </c>
      <c r="S15" s="19">
        <v>0</v>
      </c>
      <c r="T15" s="19">
        <v>15</v>
      </c>
      <c r="U15" s="20">
        <v>13945</v>
      </c>
      <c r="V15" s="20">
        <v>0</v>
      </c>
      <c r="W15" s="20">
        <v>10076</v>
      </c>
      <c r="X15" s="20">
        <v>11</v>
      </c>
      <c r="Y15" s="20">
        <v>15</v>
      </c>
    </row>
    <row r="16" spans="1:25">
      <c r="A16" s="18" t="s">
        <v>17181</v>
      </c>
      <c r="B16" s="19">
        <v>0</v>
      </c>
      <c r="C16" s="19">
        <v>12</v>
      </c>
      <c r="D16" s="20">
        <v>880</v>
      </c>
      <c r="E16" s="19">
        <v>6</v>
      </c>
      <c r="F16" s="19">
        <v>0</v>
      </c>
      <c r="G16" s="19">
        <v>2</v>
      </c>
      <c r="H16" s="19">
        <v>0</v>
      </c>
      <c r="I16" s="19">
        <v>0</v>
      </c>
      <c r="J16" s="19">
        <v>0</v>
      </c>
      <c r="K16" s="19">
        <v>2</v>
      </c>
      <c r="L16" s="22">
        <v>0</v>
      </c>
      <c r="M16" s="22">
        <v>0.16666666666666666</v>
      </c>
      <c r="N16" s="22">
        <v>0.16666666666666666</v>
      </c>
      <c r="O16" s="19">
        <v>10</v>
      </c>
      <c r="Q16" s="19">
        <v>2</v>
      </c>
      <c r="R16" s="19">
        <v>0</v>
      </c>
      <c r="S16" s="19">
        <v>2</v>
      </c>
      <c r="T16" s="19">
        <v>0</v>
      </c>
      <c r="U16" s="20">
        <v>1760</v>
      </c>
      <c r="V16" s="20">
        <v>0</v>
      </c>
      <c r="W16" s="20">
        <v>2748</v>
      </c>
      <c r="X16" s="20">
        <v>0</v>
      </c>
      <c r="Y16" s="20">
        <v>2</v>
      </c>
    </row>
    <row r="17" spans="1:25">
      <c r="A17" s="18" t="s">
        <v>17182</v>
      </c>
      <c r="B17" s="19">
        <v>0</v>
      </c>
      <c r="C17" s="19">
        <v>36</v>
      </c>
      <c r="D17" s="20">
        <v>963.33333333333337</v>
      </c>
      <c r="E17" s="19">
        <v>30</v>
      </c>
      <c r="F17" s="19">
        <v>0</v>
      </c>
      <c r="G17" s="19">
        <v>4</v>
      </c>
      <c r="H17" s="19">
        <v>5</v>
      </c>
      <c r="I17" s="19">
        <v>2</v>
      </c>
      <c r="J17" s="19">
        <v>5</v>
      </c>
      <c r="K17" s="19">
        <v>6</v>
      </c>
      <c r="L17" s="22">
        <v>0.1388888888888889</v>
      </c>
      <c r="M17" s="22">
        <v>0.16666666666666666</v>
      </c>
      <c r="N17" s="22">
        <v>2.7777777777777762E-2</v>
      </c>
      <c r="O17" s="19">
        <v>30</v>
      </c>
      <c r="Q17" s="19">
        <v>2</v>
      </c>
      <c r="R17" s="19">
        <v>0</v>
      </c>
      <c r="S17" s="19">
        <v>0</v>
      </c>
      <c r="T17" s="19">
        <v>6</v>
      </c>
      <c r="U17" s="20">
        <v>5780</v>
      </c>
      <c r="V17" s="20">
        <v>0</v>
      </c>
      <c r="W17" s="20">
        <v>8172</v>
      </c>
      <c r="X17" s="20">
        <v>4</v>
      </c>
      <c r="Y17" s="20">
        <v>6</v>
      </c>
    </row>
    <row r="18" spans="1:25">
      <c r="A18" s="18" t="s">
        <v>17183</v>
      </c>
      <c r="B18" s="19">
        <v>0</v>
      </c>
      <c r="C18" s="19">
        <v>12</v>
      </c>
      <c r="D18" s="20">
        <v>832.85714285714289</v>
      </c>
      <c r="E18" s="19">
        <v>8</v>
      </c>
      <c r="F18" s="19">
        <v>8</v>
      </c>
      <c r="G18" s="19">
        <v>0</v>
      </c>
      <c r="H18" s="19">
        <v>0</v>
      </c>
      <c r="I18" s="19">
        <v>7</v>
      </c>
      <c r="J18" s="19">
        <v>8</v>
      </c>
      <c r="K18" s="19">
        <v>7</v>
      </c>
      <c r="L18" s="22">
        <v>0.66666666666666663</v>
      </c>
      <c r="M18" s="22">
        <v>0.58333333333333337</v>
      </c>
      <c r="N18" s="22">
        <v>-8.3333333333333259E-2</v>
      </c>
      <c r="O18" s="19">
        <v>5</v>
      </c>
      <c r="Q18" s="19">
        <v>2</v>
      </c>
      <c r="R18" s="19">
        <v>0</v>
      </c>
      <c r="S18" s="19">
        <v>0</v>
      </c>
      <c r="T18" s="19">
        <v>7</v>
      </c>
      <c r="U18" s="20">
        <v>5830</v>
      </c>
      <c r="V18" s="20">
        <v>0</v>
      </c>
      <c r="W18" s="20">
        <v>3816</v>
      </c>
      <c r="X18" s="20">
        <v>7</v>
      </c>
      <c r="Y18" s="20">
        <v>7</v>
      </c>
    </row>
    <row r="19" spans="1:25">
      <c r="A19" s="18" t="s">
        <v>17184</v>
      </c>
      <c r="B19" s="19">
        <v>0</v>
      </c>
      <c r="C19" s="19">
        <v>28</v>
      </c>
      <c r="D19" s="20">
        <v>0</v>
      </c>
      <c r="E19" s="19">
        <v>18</v>
      </c>
      <c r="F19" s="19">
        <v>2</v>
      </c>
      <c r="G19" s="19">
        <v>0</v>
      </c>
      <c r="H19" s="19">
        <v>2</v>
      </c>
      <c r="I19" s="19">
        <v>0</v>
      </c>
      <c r="J19" s="19">
        <v>4</v>
      </c>
      <c r="K19" s="19">
        <v>0</v>
      </c>
      <c r="L19" s="22">
        <v>0.14285714285714285</v>
      </c>
      <c r="M19" s="22">
        <v>0</v>
      </c>
      <c r="N19" s="22">
        <v>-0.14285714285714285</v>
      </c>
      <c r="O19" s="19">
        <v>28</v>
      </c>
      <c r="Q19" s="19">
        <v>0</v>
      </c>
      <c r="R19" s="19">
        <v>0</v>
      </c>
      <c r="S19" s="19">
        <v>0</v>
      </c>
      <c r="T19" s="19">
        <v>0</v>
      </c>
      <c r="U19" s="20">
        <v>0</v>
      </c>
      <c r="V19" s="20">
        <v>0</v>
      </c>
      <c r="W19" s="20">
        <v>6888</v>
      </c>
      <c r="X19" s="20">
        <v>0</v>
      </c>
      <c r="Y19" s="20">
        <v>0</v>
      </c>
    </row>
    <row r="20" spans="1:25">
      <c r="A20" s="18" t="s">
        <v>17185</v>
      </c>
      <c r="B20" s="19">
        <v>0</v>
      </c>
      <c r="C20" s="19">
        <v>24</v>
      </c>
      <c r="D20" s="20">
        <v>893.04347826086962</v>
      </c>
      <c r="E20" s="19">
        <v>24</v>
      </c>
      <c r="F20" s="19">
        <v>14</v>
      </c>
      <c r="G20" s="19">
        <v>13</v>
      </c>
      <c r="H20" s="19">
        <v>5</v>
      </c>
      <c r="I20" s="19">
        <v>10</v>
      </c>
      <c r="J20" s="19">
        <v>19</v>
      </c>
      <c r="K20" s="19">
        <v>23</v>
      </c>
      <c r="L20" s="22">
        <v>0.79166666666666663</v>
      </c>
      <c r="M20" s="22">
        <v>0.95833333333333337</v>
      </c>
      <c r="N20" s="22">
        <v>0.16666666666666674</v>
      </c>
      <c r="O20" s="19">
        <v>1</v>
      </c>
      <c r="Q20" s="19">
        <v>2</v>
      </c>
      <c r="R20" s="19">
        <v>0</v>
      </c>
      <c r="S20" s="19">
        <v>0</v>
      </c>
      <c r="T20" s="19">
        <v>23</v>
      </c>
      <c r="U20" s="20">
        <v>20540</v>
      </c>
      <c r="V20" s="20">
        <v>0</v>
      </c>
      <c r="W20" s="20">
        <v>5760</v>
      </c>
      <c r="X20" s="20">
        <v>10</v>
      </c>
      <c r="Y20" s="20">
        <v>23</v>
      </c>
    </row>
    <row r="21" spans="1:25">
      <c r="A21" s="18" t="s">
        <v>17186</v>
      </c>
      <c r="B21" s="19">
        <v>0</v>
      </c>
      <c r="C21" s="19">
        <v>3</v>
      </c>
      <c r="D21" s="20">
        <v>1615</v>
      </c>
      <c r="E21" s="19">
        <v>3</v>
      </c>
      <c r="F21" s="19">
        <v>2</v>
      </c>
      <c r="G21" s="19">
        <v>0</v>
      </c>
      <c r="H21" s="19">
        <v>1</v>
      </c>
      <c r="I21" s="19">
        <v>1</v>
      </c>
      <c r="J21" s="19">
        <v>3</v>
      </c>
      <c r="K21" s="19">
        <v>1</v>
      </c>
      <c r="L21" s="22">
        <v>1</v>
      </c>
      <c r="M21" s="22">
        <v>0.33333333333333331</v>
      </c>
      <c r="N21" s="22">
        <v>-0.66666666666666674</v>
      </c>
      <c r="O21" s="19">
        <v>2</v>
      </c>
      <c r="Q21" s="19">
        <v>0</v>
      </c>
      <c r="R21" s="19">
        <v>0</v>
      </c>
      <c r="S21" s="19">
        <v>0</v>
      </c>
      <c r="T21" s="19">
        <v>1</v>
      </c>
      <c r="U21" s="20">
        <v>1615</v>
      </c>
      <c r="V21" s="20">
        <v>0</v>
      </c>
      <c r="W21" s="20">
        <v>984</v>
      </c>
      <c r="X21" s="20">
        <v>1</v>
      </c>
      <c r="Y21" s="20">
        <v>1</v>
      </c>
    </row>
    <row r="22" spans="1:25">
      <c r="A22" s="18" t="s">
        <v>17187</v>
      </c>
      <c r="B22" s="19">
        <v>0</v>
      </c>
      <c r="C22" s="19">
        <v>16</v>
      </c>
      <c r="D22" s="20">
        <v>1215</v>
      </c>
      <c r="E22" s="19">
        <v>11</v>
      </c>
      <c r="F22" s="19">
        <v>0</v>
      </c>
      <c r="G22" s="19">
        <v>0</v>
      </c>
      <c r="H22" s="19">
        <v>0</v>
      </c>
      <c r="I22" s="19">
        <v>1</v>
      </c>
      <c r="J22" s="19">
        <v>0</v>
      </c>
      <c r="K22" s="19">
        <v>1</v>
      </c>
      <c r="L22" s="22">
        <v>0</v>
      </c>
      <c r="M22" s="22">
        <v>6.25E-2</v>
      </c>
      <c r="N22" s="22">
        <v>6.25E-2</v>
      </c>
      <c r="O22" s="19">
        <v>15</v>
      </c>
      <c r="Q22" s="19">
        <v>0</v>
      </c>
      <c r="R22" s="19">
        <v>0</v>
      </c>
      <c r="S22" s="19">
        <v>0</v>
      </c>
      <c r="T22" s="19">
        <v>1</v>
      </c>
      <c r="U22" s="20">
        <v>1215</v>
      </c>
      <c r="V22" s="20">
        <v>0</v>
      </c>
      <c r="W22" s="20">
        <v>4256</v>
      </c>
      <c r="X22" s="20">
        <v>1</v>
      </c>
      <c r="Y22" s="20">
        <v>1</v>
      </c>
    </row>
    <row r="23" spans="1:25">
      <c r="A23" s="18" t="s">
        <v>17188</v>
      </c>
      <c r="B23" s="19">
        <v>0</v>
      </c>
      <c r="C23" s="19">
        <v>21</v>
      </c>
      <c r="D23" s="20">
        <v>1730.5555555555557</v>
      </c>
      <c r="E23" s="19">
        <v>21</v>
      </c>
      <c r="F23" s="19">
        <v>11</v>
      </c>
      <c r="G23" s="19">
        <v>8</v>
      </c>
      <c r="H23" s="19">
        <v>7</v>
      </c>
      <c r="I23" s="19">
        <v>10</v>
      </c>
      <c r="J23" s="19">
        <v>18</v>
      </c>
      <c r="K23" s="19">
        <v>18</v>
      </c>
      <c r="L23" s="22">
        <v>0.8571428571428571</v>
      </c>
      <c r="M23" s="22">
        <v>0.8571428571428571</v>
      </c>
      <c r="N23" s="22">
        <v>0</v>
      </c>
      <c r="O23" s="19">
        <v>3</v>
      </c>
      <c r="Q23" s="19">
        <v>0</v>
      </c>
      <c r="R23" s="19">
        <v>0</v>
      </c>
      <c r="S23" s="19">
        <v>0</v>
      </c>
      <c r="T23" s="19">
        <v>18</v>
      </c>
      <c r="U23" s="20">
        <v>31150</v>
      </c>
      <c r="V23" s="20">
        <v>0</v>
      </c>
      <c r="W23" s="20">
        <v>8211</v>
      </c>
      <c r="X23" s="20">
        <v>10</v>
      </c>
      <c r="Y23" s="20">
        <v>18</v>
      </c>
    </row>
    <row r="24" spans="1:25">
      <c r="A24" s="18" t="s">
        <v>17189</v>
      </c>
      <c r="B24" s="19">
        <v>0</v>
      </c>
      <c r="C24" s="19">
        <v>28</v>
      </c>
      <c r="D24" s="20">
        <v>0</v>
      </c>
      <c r="E24" s="19">
        <v>21</v>
      </c>
      <c r="F24" s="19">
        <v>3</v>
      </c>
      <c r="G24" s="19">
        <v>0</v>
      </c>
      <c r="H24" s="19">
        <v>2</v>
      </c>
      <c r="I24" s="19">
        <v>0</v>
      </c>
      <c r="J24" s="19">
        <v>5</v>
      </c>
      <c r="K24" s="19">
        <v>0</v>
      </c>
      <c r="L24" s="22">
        <v>0.17857142857142858</v>
      </c>
      <c r="M24" s="22">
        <v>0</v>
      </c>
      <c r="N24" s="22">
        <v>-0.17857142857142858</v>
      </c>
      <c r="O24" s="19">
        <v>28</v>
      </c>
      <c r="Q24" s="19">
        <v>0</v>
      </c>
      <c r="R24" s="19">
        <v>0</v>
      </c>
      <c r="S24" s="19">
        <v>0</v>
      </c>
      <c r="T24" s="19">
        <v>0</v>
      </c>
      <c r="U24" s="20">
        <v>0</v>
      </c>
      <c r="V24" s="20">
        <v>0</v>
      </c>
      <c r="W24" s="20">
        <v>8008</v>
      </c>
      <c r="X24" s="20">
        <v>0</v>
      </c>
      <c r="Y24" s="20">
        <v>0</v>
      </c>
    </row>
    <row r="25" spans="1:25">
      <c r="A25" s="18" t="s">
        <v>17190</v>
      </c>
      <c r="B25" s="19">
        <v>0</v>
      </c>
      <c r="C25" s="19">
        <v>5</v>
      </c>
      <c r="D25" s="20">
        <v>0</v>
      </c>
      <c r="E25" s="19">
        <v>4</v>
      </c>
      <c r="F25" s="19">
        <v>3</v>
      </c>
      <c r="G25" s="19">
        <v>0</v>
      </c>
      <c r="H25" s="19">
        <v>0</v>
      </c>
      <c r="I25" s="19">
        <v>0</v>
      </c>
      <c r="J25" s="19">
        <v>3</v>
      </c>
      <c r="K25" s="19">
        <v>0</v>
      </c>
      <c r="L25" s="22">
        <v>0.6</v>
      </c>
      <c r="M25" s="22">
        <v>0</v>
      </c>
      <c r="N25" s="22">
        <v>-0.6</v>
      </c>
      <c r="O25" s="19">
        <v>5</v>
      </c>
      <c r="Q25" s="19">
        <v>0</v>
      </c>
      <c r="R25" s="19">
        <v>0</v>
      </c>
      <c r="S25" s="19">
        <v>0</v>
      </c>
      <c r="T25" s="19">
        <v>0</v>
      </c>
      <c r="U25" s="20">
        <v>0</v>
      </c>
      <c r="V25" s="20">
        <v>0</v>
      </c>
      <c r="W25" s="20">
        <v>1435</v>
      </c>
      <c r="X25" s="20">
        <v>0</v>
      </c>
      <c r="Y25" s="20">
        <v>0</v>
      </c>
    </row>
    <row r="26" spans="1:25">
      <c r="A26" s="18" t="s">
        <v>17191</v>
      </c>
      <c r="B26" s="19">
        <v>0</v>
      </c>
      <c r="C26" s="19">
        <v>12</v>
      </c>
      <c r="D26" s="20">
        <v>0</v>
      </c>
      <c r="E26" s="19">
        <v>9</v>
      </c>
      <c r="F26" s="19">
        <v>0</v>
      </c>
      <c r="G26" s="19">
        <v>0</v>
      </c>
      <c r="H26" s="19">
        <v>1</v>
      </c>
      <c r="I26" s="19">
        <v>0</v>
      </c>
      <c r="J26" s="19">
        <v>1</v>
      </c>
      <c r="K26" s="19">
        <v>0</v>
      </c>
      <c r="L26" s="22">
        <v>8.3333333333333329E-2</v>
      </c>
      <c r="M26" s="22">
        <v>0</v>
      </c>
      <c r="N26" s="22">
        <v>-8.3333333333333329E-2</v>
      </c>
      <c r="O26" s="19">
        <v>12</v>
      </c>
      <c r="Q26" s="19">
        <v>1</v>
      </c>
      <c r="R26" s="19">
        <v>0</v>
      </c>
      <c r="S26" s="19">
        <v>0</v>
      </c>
      <c r="T26" s="19">
        <v>0</v>
      </c>
      <c r="U26" s="20">
        <v>0</v>
      </c>
      <c r="V26" s="20">
        <v>0</v>
      </c>
      <c r="W26" s="20">
        <v>2976</v>
      </c>
      <c r="X26" s="20">
        <v>0</v>
      </c>
      <c r="Y26" s="20">
        <v>0</v>
      </c>
    </row>
    <row r="27" spans="1:25">
      <c r="A27" s="18" t="s">
        <v>17192</v>
      </c>
      <c r="B27" s="19">
        <v>0</v>
      </c>
      <c r="C27" s="19">
        <v>12</v>
      </c>
      <c r="D27" s="20">
        <v>0</v>
      </c>
      <c r="E27" s="19">
        <v>10</v>
      </c>
      <c r="F27" s="19">
        <v>0</v>
      </c>
      <c r="G27" s="19">
        <v>0</v>
      </c>
      <c r="H27" s="19">
        <v>0</v>
      </c>
      <c r="I27" s="19">
        <v>0</v>
      </c>
      <c r="J27" s="19">
        <v>0</v>
      </c>
      <c r="K27" s="19">
        <v>0</v>
      </c>
      <c r="L27" s="22">
        <v>0</v>
      </c>
      <c r="M27" s="22">
        <v>0</v>
      </c>
      <c r="N27" s="22">
        <v>0</v>
      </c>
      <c r="O27" s="19">
        <v>12</v>
      </c>
      <c r="Q27" s="19">
        <v>0</v>
      </c>
      <c r="R27" s="19">
        <v>0</v>
      </c>
      <c r="S27" s="19">
        <v>0</v>
      </c>
      <c r="T27" s="19">
        <v>0</v>
      </c>
      <c r="U27" s="20">
        <v>0</v>
      </c>
      <c r="V27" s="20">
        <v>0</v>
      </c>
      <c r="W27" s="20">
        <v>3456</v>
      </c>
      <c r="X27" s="20">
        <v>0</v>
      </c>
      <c r="Y27" s="20">
        <v>0</v>
      </c>
    </row>
    <row r="28" spans="1:25">
      <c r="A28" s="18" t="s">
        <v>17193</v>
      </c>
      <c r="B28" s="19">
        <v>0</v>
      </c>
      <c r="C28" s="19">
        <v>0</v>
      </c>
      <c r="D28" s="20">
        <v>0</v>
      </c>
      <c r="E28" s="19">
        <v>0</v>
      </c>
      <c r="F28" s="19">
        <v>0</v>
      </c>
      <c r="G28" s="19">
        <v>0</v>
      </c>
      <c r="H28" s="19">
        <v>0</v>
      </c>
      <c r="I28" s="19">
        <v>0</v>
      </c>
      <c r="J28" s="19">
        <v>0</v>
      </c>
      <c r="K28" s="19">
        <v>0</v>
      </c>
      <c r="L28" s="22">
        <v>0</v>
      </c>
      <c r="M28" s="22">
        <v>0</v>
      </c>
      <c r="N28" s="22">
        <v>0</v>
      </c>
      <c r="O28" s="19">
        <v>0</v>
      </c>
      <c r="Q28" s="19">
        <v>0</v>
      </c>
      <c r="R28" s="19">
        <v>0</v>
      </c>
      <c r="S28" s="19">
        <v>0</v>
      </c>
      <c r="T28" s="19">
        <v>0</v>
      </c>
      <c r="U28" s="20">
        <v>0</v>
      </c>
      <c r="V28" s="20">
        <v>0</v>
      </c>
      <c r="W28" s="20">
        <v>0</v>
      </c>
      <c r="X28" s="20">
        <v>0</v>
      </c>
      <c r="Y28" s="20">
        <v>0</v>
      </c>
    </row>
    <row r="29" spans="1:25">
      <c r="A29" s="18" t="s">
        <v>17194</v>
      </c>
      <c r="B29" s="19">
        <v>0</v>
      </c>
      <c r="C29" s="19">
        <v>1</v>
      </c>
      <c r="D29" s="20">
        <v>1386</v>
      </c>
      <c r="E29" s="19">
        <v>1</v>
      </c>
      <c r="F29" s="19">
        <v>0</v>
      </c>
      <c r="G29" s="19">
        <v>0</v>
      </c>
      <c r="H29" s="19">
        <v>1</v>
      </c>
      <c r="I29" s="19">
        <v>1</v>
      </c>
      <c r="J29" s="19">
        <v>1</v>
      </c>
      <c r="K29" s="19">
        <v>1</v>
      </c>
      <c r="L29" s="22">
        <v>1</v>
      </c>
      <c r="M29" s="22">
        <v>1</v>
      </c>
      <c r="N29" s="22">
        <v>0</v>
      </c>
      <c r="O29" s="19">
        <v>0</v>
      </c>
      <c r="Q29" s="19">
        <v>0</v>
      </c>
      <c r="R29" s="19">
        <v>0</v>
      </c>
      <c r="S29" s="19">
        <v>0</v>
      </c>
      <c r="T29" s="19">
        <v>1</v>
      </c>
      <c r="U29" s="20">
        <v>1386</v>
      </c>
      <c r="V29" s="20">
        <v>0</v>
      </c>
      <c r="W29" s="20">
        <v>330</v>
      </c>
      <c r="X29" s="20">
        <v>1</v>
      </c>
      <c r="Y29" s="20">
        <v>1</v>
      </c>
    </row>
    <row r="30" spans="1:25">
      <c r="A30" s="18" t="s">
        <v>17195</v>
      </c>
      <c r="B30" s="19">
        <v>0</v>
      </c>
      <c r="C30" s="19">
        <v>14</v>
      </c>
      <c r="D30" s="20">
        <v>1259.9285714285713</v>
      </c>
      <c r="E30" s="19">
        <v>14</v>
      </c>
      <c r="F30" s="19">
        <v>4</v>
      </c>
      <c r="G30" s="19">
        <v>1</v>
      </c>
      <c r="H30" s="19">
        <v>8</v>
      </c>
      <c r="I30" s="19">
        <v>13</v>
      </c>
      <c r="J30" s="19">
        <v>12</v>
      </c>
      <c r="K30" s="19">
        <v>14</v>
      </c>
      <c r="L30" s="22">
        <v>0.8571428571428571</v>
      </c>
      <c r="M30" s="22">
        <v>1</v>
      </c>
      <c r="N30" s="22">
        <v>0.1428571428571429</v>
      </c>
      <c r="O30" s="19">
        <v>0</v>
      </c>
      <c r="Q30" s="19">
        <v>0</v>
      </c>
      <c r="R30" s="19">
        <v>0</v>
      </c>
      <c r="S30" s="19">
        <v>0</v>
      </c>
      <c r="T30" s="19">
        <v>14</v>
      </c>
      <c r="U30" s="20">
        <v>17639</v>
      </c>
      <c r="V30" s="20">
        <v>0</v>
      </c>
      <c r="W30" s="20">
        <v>5558</v>
      </c>
      <c r="X30" s="20">
        <v>13</v>
      </c>
      <c r="Y30" s="20">
        <v>14</v>
      </c>
    </row>
    <row r="31" spans="1:25">
      <c r="A31" s="18" t="s">
        <v>17196</v>
      </c>
      <c r="B31" s="19">
        <v>0</v>
      </c>
      <c r="C31" s="19">
        <v>6</v>
      </c>
      <c r="D31" s="20">
        <v>1570.6</v>
      </c>
      <c r="E31" s="19">
        <v>6</v>
      </c>
      <c r="F31" s="19">
        <v>0</v>
      </c>
      <c r="G31" s="19">
        <v>3</v>
      </c>
      <c r="H31" s="19">
        <v>2</v>
      </c>
      <c r="I31" s="19">
        <v>2</v>
      </c>
      <c r="J31" s="19">
        <v>2</v>
      </c>
      <c r="K31" s="19">
        <v>5</v>
      </c>
      <c r="L31" s="22">
        <v>0.33333333333333331</v>
      </c>
      <c r="M31" s="22">
        <v>0.83333333333333337</v>
      </c>
      <c r="N31" s="22">
        <v>0.5</v>
      </c>
      <c r="O31" s="19">
        <v>1</v>
      </c>
      <c r="Q31" s="19">
        <v>0</v>
      </c>
      <c r="R31" s="19">
        <v>0</v>
      </c>
      <c r="S31" s="19">
        <v>0</v>
      </c>
      <c r="T31" s="19">
        <v>5</v>
      </c>
      <c r="U31" s="20">
        <v>7853</v>
      </c>
      <c r="V31" s="20">
        <v>0</v>
      </c>
      <c r="W31" s="20">
        <v>2994</v>
      </c>
      <c r="X31" s="20">
        <v>2</v>
      </c>
      <c r="Y31" s="20">
        <v>5</v>
      </c>
    </row>
    <row r="32" spans="1:25">
      <c r="A32" s="18" t="s">
        <v>17197</v>
      </c>
      <c r="B32" s="19">
        <v>0</v>
      </c>
      <c r="C32" s="19">
        <v>6</v>
      </c>
      <c r="D32" s="20">
        <v>1520.6</v>
      </c>
      <c r="E32" s="19">
        <v>4</v>
      </c>
      <c r="F32" s="19">
        <v>0</v>
      </c>
      <c r="G32" s="19">
        <v>3</v>
      </c>
      <c r="H32" s="19">
        <v>4</v>
      </c>
      <c r="I32" s="19">
        <v>2</v>
      </c>
      <c r="J32" s="19">
        <v>4</v>
      </c>
      <c r="K32" s="19">
        <v>5</v>
      </c>
      <c r="L32" s="22">
        <v>0.66666666666666663</v>
      </c>
      <c r="M32" s="22">
        <v>0.83333333333333337</v>
      </c>
      <c r="N32" s="22">
        <v>0.16666666666666674</v>
      </c>
      <c r="O32" s="19">
        <v>1</v>
      </c>
      <c r="Q32" s="19">
        <v>0</v>
      </c>
      <c r="R32" s="19">
        <v>0</v>
      </c>
      <c r="S32" s="19">
        <v>0</v>
      </c>
      <c r="T32" s="19">
        <v>5</v>
      </c>
      <c r="U32" s="20">
        <v>7603</v>
      </c>
      <c r="V32" s="20">
        <v>0</v>
      </c>
      <c r="W32" s="20">
        <v>2304</v>
      </c>
      <c r="X32" s="20">
        <v>2</v>
      </c>
      <c r="Y32" s="20">
        <v>5</v>
      </c>
    </row>
    <row r="33" spans="1:25">
      <c r="A33" s="18" t="s">
        <v>17198</v>
      </c>
      <c r="B33" s="19">
        <v>0</v>
      </c>
      <c r="C33" s="19">
        <v>3</v>
      </c>
      <c r="D33" s="20">
        <v>1916.6666666666667</v>
      </c>
      <c r="E33" s="19">
        <v>3</v>
      </c>
      <c r="F33" s="19">
        <v>0</v>
      </c>
      <c r="G33" s="19">
        <v>3</v>
      </c>
      <c r="H33" s="19">
        <v>0</v>
      </c>
      <c r="I33" s="19">
        <v>0</v>
      </c>
      <c r="J33" s="19">
        <v>0</v>
      </c>
      <c r="K33" s="19">
        <v>3</v>
      </c>
      <c r="L33" s="22">
        <v>0</v>
      </c>
      <c r="M33" s="22">
        <v>1</v>
      </c>
      <c r="N33" s="22">
        <v>1</v>
      </c>
      <c r="O33" s="19">
        <v>0</v>
      </c>
      <c r="Q33" s="19">
        <v>0</v>
      </c>
      <c r="R33" s="19">
        <v>0</v>
      </c>
      <c r="S33" s="19">
        <v>0</v>
      </c>
      <c r="T33" s="19">
        <v>3</v>
      </c>
      <c r="U33" s="20">
        <v>5750</v>
      </c>
      <c r="V33" s="20">
        <v>0</v>
      </c>
      <c r="W33" s="20">
        <v>1185</v>
      </c>
      <c r="X33" s="20">
        <v>0</v>
      </c>
      <c r="Y33" s="20">
        <v>3</v>
      </c>
    </row>
    <row r="34" spans="1:25">
      <c r="A34" s="18" t="s">
        <v>17199</v>
      </c>
      <c r="B34" s="19">
        <v>0</v>
      </c>
      <c r="C34" s="19">
        <v>3</v>
      </c>
      <c r="D34" s="20">
        <v>1916.6666666666667</v>
      </c>
      <c r="E34" s="19">
        <v>3</v>
      </c>
      <c r="F34" s="19">
        <v>0</v>
      </c>
      <c r="G34" s="19">
        <v>3</v>
      </c>
      <c r="H34" s="19">
        <v>3</v>
      </c>
      <c r="I34" s="19">
        <v>0</v>
      </c>
      <c r="J34" s="19">
        <v>3</v>
      </c>
      <c r="K34" s="19">
        <v>3</v>
      </c>
      <c r="L34" s="22">
        <v>1</v>
      </c>
      <c r="M34" s="22">
        <v>1</v>
      </c>
      <c r="N34" s="22">
        <v>0</v>
      </c>
      <c r="O34" s="19">
        <v>0</v>
      </c>
      <c r="Q34" s="19">
        <v>0</v>
      </c>
      <c r="R34" s="19">
        <v>0</v>
      </c>
      <c r="S34" s="19">
        <v>0</v>
      </c>
      <c r="T34" s="19">
        <v>3</v>
      </c>
      <c r="U34" s="20">
        <v>5750</v>
      </c>
      <c r="V34" s="20">
        <v>0</v>
      </c>
      <c r="W34" s="20">
        <v>1185</v>
      </c>
      <c r="X34" s="20">
        <v>0</v>
      </c>
      <c r="Y34" s="20">
        <v>3</v>
      </c>
    </row>
    <row r="35" spans="1:25">
      <c r="A35" s="18" t="s">
        <v>17200</v>
      </c>
      <c r="B35" s="19">
        <v>0</v>
      </c>
      <c r="C35" s="19">
        <v>12</v>
      </c>
      <c r="D35" s="20">
        <v>1513.4</v>
      </c>
      <c r="E35" s="19">
        <v>12</v>
      </c>
      <c r="F35" s="19">
        <v>5</v>
      </c>
      <c r="G35" s="19">
        <v>3</v>
      </c>
      <c r="H35" s="19">
        <v>1</v>
      </c>
      <c r="I35" s="19">
        <v>7</v>
      </c>
      <c r="J35" s="19">
        <v>6</v>
      </c>
      <c r="K35" s="19">
        <v>10</v>
      </c>
      <c r="L35" s="22">
        <v>0.5</v>
      </c>
      <c r="M35" s="22">
        <v>0.83333333333333337</v>
      </c>
      <c r="N35" s="22">
        <v>0.33333333333333337</v>
      </c>
      <c r="O35" s="19">
        <v>2</v>
      </c>
      <c r="Q35" s="19">
        <v>1</v>
      </c>
      <c r="R35" s="19">
        <v>1</v>
      </c>
      <c r="S35" s="19">
        <v>0</v>
      </c>
      <c r="T35" s="19">
        <v>9</v>
      </c>
      <c r="U35" s="20">
        <v>15134</v>
      </c>
      <c r="V35" s="20">
        <v>0</v>
      </c>
      <c r="W35" s="20">
        <v>4812</v>
      </c>
      <c r="X35" s="20">
        <v>7</v>
      </c>
      <c r="Y35" s="20">
        <v>9</v>
      </c>
    </row>
    <row r="36" spans="1:25">
      <c r="A36" s="18" t="s">
        <v>17201</v>
      </c>
      <c r="B36" s="19">
        <v>0</v>
      </c>
      <c r="C36" s="19">
        <v>56</v>
      </c>
      <c r="D36" s="20">
        <v>1536.7924528301887</v>
      </c>
      <c r="E36" s="19">
        <v>55</v>
      </c>
      <c r="F36" s="19">
        <v>30</v>
      </c>
      <c r="G36" s="19">
        <v>32</v>
      </c>
      <c r="H36" s="19">
        <v>7</v>
      </c>
      <c r="I36" s="19">
        <v>21</v>
      </c>
      <c r="J36" s="19">
        <v>37</v>
      </c>
      <c r="K36" s="19">
        <v>53</v>
      </c>
      <c r="L36" s="22">
        <v>0.6607142857142857</v>
      </c>
      <c r="M36" s="22">
        <v>0.9464285714285714</v>
      </c>
      <c r="N36" s="22">
        <v>0.2857142857142857</v>
      </c>
      <c r="O36" s="19">
        <v>3</v>
      </c>
      <c r="Q36" s="19">
        <v>0</v>
      </c>
      <c r="R36" s="19">
        <v>2</v>
      </c>
      <c r="S36" s="19">
        <v>0</v>
      </c>
      <c r="T36" s="19">
        <v>51</v>
      </c>
      <c r="U36" s="20">
        <v>81450</v>
      </c>
      <c r="V36" s="20">
        <v>0</v>
      </c>
      <c r="W36" s="20">
        <v>19712</v>
      </c>
      <c r="X36" s="20">
        <v>21</v>
      </c>
      <c r="Y36" s="20">
        <v>51</v>
      </c>
    </row>
    <row r="37" spans="1:25">
      <c r="A37" s="18" t="s">
        <v>17202</v>
      </c>
      <c r="B37" s="19">
        <v>0</v>
      </c>
      <c r="C37" s="19">
        <v>32</v>
      </c>
      <c r="D37" s="20">
        <v>1508.0454545454545</v>
      </c>
      <c r="E37" s="19">
        <v>32</v>
      </c>
      <c r="F37" s="19">
        <v>13</v>
      </c>
      <c r="G37" s="19">
        <v>5</v>
      </c>
      <c r="H37" s="19">
        <v>7</v>
      </c>
      <c r="I37" s="19">
        <v>17</v>
      </c>
      <c r="J37" s="19">
        <v>20</v>
      </c>
      <c r="K37" s="19">
        <v>22</v>
      </c>
      <c r="L37" s="22">
        <v>0.625</v>
      </c>
      <c r="M37" s="22">
        <v>0.6875</v>
      </c>
      <c r="N37" s="22">
        <v>6.25E-2</v>
      </c>
      <c r="O37" s="19">
        <v>10</v>
      </c>
      <c r="Q37" s="19">
        <v>2</v>
      </c>
      <c r="R37" s="19">
        <v>1</v>
      </c>
      <c r="S37" s="19">
        <v>0</v>
      </c>
      <c r="T37" s="19">
        <v>21</v>
      </c>
      <c r="U37" s="20">
        <v>33177</v>
      </c>
      <c r="V37" s="20">
        <v>0</v>
      </c>
      <c r="W37" s="20">
        <v>11616</v>
      </c>
      <c r="X37" s="20">
        <v>17</v>
      </c>
      <c r="Y37" s="20">
        <v>21</v>
      </c>
    </row>
    <row r="38" spans="1:25">
      <c r="A38" s="18" t="s">
        <v>17203</v>
      </c>
      <c r="B38" s="19">
        <v>0</v>
      </c>
      <c r="C38" s="19">
        <v>8</v>
      </c>
      <c r="D38" s="20">
        <v>1588.4285714285713</v>
      </c>
      <c r="E38" s="19">
        <v>8</v>
      </c>
      <c r="F38" s="19">
        <v>2</v>
      </c>
      <c r="G38" s="19">
        <v>2</v>
      </c>
      <c r="H38" s="19">
        <v>5</v>
      </c>
      <c r="I38" s="19">
        <v>5</v>
      </c>
      <c r="J38" s="19">
        <v>7</v>
      </c>
      <c r="K38" s="19">
        <v>7</v>
      </c>
      <c r="L38" s="22">
        <v>0.875</v>
      </c>
      <c r="M38" s="22">
        <v>0.875</v>
      </c>
      <c r="N38" s="22">
        <v>0</v>
      </c>
      <c r="O38" s="19">
        <v>1</v>
      </c>
      <c r="Q38" s="19">
        <v>1</v>
      </c>
      <c r="R38" s="19">
        <v>0</v>
      </c>
      <c r="S38" s="19">
        <v>0</v>
      </c>
      <c r="T38" s="19">
        <v>7</v>
      </c>
      <c r="U38" s="20">
        <v>11119</v>
      </c>
      <c r="V38" s="20">
        <v>0</v>
      </c>
      <c r="W38" s="20">
        <v>3336</v>
      </c>
      <c r="X38" s="20">
        <v>5</v>
      </c>
      <c r="Y38" s="20">
        <v>7</v>
      </c>
    </row>
    <row r="39" spans="1:25">
      <c r="A39" s="18" t="s">
        <v>17204</v>
      </c>
      <c r="B39" s="19">
        <v>0</v>
      </c>
      <c r="C39" s="19">
        <v>4</v>
      </c>
      <c r="D39" s="20">
        <v>1495</v>
      </c>
      <c r="E39" s="19">
        <v>4</v>
      </c>
      <c r="F39" s="19">
        <v>0</v>
      </c>
      <c r="G39" s="19">
        <v>2</v>
      </c>
      <c r="H39" s="19">
        <v>4</v>
      </c>
      <c r="I39" s="19">
        <v>2</v>
      </c>
      <c r="J39" s="19">
        <v>4</v>
      </c>
      <c r="K39" s="19">
        <v>4</v>
      </c>
      <c r="L39" s="22">
        <v>1</v>
      </c>
      <c r="M39" s="22">
        <v>1</v>
      </c>
      <c r="N39" s="22">
        <v>0</v>
      </c>
      <c r="O39" s="19">
        <v>0</v>
      </c>
      <c r="Q39" s="19">
        <v>0</v>
      </c>
      <c r="R39" s="19">
        <v>0</v>
      </c>
      <c r="S39" s="19">
        <v>0</v>
      </c>
      <c r="T39" s="19">
        <v>4</v>
      </c>
      <c r="U39" s="20">
        <v>5980</v>
      </c>
      <c r="V39" s="20">
        <v>0</v>
      </c>
      <c r="W39" s="20">
        <v>1636</v>
      </c>
      <c r="X39" s="20">
        <v>2</v>
      </c>
      <c r="Y39" s="20">
        <v>4</v>
      </c>
    </row>
    <row r="40" spans="1:25">
      <c r="A40" s="18" t="s">
        <v>17205</v>
      </c>
      <c r="B40" s="19">
        <v>0</v>
      </c>
      <c r="C40" s="19">
        <v>10</v>
      </c>
      <c r="D40" s="20">
        <v>1325</v>
      </c>
      <c r="E40" s="19">
        <v>10</v>
      </c>
      <c r="F40" s="19">
        <v>10</v>
      </c>
      <c r="G40" s="19">
        <v>3</v>
      </c>
      <c r="H40" s="19">
        <v>0</v>
      </c>
      <c r="I40" s="19">
        <v>3</v>
      </c>
      <c r="J40" s="19">
        <v>10</v>
      </c>
      <c r="K40" s="19">
        <v>6</v>
      </c>
      <c r="L40" s="22">
        <v>1</v>
      </c>
      <c r="M40" s="22">
        <v>0.6</v>
      </c>
      <c r="N40" s="22">
        <v>-0.4</v>
      </c>
      <c r="O40" s="19">
        <v>4</v>
      </c>
      <c r="Q40" s="19">
        <v>3</v>
      </c>
      <c r="R40" s="19">
        <v>0</v>
      </c>
      <c r="S40" s="19">
        <v>0</v>
      </c>
      <c r="T40" s="19">
        <v>6</v>
      </c>
      <c r="U40" s="20">
        <v>7950</v>
      </c>
      <c r="V40" s="20">
        <v>0</v>
      </c>
      <c r="W40" s="20">
        <v>3350</v>
      </c>
      <c r="X40" s="20">
        <v>3</v>
      </c>
      <c r="Y40" s="20">
        <v>6</v>
      </c>
    </row>
    <row r="41" spans="1:25">
      <c r="A41" s="18" t="s">
        <v>17206</v>
      </c>
      <c r="B41" s="19">
        <v>0</v>
      </c>
      <c r="C41" s="19">
        <v>16</v>
      </c>
      <c r="D41" s="20">
        <v>1478.0625</v>
      </c>
      <c r="E41" s="19">
        <v>16</v>
      </c>
      <c r="F41" s="19">
        <v>7</v>
      </c>
      <c r="G41" s="19">
        <v>6</v>
      </c>
      <c r="H41" s="19">
        <v>8</v>
      </c>
      <c r="I41" s="19">
        <v>10</v>
      </c>
      <c r="J41" s="19">
        <v>15</v>
      </c>
      <c r="K41" s="19">
        <v>16</v>
      </c>
      <c r="L41" s="22">
        <v>0.9375</v>
      </c>
      <c r="M41" s="22">
        <v>1</v>
      </c>
      <c r="N41" s="22">
        <v>6.25E-2</v>
      </c>
      <c r="O41" s="19">
        <v>0</v>
      </c>
      <c r="Q41" s="19">
        <v>0</v>
      </c>
      <c r="R41" s="19">
        <v>0</v>
      </c>
      <c r="S41" s="19">
        <v>0</v>
      </c>
      <c r="T41" s="19">
        <v>16</v>
      </c>
      <c r="U41" s="20">
        <v>23649</v>
      </c>
      <c r="V41" s="20">
        <v>0</v>
      </c>
      <c r="W41" s="20">
        <v>6904</v>
      </c>
      <c r="X41" s="20">
        <v>10</v>
      </c>
      <c r="Y41" s="20">
        <v>16</v>
      </c>
    </row>
    <row r="42" spans="1:25">
      <c r="A42" s="18" t="s">
        <v>17207</v>
      </c>
      <c r="B42" s="19">
        <v>0</v>
      </c>
      <c r="C42" s="19">
        <v>15</v>
      </c>
      <c r="D42" s="20">
        <v>1374.2</v>
      </c>
      <c r="E42" s="19">
        <v>12</v>
      </c>
      <c r="F42" s="19">
        <v>4</v>
      </c>
      <c r="G42" s="19">
        <v>1</v>
      </c>
      <c r="H42" s="19">
        <v>8</v>
      </c>
      <c r="I42" s="19">
        <v>9</v>
      </c>
      <c r="J42" s="19">
        <v>12</v>
      </c>
      <c r="K42" s="19">
        <v>10</v>
      </c>
      <c r="L42" s="22">
        <v>0.8</v>
      </c>
      <c r="M42" s="22">
        <v>0.66666666666666663</v>
      </c>
      <c r="N42" s="22">
        <v>-0.13333333333333341</v>
      </c>
      <c r="O42" s="19">
        <v>5</v>
      </c>
      <c r="Q42" s="19">
        <v>0</v>
      </c>
      <c r="R42" s="19">
        <v>0</v>
      </c>
      <c r="S42" s="19">
        <v>0</v>
      </c>
      <c r="T42" s="19">
        <v>10</v>
      </c>
      <c r="U42" s="20">
        <v>13742</v>
      </c>
      <c r="V42" s="20">
        <v>0</v>
      </c>
      <c r="W42" s="20">
        <v>5250</v>
      </c>
      <c r="X42" s="20">
        <v>9</v>
      </c>
      <c r="Y42" s="20">
        <v>10</v>
      </c>
    </row>
    <row r="43" spans="1:25">
      <c r="A43" s="18" t="s">
        <v>17208</v>
      </c>
      <c r="B43" s="19">
        <v>0</v>
      </c>
      <c r="C43" s="19">
        <v>6</v>
      </c>
      <c r="D43" s="20">
        <v>0</v>
      </c>
      <c r="E43" s="19">
        <v>6</v>
      </c>
      <c r="F43" s="19">
        <v>1</v>
      </c>
      <c r="G43" s="19">
        <v>0</v>
      </c>
      <c r="H43" s="19">
        <v>3</v>
      </c>
      <c r="I43" s="19">
        <v>6</v>
      </c>
      <c r="J43" s="19">
        <v>4</v>
      </c>
      <c r="K43" s="19">
        <v>6</v>
      </c>
      <c r="L43" s="22">
        <v>0.66666666666666663</v>
      </c>
      <c r="M43" s="22">
        <v>1</v>
      </c>
      <c r="N43" s="22">
        <v>0.33333333333333337</v>
      </c>
      <c r="O43" s="19">
        <v>0</v>
      </c>
      <c r="Q43" s="19">
        <v>0</v>
      </c>
      <c r="R43" s="19">
        <v>0</v>
      </c>
      <c r="S43" s="19">
        <v>0</v>
      </c>
      <c r="T43" s="19">
        <v>6</v>
      </c>
      <c r="U43" s="20">
        <v>0</v>
      </c>
      <c r="V43" s="20">
        <v>0</v>
      </c>
      <c r="W43" s="20">
        <v>1806</v>
      </c>
      <c r="X43" s="20">
        <v>6</v>
      </c>
      <c r="Y43" s="20">
        <v>6</v>
      </c>
    </row>
    <row r="44" spans="1:25">
      <c r="A44" s="18" t="s">
        <v>17209</v>
      </c>
      <c r="B44" s="19">
        <v>0</v>
      </c>
      <c r="C44" s="19">
        <v>15</v>
      </c>
      <c r="D44" s="20">
        <v>1493.0769230769231</v>
      </c>
      <c r="E44" s="19">
        <v>15</v>
      </c>
      <c r="F44" s="19">
        <v>10</v>
      </c>
      <c r="G44" s="19">
        <v>8</v>
      </c>
      <c r="H44" s="19">
        <v>4</v>
      </c>
      <c r="I44" s="19">
        <v>5</v>
      </c>
      <c r="J44" s="19">
        <v>14</v>
      </c>
      <c r="K44" s="19">
        <v>13</v>
      </c>
      <c r="L44" s="22">
        <v>0.93333333333333335</v>
      </c>
      <c r="M44" s="22">
        <v>0.8666666666666667</v>
      </c>
      <c r="N44" s="22">
        <v>-6.6666666666666652E-2</v>
      </c>
      <c r="O44" s="19">
        <v>2</v>
      </c>
      <c r="Q44" s="19">
        <v>0</v>
      </c>
      <c r="R44" s="19">
        <v>0</v>
      </c>
      <c r="S44" s="19">
        <v>0</v>
      </c>
      <c r="T44" s="19">
        <v>13</v>
      </c>
      <c r="U44" s="20">
        <v>19410</v>
      </c>
      <c r="V44" s="20">
        <v>0</v>
      </c>
      <c r="W44" s="20">
        <v>5625</v>
      </c>
      <c r="X44" s="20">
        <v>5</v>
      </c>
      <c r="Y44" s="20">
        <v>13</v>
      </c>
    </row>
    <row r="45" spans="1:25">
      <c r="A45" s="18" t="s">
        <v>17210</v>
      </c>
      <c r="B45" s="19">
        <v>0</v>
      </c>
      <c r="C45" s="19">
        <v>10</v>
      </c>
      <c r="D45" s="20">
        <v>1545.5555555555557</v>
      </c>
      <c r="E45" s="19">
        <v>10</v>
      </c>
      <c r="F45" s="19">
        <v>8</v>
      </c>
      <c r="G45" s="19">
        <v>6</v>
      </c>
      <c r="H45" s="19">
        <v>0</v>
      </c>
      <c r="I45" s="19">
        <v>3</v>
      </c>
      <c r="J45" s="19">
        <v>8</v>
      </c>
      <c r="K45" s="19">
        <v>9</v>
      </c>
      <c r="L45" s="22">
        <v>0.8</v>
      </c>
      <c r="M45" s="22">
        <v>0.9</v>
      </c>
      <c r="N45" s="22">
        <v>9.9999999999999978E-2</v>
      </c>
      <c r="O45" s="19">
        <v>1</v>
      </c>
      <c r="Q45" s="19">
        <v>0</v>
      </c>
      <c r="R45" s="19">
        <v>0</v>
      </c>
      <c r="S45" s="19">
        <v>0</v>
      </c>
      <c r="T45" s="19">
        <v>9</v>
      </c>
      <c r="U45" s="20">
        <v>13910</v>
      </c>
      <c r="V45" s="20">
        <v>0</v>
      </c>
      <c r="W45" s="20">
        <v>3600</v>
      </c>
      <c r="X45" s="20">
        <v>3</v>
      </c>
      <c r="Y45" s="20">
        <v>9</v>
      </c>
    </row>
    <row r="46" spans="1:25">
      <c r="A46" s="18" t="s">
        <v>17211</v>
      </c>
      <c r="B46" s="19">
        <v>0</v>
      </c>
      <c r="C46" s="19">
        <v>18</v>
      </c>
      <c r="D46" s="20">
        <v>1549.6666666666667</v>
      </c>
      <c r="E46" s="19">
        <v>18</v>
      </c>
      <c r="F46" s="19">
        <v>10</v>
      </c>
      <c r="G46" s="19">
        <v>3</v>
      </c>
      <c r="H46" s="19">
        <v>3</v>
      </c>
      <c r="I46" s="19">
        <v>3</v>
      </c>
      <c r="J46" s="19">
        <v>13</v>
      </c>
      <c r="K46" s="19">
        <v>6</v>
      </c>
      <c r="L46" s="22">
        <v>0.72222222222222221</v>
      </c>
      <c r="M46" s="22">
        <v>0.33333333333333331</v>
      </c>
      <c r="N46" s="22">
        <v>-0.3888888888888889</v>
      </c>
      <c r="O46" s="19">
        <v>12</v>
      </c>
      <c r="Q46" s="19">
        <v>2</v>
      </c>
      <c r="R46" s="19">
        <v>0</v>
      </c>
      <c r="S46" s="19">
        <v>0</v>
      </c>
      <c r="T46" s="19">
        <v>6</v>
      </c>
      <c r="U46" s="20">
        <v>9298</v>
      </c>
      <c r="V46" s="20">
        <v>0</v>
      </c>
      <c r="W46" s="20">
        <v>6660</v>
      </c>
      <c r="X46" s="20">
        <v>4</v>
      </c>
      <c r="Y46" s="20">
        <v>6</v>
      </c>
    </row>
    <row r="47" spans="1:25">
      <c r="A47" s="18" t="s">
        <v>17212</v>
      </c>
      <c r="B47" s="19">
        <v>0</v>
      </c>
      <c r="C47" s="19">
        <v>6</v>
      </c>
      <c r="D47" s="20">
        <v>1655</v>
      </c>
      <c r="E47" s="19">
        <v>6</v>
      </c>
      <c r="F47" s="19">
        <v>6</v>
      </c>
      <c r="G47" s="19">
        <v>6</v>
      </c>
      <c r="H47" s="19">
        <v>0</v>
      </c>
      <c r="I47" s="19">
        <v>0</v>
      </c>
      <c r="J47" s="19">
        <v>6</v>
      </c>
      <c r="K47" s="19">
        <v>6</v>
      </c>
      <c r="L47" s="22">
        <v>1</v>
      </c>
      <c r="M47" s="22">
        <v>1</v>
      </c>
      <c r="N47" s="22">
        <v>0</v>
      </c>
      <c r="O47" s="19">
        <v>0</v>
      </c>
      <c r="Q47" s="19">
        <v>0</v>
      </c>
      <c r="R47" s="19">
        <v>0</v>
      </c>
      <c r="S47" s="19">
        <v>0</v>
      </c>
      <c r="T47" s="19">
        <v>6</v>
      </c>
      <c r="U47" s="20">
        <v>9930</v>
      </c>
      <c r="V47" s="20">
        <v>0</v>
      </c>
      <c r="W47" s="20">
        <v>2328</v>
      </c>
      <c r="X47" s="20">
        <v>0</v>
      </c>
      <c r="Y47" s="20">
        <v>6</v>
      </c>
    </row>
    <row r="48" spans="1:25">
      <c r="A48" s="18" t="s">
        <v>17213</v>
      </c>
      <c r="B48" s="19">
        <v>0</v>
      </c>
      <c r="C48" s="19">
        <v>6</v>
      </c>
      <c r="D48" s="20">
        <v>1599</v>
      </c>
      <c r="E48" s="19">
        <v>4</v>
      </c>
      <c r="F48" s="19">
        <v>4</v>
      </c>
      <c r="G48" s="19">
        <v>0</v>
      </c>
      <c r="H48" s="19">
        <v>0</v>
      </c>
      <c r="I48" s="19">
        <v>1</v>
      </c>
      <c r="J48" s="19">
        <v>4</v>
      </c>
      <c r="K48" s="19">
        <v>1</v>
      </c>
      <c r="L48" s="22">
        <v>0.66666666666666663</v>
      </c>
      <c r="M48" s="22">
        <v>0.16666666666666666</v>
      </c>
      <c r="N48" s="22">
        <v>-0.5</v>
      </c>
      <c r="O48" s="19">
        <v>5</v>
      </c>
      <c r="Q48" s="19">
        <v>0</v>
      </c>
      <c r="R48" s="19">
        <v>0</v>
      </c>
      <c r="S48" s="19">
        <v>0</v>
      </c>
      <c r="T48" s="19">
        <v>1</v>
      </c>
      <c r="U48" s="20">
        <v>1599</v>
      </c>
      <c r="V48" s="20">
        <v>0</v>
      </c>
      <c r="W48" s="20">
        <v>2406</v>
      </c>
      <c r="X48" s="20">
        <v>1</v>
      </c>
      <c r="Y48" s="20">
        <v>1</v>
      </c>
    </row>
    <row r="49" spans="1:25">
      <c r="A49" s="18" t="s">
        <v>17214</v>
      </c>
      <c r="B49" s="19">
        <v>0</v>
      </c>
      <c r="C49" s="19">
        <v>18</v>
      </c>
      <c r="D49" s="20">
        <v>1482.2857142857142</v>
      </c>
      <c r="E49" s="19">
        <v>16</v>
      </c>
      <c r="F49" s="19">
        <v>14</v>
      </c>
      <c r="G49" s="19">
        <v>11</v>
      </c>
      <c r="H49" s="19">
        <v>0</v>
      </c>
      <c r="I49" s="19">
        <v>3</v>
      </c>
      <c r="J49" s="19">
        <v>14</v>
      </c>
      <c r="K49" s="19">
        <v>14</v>
      </c>
      <c r="L49" s="22">
        <v>0.77777777777777779</v>
      </c>
      <c r="M49" s="22">
        <v>0.77777777777777779</v>
      </c>
      <c r="N49" s="22">
        <v>0</v>
      </c>
      <c r="O49" s="19">
        <v>4</v>
      </c>
      <c r="Q49" s="19">
        <v>0</v>
      </c>
      <c r="R49" s="19">
        <v>0</v>
      </c>
      <c r="S49" s="19">
        <v>0</v>
      </c>
      <c r="T49" s="19">
        <v>14</v>
      </c>
      <c r="U49" s="20">
        <v>20752</v>
      </c>
      <c r="V49" s="20">
        <v>0</v>
      </c>
      <c r="W49" s="20">
        <v>7542</v>
      </c>
      <c r="X49" s="20">
        <v>3</v>
      </c>
      <c r="Y49" s="20">
        <v>14</v>
      </c>
    </row>
    <row r="50" spans="1:25">
      <c r="A50" s="18" t="s">
        <v>17215</v>
      </c>
      <c r="B50" s="19">
        <v>0</v>
      </c>
      <c r="C50" s="19">
        <v>18</v>
      </c>
      <c r="D50" s="20">
        <v>1662.1428571428571</v>
      </c>
      <c r="E50" s="19">
        <v>16</v>
      </c>
      <c r="F50" s="19">
        <v>8</v>
      </c>
      <c r="G50" s="19">
        <v>12</v>
      </c>
      <c r="H50" s="19">
        <v>4</v>
      </c>
      <c r="I50" s="19">
        <v>2</v>
      </c>
      <c r="J50" s="19">
        <v>12</v>
      </c>
      <c r="K50" s="19">
        <v>14</v>
      </c>
      <c r="L50" s="22">
        <v>0.66666666666666663</v>
      </c>
      <c r="M50" s="22">
        <v>0.77777777777777779</v>
      </c>
      <c r="N50" s="22">
        <v>0.11111111111111116</v>
      </c>
      <c r="O50" s="19">
        <v>4</v>
      </c>
      <c r="Q50" s="19">
        <v>0</v>
      </c>
      <c r="R50" s="19">
        <v>0</v>
      </c>
      <c r="S50" s="19">
        <v>0</v>
      </c>
      <c r="T50" s="19">
        <v>14</v>
      </c>
      <c r="U50" s="20">
        <v>23270</v>
      </c>
      <c r="V50" s="20">
        <v>0</v>
      </c>
      <c r="W50" s="20">
        <v>7722</v>
      </c>
      <c r="X50" s="20">
        <v>2</v>
      </c>
      <c r="Y50" s="20">
        <v>14</v>
      </c>
    </row>
    <row r="51" spans="1:25">
      <c r="A51" s="16" t="s">
        <v>17216</v>
      </c>
      <c r="B51" s="13">
        <f>SUM(B9:B50)</f>
        <v>0</v>
      </c>
      <c r="C51" s="13">
        <f>SUM(C9:C50)</f>
        <v>558</v>
      </c>
      <c r="D51" s="14">
        <f>IF(K51 &gt; 0, U51 / K51, 0)</f>
        <v>1424.4600638977636</v>
      </c>
      <c r="E51" s="13">
        <f t="shared" ref="E51:K51" si="0">SUM(E9:E50)</f>
        <v>500</v>
      </c>
      <c r="F51" s="13">
        <f t="shared" si="0"/>
        <v>202</v>
      </c>
      <c r="G51" s="13">
        <f t="shared" si="0"/>
        <v>148</v>
      </c>
      <c r="H51" s="13">
        <f t="shared" si="0"/>
        <v>108</v>
      </c>
      <c r="I51" s="13">
        <f t="shared" si="0"/>
        <v>165</v>
      </c>
      <c r="J51" s="13">
        <f t="shared" si="0"/>
        <v>310</v>
      </c>
      <c r="K51" s="13">
        <f t="shared" si="0"/>
        <v>313</v>
      </c>
      <c r="L51" s="15">
        <f>IF(C51 &gt; 0, J51 / C51, 0)</f>
        <v>0.55555555555555558</v>
      </c>
      <c r="M51" s="15">
        <f>IF(C51 &gt; 0, K51 / (C51), 0)</f>
        <v>0.56093189964157708</v>
      </c>
      <c r="N51" s="15">
        <f>M51 - L51</f>
        <v>5.3763440860215006E-3</v>
      </c>
      <c r="O51" s="13">
        <f>SUM(O9:O50)</f>
        <v>245</v>
      </c>
      <c r="Q51" s="13">
        <f t="shared" ref="Q51:Y51" si="1">SUM(Q9:Q50)</f>
        <v>21</v>
      </c>
      <c r="R51" s="13">
        <f t="shared" si="1"/>
        <v>4</v>
      </c>
      <c r="S51" s="13">
        <f t="shared" si="1"/>
        <v>2</v>
      </c>
      <c r="T51" s="13">
        <f t="shared" si="1"/>
        <v>307</v>
      </c>
      <c r="U51" s="14">
        <f t="shared" si="1"/>
        <v>445856</v>
      </c>
      <c r="V51" s="14">
        <f t="shared" si="1"/>
        <v>0</v>
      </c>
      <c r="W51" s="14">
        <f t="shared" si="1"/>
        <v>184832</v>
      </c>
      <c r="X51" s="14">
        <f t="shared" si="1"/>
        <v>169</v>
      </c>
      <c r="Y51" s="14">
        <f t="shared" si="1"/>
        <v>309</v>
      </c>
    </row>
    <row r="53" spans="1:25" ht="15.75">
      <c r="A53" s="3" t="s">
        <v>17217</v>
      </c>
    </row>
    <row r="54" spans="1:25">
      <c r="A54" s="26"/>
      <c r="B54" s="26"/>
      <c r="C54" s="26"/>
      <c r="D54" s="26"/>
      <c r="E54" s="26"/>
      <c r="F54" s="26"/>
      <c r="G54" s="26"/>
      <c r="H54" s="26"/>
      <c r="I54" s="26"/>
      <c r="J54" s="27" t="s">
        <v>17218</v>
      </c>
      <c r="K54" s="27"/>
      <c r="L54" s="26"/>
      <c r="M54" s="26"/>
      <c r="N54" s="26"/>
      <c r="O54" s="26"/>
    </row>
    <row r="55" spans="1:25" ht="25.5">
      <c r="A55" s="4" t="s">
        <v>17219</v>
      </c>
      <c r="B55" s="4" t="s">
        <v>17220</v>
      </c>
      <c r="C55" s="4" t="s">
        <v>17221</v>
      </c>
      <c r="D55" s="4" t="s">
        <v>17222</v>
      </c>
      <c r="E55" s="4" t="s">
        <v>17223</v>
      </c>
      <c r="F55" s="4" t="s">
        <v>17224</v>
      </c>
      <c r="G55" s="5" t="s">
        <v>17225</v>
      </c>
      <c r="H55" s="9" t="s">
        <v>17226</v>
      </c>
      <c r="I55" s="9" t="s">
        <v>17227</v>
      </c>
      <c r="J55" s="9" t="s">
        <v>17228</v>
      </c>
      <c r="K55" s="9" t="s">
        <v>17229</v>
      </c>
      <c r="L55" s="6" t="s">
        <v>17230</v>
      </c>
      <c r="M55" s="6" t="s">
        <v>17232</v>
      </c>
      <c r="N55" s="6" t="s">
        <v>17233</v>
      </c>
      <c r="O55" s="7" t="s">
        <v>17234</v>
      </c>
      <c r="Q55" s="11" t="s">
        <v>17231</v>
      </c>
      <c r="R55" s="11" t="s">
        <v>17235</v>
      </c>
      <c r="S55" s="11" t="s">
        <v>17236</v>
      </c>
    </row>
    <row r="56" spans="1:25">
      <c r="A56" s="17" t="s">
        <v>17237</v>
      </c>
    </row>
    <row r="57" spans="1:25">
      <c r="A57" s="18" t="s">
        <v>17238</v>
      </c>
      <c r="B57" s="18" t="s">
        <v>17239</v>
      </c>
      <c r="C57" s="18" t="s">
        <v>17240</v>
      </c>
      <c r="D57" s="18" t="s">
        <v>17241</v>
      </c>
      <c r="E57" s="18" t="s">
        <v>17242</v>
      </c>
      <c r="F57" s="18" t="s">
        <v>17243</v>
      </c>
      <c r="G57" s="19">
        <v>12</v>
      </c>
      <c r="H57" s="23">
        <v>45870</v>
      </c>
      <c r="I57" s="23">
        <v>46233</v>
      </c>
      <c r="J57" s="23">
        <v>45541</v>
      </c>
      <c r="K57" s="23">
        <v>45544</v>
      </c>
      <c r="L57" s="20">
        <v>0</v>
      </c>
      <c r="M57" s="20">
        <v>2760</v>
      </c>
      <c r="N57" s="20">
        <v>2900</v>
      </c>
      <c r="O57" s="21">
        <v>0</v>
      </c>
      <c r="Q57" s="20">
        <v>0</v>
      </c>
      <c r="R57" s="20">
        <f>N57</f>
        <v>2900</v>
      </c>
      <c r="S57" s="20">
        <v>2900</v>
      </c>
    </row>
    <row r="58" spans="1:25">
      <c r="B58" s="18" t="s">
        <v>17244</v>
      </c>
      <c r="D58" s="18" t="s">
        <v>17245</v>
      </c>
      <c r="E58" s="18" t="s">
        <v>17246</v>
      </c>
      <c r="F58" s="18" t="s">
        <v>17247</v>
      </c>
      <c r="G58" s="19">
        <v>12</v>
      </c>
      <c r="H58" s="23">
        <v>45886</v>
      </c>
      <c r="I58" s="23">
        <v>46233</v>
      </c>
      <c r="J58" s="23">
        <v>45553</v>
      </c>
      <c r="K58" s="23">
        <v>45554</v>
      </c>
      <c r="L58" s="20">
        <v>0</v>
      </c>
      <c r="M58" s="20">
        <v>0</v>
      </c>
      <c r="N58" s="20">
        <v>3000</v>
      </c>
      <c r="O58" s="21">
        <v>0</v>
      </c>
      <c r="Q58" s="20">
        <v>0</v>
      </c>
      <c r="R58" s="20">
        <f>N58</f>
        <v>3000</v>
      </c>
      <c r="S58" s="20">
        <v>3000</v>
      </c>
    </row>
    <row r="59" spans="1:25">
      <c r="B59" s="18" t="s">
        <v>17248</v>
      </c>
      <c r="D59" s="18" t="s">
        <v>17249</v>
      </c>
      <c r="E59" s="18" t="s">
        <v>17250</v>
      </c>
      <c r="F59" s="18" t="s">
        <v>17251</v>
      </c>
      <c r="G59" s="19">
        <v>12</v>
      </c>
      <c r="H59" s="23">
        <v>45869</v>
      </c>
      <c r="I59" s="23">
        <v>46233</v>
      </c>
      <c r="J59" s="23">
        <v>45553</v>
      </c>
      <c r="K59" s="23">
        <v>45553</v>
      </c>
      <c r="L59" s="20">
        <v>0</v>
      </c>
      <c r="M59" s="20">
        <v>0</v>
      </c>
      <c r="N59" s="20">
        <v>2900</v>
      </c>
      <c r="O59" s="21">
        <v>0</v>
      </c>
      <c r="Q59" s="20">
        <v>0</v>
      </c>
      <c r="R59" s="20">
        <f>N59</f>
        <v>2900</v>
      </c>
      <c r="S59" s="20">
        <v>2900</v>
      </c>
    </row>
    <row r="60" spans="1:25">
      <c r="A60" s="17" t="s">
        <v>17252</v>
      </c>
    </row>
    <row r="61" spans="1:25">
      <c r="B61" s="18" t="s">
        <v>17253</v>
      </c>
      <c r="D61" s="18" t="s">
        <v>17254</v>
      </c>
      <c r="E61" s="18" t="s">
        <v>17255</v>
      </c>
      <c r="F61" s="18" t="s">
        <v>17256</v>
      </c>
      <c r="G61" s="19">
        <v>12</v>
      </c>
      <c r="H61" s="23">
        <v>45869</v>
      </c>
      <c r="I61" s="23">
        <v>46233</v>
      </c>
      <c r="J61" s="23">
        <v>45546</v>
      </c>
      <c r="K61" s="23">
        <v>45546</v>
      </c>
      <c r="L61" s="20">
        <v>0</v>
      </c>
      <c r="M61" s="20">
        <v>0</v>
      </c>
      <c r="N61" s="20">
        <v>2880</v>
      </c>
      <c r="O61" s="21">
        <v>0</v>
      </c>
      <c r="Q61" s="20">
        <v>0</v>
      </c>
      <c r="R61" s="20">
        <f>N61</f>
        <v>2880</v>
      </c>
      <c r="S61" s="20">
        <v>2880</v>
      </c>
    </row>
    <row r="62" spans="1:25">
      <c r="A62" s="17" t="s">
        <v>17257</v>
      </c>
    </row>
    <row r="63" spans="1:25">
      <c r="B63" s="18" t="s">
        <v>17258</v>
      </c>
      <c r="D63" s="18" t="s">
        <v>17259</v>
      </c>
      <c r="E63" s="18" t="s">
        <v>17260</v>
      </c>
      <c r="F63" s="18" t="s">
        <v>17261</v>
      </c>
      <c r="G63" s="19">
        <v>12</v>
      </c>
      <c r="H63" s="23">
        <v>45886</v>
      </c>
      <c r="I63" s="23">
        <v>46233</v>
      </c>
      <c r="J63" s="23">
        <v>45614</v>
      </c>
      <c r="K63" s="23">
        <v>45614</v>
      </c>
      <c r="L63" s="20">
        <v>0</v>
      </c>
      <c r="M63" s="20">
        <v>0</v>
      </c>
      <c r="N63" s="20">
        <v>0</v>
      </c>
      <c r="O63" s="21">
        <v>0</v>
      </c>
      <c r="Q63" s="20">
        <v>0</v>
      </c>
      <c r="R63" s="20">
        <f>N63</f>
        <v>0</v>
      </c>
      <c r="S63" s="20">
        <v>0</v>
      </c>
    </row>
    <row r="64" spans="1:25">
      <c r="B64" s="18" t="s">
        <v>17262</v>
      </c>
      <c r="D64" s="18" t="s">
        <v>17263</v>
      </c>
      <c r="E64" s="18" t="s">
        <v>17264</v>
      </c>
      <c r="F64" s="18" t="s">
        <v>17265</v>
      </c>
      <c r="G64" s="19">
        <v>12</v>
      </c>
      <c r="H64" s="23">
        <v>45870</v>
      </c>
      <c r="I64" s="23">
        <v>46233</v>
      </c>
      <c r="J64" s="23">
        <v>45579</v>
      </c>
      <c r="K64" s="23">
        <v>45586</v>
      </c>
      <c r="L64" s="20">
        <v>0</v>
      </c>
      <c r="M64" s="20">
        <v>0</v>
      </c>
      <c r="N64" s="20">
        <v>3640</v>
      </c>
      <c r="O64" s="21">
        <v>0</v>
      </c>
      <c r="Q64" s="20">
        <v>0</v>
      </c>
      <c r="R64" s="20">
        <f>N64</f>
        <v>3640</v>
      </c>
      <c r="S64" s="20">
        <v>3640</v>
      </c>
    </row>
    <row r="65" spans="1:19">
      <c r="A65" s="17" t="s">
        <v>17266</v>
      </c>
    </row>
    <row r="66" spans="1:19">
      <c r="A66" s="18" t="s">
        <v>17267</v>
      </c>
      <c r="B66" s="18" t="s">
        <v>17268</v>
      </c>
      <c r="C66" s="18" t="s">
        <v>17269</v>
      </c>
      <c r="D66" s="18" t="s">
        <v>17270</v>
      </c>
      <c r="E66" s="18" t="s">
        <v>17271</v>
      </c>
      <c r="F66" s="18" t="s">
        <v>17272</v>
      </c>
      <c r="G66" s="19">
        <v>12</v>
      </c>
      <c r="H66" s="23">
        <v>45870</v>
      </c>
      <c r="I66" s="23">
        <v>46233</v>
      </c>
      <c r="J66" s="23">
        <v>45544</v>
      </c>
      <c r="K66" s="23">
        <v>45546</v>
      </c>
      <c r="L66" s="20">
        <v>3560</v>
      </c>
      <c r="M66" s="20">
        <v>1829.75</v>
      </c>
      <c r="N66" s="20">
        <v>1850</v>
      </c>
      <c r="O66" s="21">
        <v>0</v>
      </c>
      <c r="Q66" s="20">
        <v>0</v>
      </c>
      <c r="R66" s="20">
        <f>N66</f>
        <v>1850</v>
      </c>
      <c r="S66" s="20">
        <v>1850</v>
      </c>
    </row>
    <row r="67" spans="1:19">
      <c r="A67" s="18" t="s">
        <v>17273</v>
      </c>
      <c r="B67" s="18" t="s">
        <v>17274</v>
      </c>
      <c r="C67" s="18" t="s">
        <v>17275</v>
      </c>
      <c r="D67" s="18" t="s">
        <v>17276</v>
      </c>
      <c r="E67" s="18" t="s">
        <v>17277</v>
      </c>
      <c r="F67" s="18" t="s">
        <v>17278</v>
      </c>
      <c r="G67" s="19">
        <v>12</v>
      </c>
      <c r="H67" s="23">
        <v>45870</v>
      </c>
      <c r="I67" s="23">
        <v>46233</v>
      </c>
      <c r="J67" s="23">
        <v>45546</v>
      </c>
      <c r="K67" s="23">
        <v>45546</v>
      </c>
      <c r="L67" s="20">
        <v>3560</v>
      </c>
      <c r="M67" s="20">
        <v>1829.75</v>
      </c>
      <c r="N67" s="20">
        <v>1850</v>
      </c>
      <c r="O67" s="21">
        <v>0</v>
      </c>
      <c r="Q67" s="20">
        <v>0</v>
      </c>
      <c r="R67" s="20">
        <f>N67</f>
        <v>1850</v>
      </c>
      <c r="S67" s="20">
        <v>1850</v>
      </c>
    </row>
    <row r="68" spans="1:19">
      <c r="B68" s="18" t="s">
        <v>17279</v>
      </c>
      <c r="D68" s="18" t="s">
        <v>17280</v>
      </c>
      <c r="E68" s="18" t="s">
        <v>17281</v>
      </c>
      <c r="F68" s="18" t="s">
        <v>17282</v>
      </c>
      <c r="G68" s="19">
        <v>12</v>
      </c>
      <c r="H68" s="23">
        <v>45869</v>
      </c>
      <c r="I68" s="23">
        <v>46233</v>
      </c>
      <c r="J68" s="23">
        <v>45562</v>
      </c>
      <c r="K68" s="23">
        <v>45567</v>
      </c>
      <c r="L68" s="20">
        <v>0</v>
      </c>
      <c r="M68" s="20">
        <v>0</v>
      </c>
      <c r="N68" s="20">
        <v>2250</v>
      </c>
      <c r="O68" s="21">
        <v>0</v>
      </c>
      <c r="Q68" s="20">
        <v>0</v>
      </c>
      <c r="R68" s="20">
        <f>N68</f>
        <v>2250</v>
      </c>
      <c r="S68" s="20">
        <v>2250</v>
      </c>
    </row>
    <row r="69" spans="1:19">
      <c r="B69" s="18" t="s">
        <v>17283</v>
      </c>
      <c r="D69" s="18" t="s">
        <v>17284</v>
      </c>
      <c r="E69" s="18" t="s">
        <v>17285</v>
      </c>
      <c r="F69" s="18" t="s">
        <v>17286</v>
      </c>
      <c r="G69" s="19">
        <v>12</v>
      </c>
      <c r="H69" s="23">
        <v>45886</v>
      </c>
      <c r="I69" s="23">
        <v>46233</v>
      </c>
      <c r="J69" s="23">
        <v>45560</v>
      </c>
      <c r="K69" s="23">
        <v>45561</v>
      </c>
      <c r="L69" s="20">
        <v>0</v>
      </c>
      <c r="M69" s="20">
        <v>0</v>
      </c>
      <c r="N69" s="20">
        <v>2200</v>
      </c>
      <c r="O69" s="21">
        <v>0</v>
      </c>
      <c r="Q69" s="20">
        <v>0</v>
      </c>
      <c r="R69" s="20">
        <f>N69</f>
        <v>2200</v>
      </c>
      <c r="S69" s="20">
        <v>2200</v>
      </c>
    </row>
    <row r="70" spans="1:19">
      <c r="A70" s="17" t="s">
        <v>17287</v>
      </c>
    </row>
    <row r="71" spans="1:19">
      <c r="A71" s="18" t="s">
        <v>17288</v>
      </c>
      <c r="B71" s="18" t="s">
        <v>17289</v>
      </c>
      <c r="C71" s="18" t="s">
        <v>17290</v>
      </c>
      <c r="D71" s="18" t="s">
        <v>17291</v>
      </c>
      <c r="E71" s="18" t="s">
        <v>17292</v>
      </c>
      <c r="F71" s="18" t="s">
        <v>17293</v>
      </c>
      <c r="G71" s="19">
        <v>12</v>
      </c>
      <c r="H71" s="23">
        <v>45870</v>
      </c>
      <c r="I71" s="23">
        <v>46233</v>
      </c>
      <c r="J71" s="23">
        <v>45544</v>
      </c>
      <c r="K71" s="23">
        <v>45546</v>
      </c>
      <c r="L71" s="20">
        <v>0</v>
      </c>
      <c r="M71" s="20">
        <v>1892.5</v>
      </c>
      <c r="N71" s="20">
        <v>2200</v>
      </c>
      <c r="O71" s="21">
        <v>0</v>
      </c>
      <c r="Q71" s="20">
        <v>0</v>
      </c>
      <c r="R71" s="20">
        <f>N71</f>
        <v>2200</v>
      </c>
      <c r="S71" s="20">
        <v>2200</v>
      </c>
    </row>
    <row r="72" spans="1:19">
      <c r="A72" s="18" t="s">
        <v>17294</v>
      </c>
      <c r="B72" s="18" t="s">
        <v>17295</v>
      </c>
      <c r="C72" s="18" t="s">
        <v>17296</v>
      </c>
      <c r="D72" s="18" t="s">
        <v>17297</v>
      </c>
      <c r="E72" s="18" t="s">
        <v>17298</v>
      </c>
      <c r="F72" s="18" t="s">
        <v>17299</v>
      </c>
      <c r="G72" s="19">
        <v>12</v>
      </c>
      <c r="H72" s="23">
        <v>45869</v>
      </c>
      <c r="I72" s="23">
        <v>46233</v>
      </c>
      <c r="J72" s="23">
        <v>45546</v>
      </c>
      <c r="K72" s="23">
        <v>45546</v>
      </c>
      <c r="L72" s="20">
        <v>0</v>
      </c>
      <c r="M72" s="20">
        <v>1892.5</v>
      </c>
      <c r="N72" s="20">
        <v>2000</v>
      </c>
      <c r="O72" s="21">
        <v>0</v>
      </c>
      <c r="Q72" s="20">
        <v>0</v>
      </c>
      <c r="R72" s="20">
        <f>N72</f>
        <v>2000</v>
      </c>
      <c r="S72" s="20">
        <v>2000</v>
      </c>
    </row>
    <row r="73" spans="1:19">
      <c r="A73" s="17" t="s">
        <v>17300</v>
      </c>
    </row>
    <row r="74" spans="1:19">
      <c r="A74" s="18" t="s">
        <v>17301</v>
      </c>
      <c r="B74" s="18" t="s">
        <v>17302</v>
      </c>
      <c r="C74" s="18" t="s">
        <v>17303</v>
      </c>
      <c r="D74" s="18" t="s">
        <v>17304</v>
      </c>
      <c r="E74" s="18" t="s">
        <v>17305</v>
      </c>
      <c r="F74" s="18" t="s">
        <v>17306</v>
      </c>
      <c r="G74" s="19">
        <v>12</v>
      </c>
      <c r="H74" s="23">
        <v>45869</v>
      </c>
      <c r="I74" s="23">
        <v>46233</v>
      </c>
      <c r="J74" s="23">
        <v>45579</v>
      </c>
      <c r="K74" s="23">
        <v>45579</v>
      </c>
      <c r="L74" s="20">
        <v>0</v>
      </c>
      <c r="M74" s="20">
        <v>933.86</v>
      </c>
      <c r="N74" s="20">
        <v>820</v>
      </c>
      <c r="O74" s="21">
        <v>0</v>
      </c>
      <c r="Q74" s="20">
        <v>1030</v>
      </c>
      <c r="R74" s="20">
        <f t="shared" ref="R74:R88" si="2">N74</f>
        <v>820</v>
      </c>
      <c r="S74" s="20">
        <v>820</v>
      </c>
    </row>
    <row r="75" spans="1:19">
      <c r="A75" s="18" t="s">
        <v>17307</v>
      </c>
      <c r="B75" s="18" t="s">
        <v>17308</v>
      </c>
      <c r="C75" s="18" t="s">
        <v>17309</v>
      </c>
      <c r="D75" s="18" t="s">
        <v>17310</v>
      </c>
      <c r="E75" s="18" t="s">
        <v>17311</v>
      </c>
      <c r="F75" s="18" t="s">
        <v>17312</v>
      </c>
      <c r="G75" s="19">
        <v>12</v>
      </c>
      <c r="H75" s="23">
        <v>45869</v>
      </c>
      <c r="I75" s="23">
        <v>46233</v>
      </c>
      <c r="J75" s="23">
        <v>45555</v>
      </c>
      <c r="K75" s="23">
        <v>45558</v>
      </c>
      <c r="L75" s="20">
        <v>0</v>
      </c>
      <c r="M75" s="20">
        <v>933.86</v>
      </c>
      <c r="N75" s="20">
        <v>820</v>
      </c>
      <c r="O75" s="21">
        <v>0</v>
      </c>
      <c r="Q75" s="20">
        <v>975</v>
      </c>
      <c r="R75" s="20">
        <f t="shared" si="2"/>
        <v>820</v>
      </c>
      <c r="S75" s="20">
        <v>820</v>
      </c>
    </row>
    <row r="76" spans="1:19">
      <c r="A76" s="18" t="s">
        <v>17313</v>
      </c>
      <c r="B76" s="18" t="s">
        <v>17314</v>
      </c>
      <c r="C76" s="18" t="s">
        <v>17315</v>
      </c>
      <c r="D76" s="18" t="s">
        <v>17316</v>
      </c>
      <c r="E76" s="18" t="s">
        <v>17317</v>
      </c>
      <c r="F76" s="18" t="s">
        <v>17318</v>
      </c>
      <c r="G76" s="19">
        <v>12</v>
      </c>
      <c r="H76" s="23">
        <v>45869</v>
      </c>
      <c r="I76" s="23">
        <v>46233</v>
      </c>
      <c r="J76" s="23">
        <v>45553</v>
      </c>
      <c r="K76" s="23">
        <v>45553</v>
      </c>
      <c r="L76" s="20">
        <v>1930</v>
      </c>
      <c r="M76" s="20">
        <v>933.86</v>
      </c>
      <c r="N76" s="20">
        <v>820</v>
      </c>
      <c r="O76" s="21">
        <v>0</v>
      </c>
      <c r="Q76" s="20">
        <v>1030</v>
      </c>
      <c r="R76" s="20">
        <f t="shared" si="2"/>
        <v>820</v>
      </c>
      <c r="S76" s="20">
        <v>820</v>
      </c>
    </row>
    <row r="77" spans="1:19">
      <c r="A77" s="18" t="s">
        <v>17319</v>
      </c>
      <c r="B77" s="18" t="s">
        <v>17320</v>
      </c>
      <c r="C77" s="18" t="s">
        <v>17321</v>
      </c>
      <c r="D77" s="18" t="s">
        <v>17322</v>
      </c>
      <c r="E77" s="18" t="s">
        <v>17323</v>
      </c>
      <c r="F77" s="18" t="s">
        <v>17324</v>
      </c>
      <c r="G77" s="19">
        <v>12</v>
      </c>
      <c r="H77" s="23">
        <v>45869</v>
      </c>
      <c r="I77" s="23">
        <v>46233</v>
      </c>
      <c r="J77" s="23">
        <v>45545</v>
      </c>
      <c r="K77" s="23">
        <v>45545</v>
      </c>
      <c r="L77" s="20">
        <v>1900</v>
      </c>
      <c r="M77" s="20">
        <v>933.86</v>
      </c>
      <c r="N77" s="20">
        <v>820</v>
      </c>
      <c r="O77" s="21">
        <v>0</v>
      </c>
      <c r="Q77" s="20">
        <v>1030</v>
      </c>
      <c r="R77" s="20">
        <f t="shared" si="2"/>
        <v>820</v>
      </c>
      <c r="S77" s="20">
        <v>820</v>
      </c>
    </row>
    <row r="78" spans="1:19">
      <c r="A78" s="18" t="s">
        <v>17325</v>
      </c>
      <c r="B78" s="18" t="s">
        <v>17326</v>
      </c>
      <c r="C78" s="18" t="s">
        <v>17327</v>
      </c>
      <c r="D78" s="18" t="s">
        <v>17328</v>
      </c>
      <c r="E78" s="18" t="s">
        <v>17329</v>
      </c>
      <c r="F78" s="18" t="s">
        <v>17330</v>
      </c>
      <c r="G78" s="19">
        <v>12</v>
      </c>
      <c r="H78" s="23">
        <v>45870</v>
      </c>
      <c r="I78" s="23">
        <v>46233</v>
      </c>
      <c r="J78" s="23">
        <v>45548</v>
      </c>
      <c r="K78" s="23">
        <v>45548</v>
      </c>
      <c r="L78" s="20">
        <v>0</v>
      </c>
      <c r="M78" s="20">
        <v>933.86</v>
      </c>
      <c r="N78" s="20">
        <v>820</v>
      </c>
      <c r="O78" s="21">
        <v>0</v>
      </c>
      <c r="Q78" s="20">
        <v>1004</v>
      </c>
      <c r="R78" s="20">
        <f t="shared" si="2"/>
        <v>820</v>
      </c>
      <c r="S78" s="20">
        <v>820</v>
      </c>
    </row>
    <row r="79" spans="1:19">
      <c r="A79" s="18" t="s">
        <v>17331</v>
      </c>
      <c r="B79" s="18" t="s">
        <v>17332</v>
      </c>
      <c r="C79" s="18" t="s">
        <v>17333</v>
      </c>
      <c r="D79" s="18" t="s">
        <v>17334</v>
      </c>
      <c r="E79" s="18" t="s">
        <v>17335</v>
      </c>
      <c r="F79" s="18" t="s">
        <v>17336</v>
      </c>
      <c r="G79" s="19">
        <v>12</v>
      </c>
      <c r="H79" s="23">
        <v>45869</v>
      </c>
      <c r="I79" s="23">
        <v>46233</v>
      </c>
      <c r="J79" s="23">
        <v>45567</v>
      </c>
      <c r="K79" s="23">
        <v>45567</v>
      </c>
      <c r="L79" s="20">
        <v>0</v>
      </c>
      <c r="M79" s="20">
        <v>933.86</v>
      </c>
      <c r="N79" s="20">
        <v>850</v>
      </c>
      <c r="O79" s="21">
        <v>0</v>
      </c>
      <c r="Q79" s="20">
        <v>1030</v>
      </c>
      <c r="R79" s="20">
        <f t="shared" si="2"/>
        <v>850</v>
      </c>
      <c r="S79" s="20">
        <v>850</v>
      </c>
    </row>
    <row r="80" spans="1:19">
      <c r="A80" s="18" t="s">
        <v>17337</v>
      </c>
      <c r="B80" s="18" t="s">
        <v>17338</v>
      </c>
      <c r="C80" s="18" t="s">
        <v>17339</v>
      </c>
      <c r="D80" s="18" t="s">
        <v>17340</v>
      </c>
      <c r="E80" s="18" t="s">
        <v>17341</v>
      </c>
      <c r="F80" s="18" t="s">
        <v>17342</v>
      </c>
      <c r="G80" s="19">
        <v>12</v>
      </c>
      <c r="H80" s="23">
        <v>45869</v>
      </c>
      <c r="I80" s="23">
        <v>46233</v>
      </c>
      <c r="J80" s="23">
        <v>45562</v>
      </c>
      <c r="K80" s="23">
        <v>45562</v>
      </c>
      <c r="L80" s="20">
        <v>1960</v>
      </c>
      <c r="M80" s="20">
        <v>933.86</v>
      </c>
      <c r="N80" s="20">
        <v>850</v>
      </c>
      <c r="O80" s="21">
        <v>0</v>
      </c>
      <c r="Q80" s="20">
        <v>1030</v>
      </c>
      <c r="R80" s="20">
        <f t="shared" si="2"/>
        <v>850</v>
      </c>
      <c r="S80" s="20">
        <v>850</v>
      </c>
    </row>
    <row r="81" spans="1:19">
      <c r="A81" s="18" t="s">
        <v>17343</v>
      </c>
      <c r="B81" s="18" t="s">
        <v>17344</v>
      </c>
      <c r="C81" s="18" t="s">
        <v>17345</v>
      </c>
      <c r="D81" s="18" t="s">
        <v>17346</v>
      </c>
      <c r="E81" s="18" t="s">
        <v>17347</v>
      </c>
      <c r="F81" s="18" t="s">
        <v>17348</v>
      </c>
      <c r="G81" s="19">
        <v>12</v>
      </c>
      <c r="H81" s="23">
        <v>45869</v>
      </c>
      <c r="I81" s="23">
        <v>46233</v>
      </c>
      <c r="J81" s="23">
        <v>45562</v>
      </c>
      <c r="K81" s="23">
        <v>45562</v>
      </c>
      <c r="L81" s="20">
        <v>0</v>
      </c>
      <c r="M81" s="20">
        <v>933.86</v>
      </c>
      <c r="N81" s="20">
        <v>1050</v>
      </c>
      <c r="O81" s="21">
        <v>0</v>
      </c>
      <c r="Q81" s="20">
        <v>1030</v>
      </c>
      <c r="R81" s="20">
        <f t="shared" si="2"/>
        <v>1050</v>
      </c>
      <c r="S81" s="20">
        <v>1050</v>
      </c>
    </row>
    <row r="82" spans="1:19">
      <c r="A82" s="18" t="s">
        <v>17349</v>
      </c>
      <c r="B82" s="18" t="s">
        <v>17350</v>
      </c>
      <c r="C82" s="18" t="s">
        <v>17351</v>
      </c>
      <c r="D82" s="18" t="s">
        <v>17352</v>
      </c>
      <c r="E82" s="18" t="s">
        <v>17353</v>
      </c>
      <c r="F82" s="18" t="s">
        <v>17354</v>
      </c>
      <c r="G82" s="19">
        <v>12</v>
      </c>
      <c r="H82" s="23">
        <v>45869</v>
      </c>
      <c r="I82" s="23">
        <v>46233</v>
      </c>
      <c r="J82" s="23">
        <v>45545</v>
      </c>
      <c r="K82" s="23">
        <v>45546</v>
      </c>
      <c r="L82" s="20">
        <v>2030</v>
      </c>
      <c r="M82" s="20">
        <v>933.86</v>
      </c>
      <c r="N82" s="20">
        <v>870</v>
      </c>
      <c r="O82" s="21">
        <v>0</v>
      </c>
      <c r="Q82" s="20">
        <v>925</v>
      </c>
      <c r="R82" s="20">
        <f t="shared" si="2"/>
        <v>870</v>
      </c>
      <c r="S82" s="20">
        <v>870</v>
      </c>
    </row>
    <row r="83" spans="1:19">
      <c r="B83" s="18" t="s">
        <v>17355</v>
      </c>
      <c r="D83" s="18" t="s">
        <v>17356</v>
      </c>
      <c r="E83" s="18" t="s">
        <v>17357</v>
      </c>
      <c r="F83" s="18" t="s">
        <v>17358</v>
      </c>
      <c r="G83" s="19">
        <v>12</v>
      </c>
      <c r="H83" s="23">
        <v>45886</v>
      </c>
      <c r="I83" s="23">
        <v>46233</v>
      </c>
      <c r="J83" s="23">
        <v>45601</v>
      </c>
      <c r="K83" s="23">
        <v>45601</v>
      </c>
      <c r="L83" s="20">
        <v>0</v>
      </c>
      <c r="M83" s="20">
        <v>0</v>
      </c>
      <c r="N83" s="20">
        <v>1035</v>
      </c>
      <c r="O83" s="21">
        <v>0</v>
      </c>
      <c r="Q83" s="20">
        <v>0</v>
      </c>
      <c r="R83" s="20">
        <f t="shared" si="2"/>
        <v>1035</v>
      </c>
      <c r="S83" s="20">
        <v>1035</v>
      </c>
    </row>
    <row r="84" spans="1:19">
      <c r="B84" s="18" t="s">
        <v>17359</v>
      </c>
      <c r="D84" s="18" t="s">
        <v>17360</v>
      </c>
      <c r="E84" s="18" t="s">
        <v>17361</v>
      </c>
      <c r="F84" s="18" t="s">
        <v>17362</v>
      </c>
      <c r="G84" s="19">
        <v>12</v>
      </c>
      <c r="H84" s="23">
        <v>45886</v>
      </c>
      <c r="I84" s="23">
        <v>46233</v>
      </c>
      <c r="J84" s="23">
        <v>45611</v>
      </c>
      <c r="K84" s="23">
        <v>45614</v>
      </c>
      <c r="L84" s="20">
        <v>2070</v>
      </c>
      <c r="M84" s="20">
        <v>0</v>
      </c>
      <c r="N84" s="20">
        <v>1035</v>
      </c>
      <c r="O84" s="21">
        <v>0</v>
      </c>
      <c r="Q84" s="20">
        <v>0</v>
      </c>
      <c r="R84" s="20">
        <f t="shared" si="2"/>
        <v>1035</v>
      </c>
      <c r="S84" s="20">
        <v>1035</v>
      </c>
    </row>
    <row r="85" spans="1:19">
      <c r="B85" s="18" t="s">
        <v>17363</v>
      </c>
      <c r="D85" s="18" t="s">
        <v>17364</v>
      </c>
      <c r="E85" s="18" t="s">
        <v>17365</v>
      </c>
      <c r="F85" s="18" t="s">
        <v>17366</v>
      </c>
      <c r="G85" s="19">
        <v>12</v>
      </c>
      <c r="H85" s="23">
        <v>45886</v>
      </c>
      <c r="I85" s="23">
        <v>46233</v>
      </c>
      <c r="J85" s="23">
        <v>45565</v>
      </c>
      <c r="K85" s="23">
        <v>45567</v>
      </c>
      <c r="L85" s="20">
        <v>0</v>
      </c>
      <c r="M85" s="20">
        <v>0</v>
      </c>
      <c r="N85" s="20">
        <v>1050</v>
      </c>
      <c r="O85" s="21">
        <v>0</v>
      </c>
      <c r="Q85" s="20">
        <v>0</v>
      </c>
      <c r="R85" s="20">
        <f t="shared" si="2"/>
        <v>1050</v>
      </c>
      <c r="S85" s="20">
        <v>1050</v>
      </c>
    </row>
    <row r="86" spans="1:19">
      <c r="B86" s="18" t="s">
        <v>17367</v>
      </c>
      <c r="D86" s="18" t="s">
        <v>17368</v>
      </c>
      <c r="E86" s="18" t="s">
        <v>17369</v>
      </c>
      <c r="F86" s="18" t="s">
        <v>17370</v>
      </c>
      <c r="G86" s="19">
        <v>12</v>
      </c>
      <c r="H86" s="23">
        <v>45886</v>
      </c>
      <c r="I86" s="23">
        <v>46233</v>
      </c>
      <c r="J86" s="23">
        <v>45595</v>
      </c>
      <c r="K86" s="23">
        <v>45596</v>
      </c>
      <c r="L86" s="20">
        <v>2070</v>
      </c>
      <c r="M86" s="20">
        <v>0</v>
      </c>
      <c r="N86" s="20">
        <v>1035</v>
      </c>
      <c r="O86" s="21">
        <v>0</v>
      </c>
      <c r="Q86" s="20">
        <v>0</v>
      </c>
      <c r="R86" s="20">
        <f t="shared" si="2"/>
        <v>1035</v>
      </c>
      <c r="S86" s="20">
        <v>1035</v>
      </c>
    </row>
    <row r="87" spans="1:19">
      <c r="B87" s="18" t="s">
        <v>17371</v>
      </c>
      <c r="D87" s="18" t="s">
        <v>17372</v>
      </c>
      <c r="E87" s="18" t="s">
        <v>17373</v>
      </c>
      <c r="F87" s="18" t="s">
        <v>17374</v>
      </c>
      <c r="G87" s="19">
        <v>12</v>
      </c>
      <c r="H87" s="23">
        <v>45886</v>
      </c>
      <c r="I87" s="23">
        <v>46233</v>
      </c>
      <c r="J87" s="23">
        <v>45612</v>
      </c>
      <c r="K87" s="23">
        <v>45614</v>
      </c>
      <c r="L87" s="20">
        <v>0</v>
      </c>
      <c r="M87" s="20">
        <v>0</v>
      </c>
      <c r="N87" s="20">
        <v>1035</v>
      </c>
      <c r="O87" s="21">
        <v>0</v>
      </c>
      <c r="Q87" s="20">
        <v>0</v>
      </c>
      <c r="R87" s="20">
        <f t="shared" si="2"/>
        <v>1035</v>
      </c>
      <c r="S87" s="20">
        <v>1035</v>
      </c>
    </row>
    <row r="88" spans="1:19">
      <c r="B88" s="18" t="s">
        <v>17375</v>
      </c>
      <c r="D88" s="18" t="s">
        <v>17376</v>
      </c>
      <c r="E88" s="18" t="s">
        <v>17377</v>
      </c>
      <c r="F88" s="18" t="s">
        <v>17378</v>
      </c>
      <c r="G88" s="19">
        <v>12</v>
      </c>
      <c r="H88" s="23">
        <v>45886</v>
      </c>
      <c r="I88" s="23">
        <v>46233</v>
      </c>
      <c r="J88" s="23">
        <v>45595</v>
      </c>
      <c r="K88" s="23">
        <v>45596</v>
      </c>
      <c r="L88" s="20">
        <v>0</v>
      </c>
      <c r="M88" s="20">
        <v>0</v>
      </c>
      <c r="N88" s="20">
        <v>1035</v>
      </c>
      <c r="O88" s="21">
        <v>0</v>
      </c>
      <c r="Q88" s="20">
        <v>0</v>
      </c>
      <c r="R88" s="20">
        <f t="shared" si="2"/>
        <v>1035</v>
      </c>
      <c r="S88" s="20">
        <v>1035</v>
      </c>
    </row>
    <row r="89" spans="1:19">
      <c r="A89" s="17" t="s">
        <v>17379</v>
      </c>
    </row>
    <row r="90" spans="1:19">
      <c r="B90" s="18" t="s">
        <v>17380</v>
      </c>
      <c r="D90" s="18" t="s">
        <v>17381</v>
      </c>
      <c r="E90" s="18" t="s">
        <v>17382</v>
      </c>
      <c r="F90" s="18" t="s">
        <v>17383</v>
      </c>
      <c r="G90" s="19">
        <v>12</v>
      </c>
      <c r="H90" s="23">
        <v>45886</v>
      </c>
      <c r="I90" s="23">
        <v>46233</v>
      </c>
      <c r="J90" s="23">
        <v>45615</v>
      </c>
      <c r="L90" s="20">
        <v>1760</v>
      </c>
      <c r="M90" s="20">
        <v>0</v>
      </c>
      <c r="N90" s="20">
        <v>880</v>
      </c>
      <c r="O90" s="21">
        <v>0</v>
      </c>
      <c r="Q90" s="20">
        <v>0</v>
      </c>
      <c r="R90" s="20">
        <f>N90</f>
        <v>880</v>
      </c>
      <c r="S90" s="20">
        <v>880</v>
      </c>
    </row>
    <row r="91" spans="1:19">
      <c r="B91" s="18" t="s">
        <v>17384</v>
      </c>
      <c r="D91" s="18" t="s">
        <v>17385</v>
      </c>
      <c r="E91" s="18" t="s">
        <v>17386</v>
      </c>
      <c r="F91" s="18" t="s">
        <v>17387</v>
      </c>
      <c r="G91" s="19">
        <v>12</v>
      </c>
      <c r="H91" s="23">
        <v>45886</v>
      </c>
      <c r="I91" s="23">
        <v>46233</v>
      </c>
      <c r="J91" s="23">
        <v>45615</v>
      </c>
      <c r="L91" s="20">
        <v>1760</v>
      </c>
      <c r="M91" s="20">
        <v>0</v>
      </c>
      <c r="N91" s="20">
        <v>880</v>
      </c>
      <c r="O91" s="21">
        <v>0</v>
      </c>
      <c r="Q91" s="20">
        <v>0</v>
      </c>
      <c r="R91" s="20">
        <f>N91</f>
        <v>880</v>
      </c>
      <c r="S91" s="20">
        <v>880</v>
      </c>
    </row>
    <row r="92" spans="1:19">
      <c r="A92" s="17" t="s">
        <v>17388</v>
      </c>
    </row>
    <row r="93" spans="1:19">
      <c r="A93" s="18" t="s">
        <v>17389</v>
      </c>
      <c r="B93" s="18" t="s">
        <v>17390</v>
      </c>
      <c r="C93" s="18" t="s">
        <v>17391</v>
      </c>
      <c r="D93" s="18" t="s">
        <v>17392</v>
      </c>
      <c r="E93" s="18" t="s">
        <v>17393</v>
      </c>
      <c r="F93" s="18" t="s">
        <v>17394</v>
      </c>
      <c r="G93" s="19">
        <v>12</v>
      </c>
      <c r="H93" s="23">
        <v>45869</v>
      </c>
      <c r="I93" s="23">
        <v>46233</v>
      </c>
      <c r="J93" s="23">
        <v>45586</v>
      </c>
      <c r="K93" s="23">
        <v>45586</v>
      </c>
      <c r="L93" s="20">
        <v>0</v>
      </c>
      <c r="M93" s="20">
        <v>929.83</v>
      </c>
      <c r="N93" s="20">
        <v>1090</v>
      </c>
      <c r="O93" s="21">
        <v>0</v>
      </c>
      <c r="Q93" s="20">
        <v>0</v>
      </c>
      <c r="R93" s="20">
        <f t="shared" ref="R93:R98" si="3">N93</f>
        <v>1090</v>
      </c>
      <c r="S93" s="20">
        <v>1090</v>
      </c>
    </row>
    <row r="94" spans="1:19">
      <c r="A94" s="18" t="s">
        <v>17395</v>
      </c>
      <c r="B94" s="18" t="s">
        <v>17396</v>
      </c>
      <c r="C94" s="18" t="s">
        <v>17397</v>
      </c>
      <c r="D94" s="18" t="s">
        <v>17398</v>
      </c>
      <c r="E94" s="18" t="s">
        <v>17399</v>
      </c>
      <c r="F94" s="18" t="s">
        <v>17400</v>
      </c>
      <c r="G94" s="19">
        <v>12</v>
      </c>
      <c r="H94" s="23">
        <v>45869</v>
      </c>
      <c r="I94" s="23">
        <v>46233</v>
      </c>
      <c r="J94" s="23">
        <v>45586</v>
      </c>
      <c r="K94" s="23">
        <v>45586</v>
      </c>
      <c r="L94" s="20">
        <v>0</v>
      </c>
      <c r="M94" s="20">
        <v>929.83</v>
      </c>
      <c r="N94" s="20">
        <v>1090</v>
      </c>
      <c r="O94" s="21">
        <v>0</v>
      </c>
      <c r="Q94" s="20">
        <v>0</v>
      </c>
      <c r="R94" s="20">
        <f t="shared" si="3"/>
        <v>1090</v>
      </c>
      <c r="S94" s="20">
        <v>1090</v>
      </c>
    </row>
    <row r="95" spans="1:19">
      <c r="B95" s="18" t="s">
        <v>17401</v>
      </c>
      <c r="D95" s="18" t="s">
        <v>17402</v>
      </c>
      <c r="E95" s="18" t="s">
        <v>17403</v>
      </c>
      <c r="F95" s="18" t="s">
        <v>17404</v>
      </c>
      <c r="G95" s="19">
        <v>12</v>
      </c>
      <c r="H95" s="23">
        <v>45886</v>
      </c>
      <c r="I95" s="23">
        <v>46233</v>
      </c>
      <c r="J95" s="23">
        <v>45574</v>
      </c>
      <c r="K95" s="23">
        <v>45574</v>
      </c>
      <c r="L95" s="20">
        <v>0</v>
      </c>
      <c r="M95" s="20">
        <v>0</v>
      </c>
      <c r="N95" s="20">
        <v>900</v>
      </c>
      <c r="O95" s="21">
        <v>0</v>
      </c>
      <c r="Q95" s="20">
        <v>0</v>
      </c>
      <c r="R95" s="20">
        <f t="shared" si="3"/>
        <v>900</v>
      </c>
      <c r="S95" s="20">
        <v>900</v>
      </c>
    </row>
    <row r="96" spans="1:19">
      <c r="B96" s="18" t="s">
        <v>17405</v>
      </c>
      <c r="D96" s="18" t="s">
        <v>17406</v>
      </c>
      <c r="E96" s="18" t="s">
        <v>17407</v>
      </c>
      <c r="F96" s="18" t="s">
        <v>17408</v>
      </c>
      <c r="G96" s="19">
        <v>12</v>
      </c>
      <c r="H96" s="23">
        <v>45886</v>
      </c>
      <c r="I96" s="23">
        <v>46233</v>
      </c>
      <c r="J96" s="23">
        <v>45574</v>
      </c>
      <c r="K96" s="23">
        <v>45574</v>
      </c>
      <c r="L96" s="20">
        <v>0</v>
      </c>
      <c r="M96" s="20">
        <v>0</v>
      </c>
      <c r="N96" s="20">
        <v>900</v>
      </c>
      <c r="O96" s="21">
        <v>0</v>
      </c>
      <c r="Q96" s="20">
        <v>0</v>
      </c>
      <c r="R96" s="20">
        <f t="shared" si="3"/>
        <v>900</v>
      </c>
      <c r="S96" s="20">
        <v>900</v>
      </c>
    </row>
    <row r="97" spans="1:19">
      <c r="B97" s="18" t="s">
        <v>17409</v>
      </c>
      <c r="D97" s="18" t="s">
        <v>17410</v>
      </c>
      <c r="E97" s="18" t="s">
        <v>17411</v>
      </c>
      <c r="F97" s="18" t="s">
        <v>17412</v>
      </c>
      <c r="G97" s="19">
        <v>12</v>
      </c>
      <c r="H97" s="23">
        <v>45886</v>
      </c>
      <c r="I97" s="23">
        <v>46233</v>
      </c>
      <c r="J97" s="23">
        <v>45574</v>
      </c>
      <c r="K97" s="23">
        <v>45574</v>
      </c>
      <c r="L97" s="20">
        <v>0</v>
      </c>
      <c r="M97" s="20">
        <v>0</v>
      </c>
      <c r="N97" s="20">
        <v>900</v>
      </c>
      <c r="O97" s="21">
        <v>0</v>
      </c>
      <c r="Q97" s="20">
        <v>0</v>
      </c>
      <c r="R97" s="20">
        <f t="shared" si="3"/>
        <v>900</v>
      </c>
      <c r="S97" s="20">
        <v>900</v>
      </c>
    </row>
    <row r="98" spans="1:19">
      <c r="B98" s="18" t="s">
        <v>17413</v>
      </c>
      <c r="D98" s="18" t="s">
        <v>17414</v>
      </c>
      <c r="E98" s="18" t="s">
        <v>17415</v>
      </c>
      <c r="F98" s="18" t="s">
        <v>17416</v>
      </c>
      <c r="G98" s="19">
        <v>12</v>
      </c>
      <c r="H98" s="23">
        <v>45886</v>
      </c>
      <c r="I98" s="23">
        <v>46233</v>
      </c>
      <c r="J98" s="23">
        <v>45574</v>
      </c>
      <c r="K98" s="23">
        <v>45574</v>
      </c>
      <c r="L98" s="20">
        <v>0</v>
      </c>
      <c r="M98" s="20">
        <v>0</v>
      </c>
      <c r="N98" s="20">
        <v>900</v>
      </c>
      <c r="O98" s="21">
        <v>0</v>
      </c>
      <c r="Q98" s="20">
        <v>0</v>
      </c>
      <c r="R98" s="20">
        <f t="shared" si="3"/>
        <v>900</v>
      </c>
      <c r="S98" s="20">
        <v>900</v>
      </c>
    </row>
    <row r="99" spans="1:19">
      <c r="A99" s="17" t="s">
        <v>17417</v>
      </c>
    </row>
    <row r="100" spans="1:19">
      <c r="A100" s="18" t="s">
        <v>17418</v>
      </c>
      <c r="B100" s="18" t="s">
        <v>17419</v>
      </c>
      <c r="C100" s="18" t="s">
        <v>17420</v>
      </c>
      <c r="D100" s="18" t="s">
        <v>17421</v>
      </c>
      <c r="E100" s="18" t="s">
        <v>17422</v>
      </c>
      <c r="F100" s="18" t="s">
        <v>17423</v>
      </c>
      <c r="G100" s="19">
        <v>12</v>
      </c>
      <c r="H100" s="23">
        <v>45869</v>
      </c>
      <c r="I100" s="23">
        <v>46233</v>
      </c>
      <c r="J100" s="23">
        <v>45548</v>
      </c>
      <c r="K100" s="23">
        <v>45548</v>
      </c>
      <c r="L100" s="20">
        <v>1750</v>
      </c>
      <c r="M100" s="20">
        <v>958.5</v>
      </c>
      <c r="N100" s="20">
        <v>820</v>
      </c>
      <c r="O100" s="21">
        <v>0</v>
      </c>
      <c r="Q100" s="20">
        <v>0</v>
      </c>
      <c r="R100" s="20">
        <f t="shared" ref="R100:R106" si="4">N100</f>
        <v>820</v>
      </c>
      <c r="S100" s="20">
        <v>820</v>
      </c>
    </row>
    <row r="101" spans="1:19">
      <c r="A101" s="18" t="s">
        <v>17424</v>
      </c>
      <c r="B101" s="18" t="s">
        <v>17425</v>
      </c>
      <c r="C101" s="18" t="s">
        <v>17426</v>
      </c>
      <c r="D101" s="18" t="s">
        <v>17427</v>
      </c>
      <c r="E101" s="18" t="s">
        <v>17428</v>
      </c>
      <c r="F101" s="18" t="s">
        <v>17429</v>
      </c>
      <c r="G101" s="19">
        <v>12</v>
      </c>
      <c r="H101" s="23">
        <v>45869</v>
      </c>
      <c r="I101" s="23">
        <v>46233</v>
      </c>
      <c r="J101" s="23">
        <v>45550</v>
      </c>
      <c r="K101" s="23">
        <v>45551</v>
      </c>
      <c r="L101" s="20">
        <v>1750</v>
      </c>
      <c r="M101" s="20">
        <v>958.5</v>
      </c>
      <c r="N101" s="20">
        <v>820</v>
      </c>
      <c r="O101" s="21">
        <v>0</v>
      </c>
      <c r="Q101" s="20">
        <v>0</v>
      </c>
      <c r="R101" s="20">
        <f t="shared" si="4"/>
        <v>820</v>
      </c>
      <c r="S101" s="20">
        <v>820</v>
      </c>
    </row>
    <row r="102" spans="1:19">
      <c r="A102" s="18" t="s">
        <v>17430</v>
      </c>
      <c r="B102" s="18" t="s">
        <v>17431</v>
      </c>
      <c r="C102" s="18" t="s">
        <v>17432</v>
      </c>
      <c r="D102" s="18" t="s">
        <v>17433</v>
      </c>
      <c r="E102" s="18" t="s">
        <v>17434</v>
      </c>
      <c r="F102" s="18" t="s">
        <v>17435</v>
      </c>
      <c r="G102" s="19">
        <v>12</v>
      </c>
      <c r="H102" s="23">
        <v>45869</v>
      </c>
      <c r="I102" s="23">
        <v>46233</v>
      </c>
      <c r="J102" s="23">
        <v>45562</v>
      </c>
      <c r="K102" s="23">
        <v>45567</v>
      </c>
      <c r="L102" s="20">
        <v>1750</v>
      </c>
      <c r="M102" s="20">
        <v>958.5</v>
      </c>
      <c r="N102" s="20">
        <v>820</v>
      </c>
      <c r="O102" s="21">
        <v>0</v>
      </c>
      <c r="Q102" s="20">
        <v>1470</v>
      </c>
      <c r="R102" s="20">
        <f t="shared" si="4"/>
        <v>820</v>
      </c>
      <c r="S102" s="20">
        <v>820</v>
      </c>
    </row>
    <row r="103" spans="1:19">
      <c r="A103" s="18" t="s">
        <v>17436</v>
      </c>
      <c r="B103" s="18" t="s">
        <v>17437</v>
      </c>
      <c r="C103" s="18" t="s">
        <v>17438</v>
      </c>
      <c r="D103" s="18" t="s">
        <v>17439</v>
      </c>
      <c r="E103" s="18" t="s">
        <v>17440</v>
      </c>
      <c r="F103" s="18" t="s">
        <v>17441</v>
      </c>
      <c r="G103" s="19">
        <v>12</v>
      </c>
      <c r="H103" s="23">
        <v>45869</v>
      </c>
      <c r="I103" s="23">
        <v>46233</v>
      </c>
      <c r="J103" s="23">
        <v>45548</v>
      </c>
      <c r="K103" s="23">
        <v>45548</v>
      </c>
      <c r="L103" s="20">
        <v>1750</v>
      </c>
      <c r="M103" s="20">
        <v>958.5</v>
      </c>
      <c r="N103" s="20">
        <v>820</v>
      </c>
      <c r="O103" s="21">
        <v>0</v>
      </c>
      <c r="Q103" s="20">
        <v>1470</v>
      </c>
      <c r="R103" s="20">
        <f t="shared" si="4"/>
        <v>820</v>
      </c>
      <c r="S103" s="20">
        <v>820</v>
      </c>
    </row>
    <row r="104" spans="1:19">
      <c r="A104" s="18" t="s">
        <v>17442</v>
      </c>
      <c r="B104" s="18" t="s">
        <v>17443</v>
      </c>
      <c r="C104" s="18" t="s">
        <v>17444</v>
      </c>
      <c r="D104" s="18" t="s">
        <v>17445</v>
      </c>
      <c r="E104" s="18" t="s">
        <v>17446</v>
      </c>
      <c r="F104" s="18" t="s">
        <v>17447</v>
      </c>
      <c r="G104" s="19">
        <v>12</v>
      </c>
      <c r="H104" s="23">
        <v>45869</v>
      </c>
      <c r="I104" s="23">
        <v>46233</v>
      </c>
      <c r="J104" s="23">
        <v>45547</v>
      </c>
      <c r="K104" s="23">
        <v>45547</v>
      </c>
      <c r="L104" s="20">
        <v>0</v>
      </c>
      <c r="M104" s="20">
        <v>958.5</v>
      </c>
      <c r="N104" s="20">
        <v>850</v>
      </c>
      <c r="O104" s="21">
        <v>0</v>
      </c>
      <c r="Q104" s="20">
        <v>0</v>
      </c>
      <c r="R104" s="20">
        <f t="shared" si="4"/>
        <v>850</v>
      </c>
      <c r="S104" s="20">
        <v>850</v>
      </c>
    </row>
    <row r="105" spans="1:19">
      <c r="A105" s="18" t="s">
        <v>17448</v>
      </c>
      <c r="B105" s="18" t="s">
        <v>17449</v>
      </c>
      <c r="C105" s="18" t="s">
        <v>17450</v>
      </c>
      <c r="D105" s="18" t="s">
        <v>17451</v>
      </c>
      <c r="E105" s="18" t="s">
        <v>17452</v>
      </c>
      <c r="F105" s="18" t="s">
        <v>17453</v>
      </c>
      <c r="G105" s="19">
        <v>12</v>
      </c>
      <c r="H105" s="23">
        <v>45869</v>
      </c>
      <c r="I105" s="23">
        <v>46233</v>
      </c>
      <c r="J105" s="23">
        <v>45546</v>
      </c>
      <c r="K105" s="23">
        <v>45547</v>
      </c>
      <c r="L105" s="20">
        <v>0</v>
      </c>
      <c r="M105" s="20">
        <v>958.5</v>
      </c>
      <c r="N105" s="20">
        <v>850</v>
      </c>
      <c r="O105" s="21">
        <v>0</v>
      </c>
      <c r="Q105" s="20">
        <v>0</v>
      </c>
      <c r="R105" s="20">
        <f t="shared" si="4"/>
        <v>850</v>
      </c>
      <c r="S105" s="20">
        <v>850</v>
      </c>
    </row>
    <row r="106" spans="1:19">
      <c r="A106" s="18" t="s">
        <v>17454</v>
      </c>
      <c r="B106" s="18" t="s">
        <v>17455</v>
      </c>
      <c r="C106" s="18" t="s">
        <v>17456</v>
      </c>
      <c r="D106" s="18" t="s">
        <v>17457</v>
      </c>
      <c r="E106" s="18" t="s">
        <v>17458</v>
      </c>
      <c r="F106" s="18" t="s">
        <v>17459</v>
      </c>
      <c r="G106" s="19">
        <v>12</v>
      </c>
      <c r="H106" s="23">
        <v>45869</v>
      </c>
      <c r="I106" s="23">
        <v>46233</v>
      </c>
      <c r="J106" s="23">
        <v>45553</v>
      </c>
      <c r="K106" s="23">
        <v>45553</v>
      </c>
      <c r="L106" s="20">
        <v>0</v>
      </c>
      <c r="M106" s="20">
        <v>958.5</v>
      </c>
      <c r="N106" s="20">
        <v>850</v>
      </c>
      <c r="O106" s="21">
        <v>0</v>
      </c>
      <c r="Q106" s="20">
        <v>0</v>
      </c>
      <c r="R106" s="20">
        <f t="shared" si="4"/>
        <v>850</v>
      </c>
      <c r="S106" s="20">
        <v>850</v>
      </c>
    </row>
    <row r="107" spans="1:19">
      <c r="A107" s="17" t="s">
        <v>17460</v>
      </c>
    </row>
    <row r="108" spans="1:19">
      <c r="A108" s="18" t="s">
        <v>17461</v>
      </c>
      <c r="B108" s="18" t="s">
        <v>17462</v>
      </c>
      <c r="C108" s="18" t="s">
        <v>17463</v>
      </c>
      <c r="D108" s="18" t="s">
        <v>17464</v>
      </c>
      <c r="E108" s="18" t="s">
        <v>17465</v>
      </c>
      <c r="F108" s="18" t="s">
        <v>17466</v>
      </c>
      <c r="G108" s="19">
        <v>12</v>
      </c>
      <c r="H108" s="23">
        <v>45869</v>
      </c>
      <c r="I108" s="23">
        <v>46233</v>
      </c>
      <c r="J108" s="23">
        <v>45547</v>
      </c>
      <c r="K108" s="23">
        <v>45547</v>
      </c>
      <c r="L108" s="20">
        <v>0</v>
      </c>
      <c r="M108" s="20">
        <v>957.75</v>
      </c>
      <c r="N108" s="20">
        <v>850</v>
      </c>
      <c r="O108" s="21">
        <v>0</v>
      </c>
      <c r="Q108" s="20">
        <v>1030</v>
      </c>
      <c r="R108" s="20">
        <f t="shared" ref="R108:R130" si="5">N108</f>
        <v>850</v>
      </c>
      <c r="S108" s="20">
        <v>850</v>
      </c>
    </row>
    <row r="109" spans="1:19">
      <c r="A109" s="18" t="s">
        <v>17467</v>
      </c>
      <c r="B109" s="18" t="s">
        <v>17468</v>
      </c>
      <c r="C109" s="18" t="s">
        <v>17469</v>
      </c>
      <c r="D109" s="18" t="s">
        <v>17470</v>
      </c>
      <c r="E109" s="18" t="s">
        <v>17471</v>
      </c>
      <c r="F109" s="18" t="s">
        <v>17472</v>
      </c>
      <c r="G109" s="19">
        <v>12</v>
      </c>
      <c r="H109" s="23">
        <v>45869</v>
      </c>
      <c r="I109" s="23">
        <v>46233</v>
      </c>
      <c r="J109" s="23">
        <v>45546</v>
      </c>
      <c r="K109" s="23">
        <v>45546</v>
      </c>
      <c r="L109" s="20">
        <v>0</v>
      </c>
      <c r="M109" s="20">
        <v>957.75</v>
      </c>
      <c r="N109" s="20">
        <v>850</v>
      </c>
      <c r="O109" s="21">
        <v>0</v>
      </c>
      <c r="Q109" s="20">
        <v>1030</v>
      </c>
      <c r="R109" s="20">
        <f t="shared" si="5"/>
        <v>850</v>
      </c>
      <c r="S109" s="20">
        <v>850</v>
      </c>
    </row>
    <row r="110" spans="1:19">
      <c r="A110" s="18" t="s">
        <v>17473</v>
      </c>
      <c r="B110" s="18" t="s">
        <v>17474</v>
      </c>
      <c r="C110" s="18" t="s">
        <v>17475</v>
      </c>
      <c r="D110" s="18" t="s">
        <v>17476</v>
      </c>
      <c r="E110" s="18" t="s">
        <v>17477</v>
      </c>
      <c r="F110" s="18" t="s">
        <v>17478</v>
      </c>
      <c r="G110" s="19">
        <v>12</v>
      </c>
      <c r="H110" s="23">
        <v>45869</v>
      </c>
      <c r="I110" s="23">
        <v>46233</v>
      </c>
      <c r="J110" s="23">
        <v>45545</v>
      </c>
      <c r="K110" s="23">
        <v>45546</v>
      </c>
      <c r="L110" s="20">
        <v>2000</v>
      </c>
      <c r="M110" s="20">
        <v>957.75</v>
      </c>
      <c r="N110" s="20">
        <v>870</v>
      </c>
      <c r="O110" s="21">
        <v>0</v>
      </c>
      <c r="Q110" s="20">
        <v>975</v>
      </c>
      <c r="R110" s="20">
        <f t="shared" si="5"/>
        <v>870</v>
      </c>
      <c r="S110" s="20">
        <v>870</v>
      </c>
    </row>
    <row r="111" spans="1:19">
      <c r="B111" s="18" t="s">
        <v>17479</v>
      </c>
      <c r="D111" s="18" t="s">
        <v>17480</v>
      </c>
      <c r="E111" s="18" t="s">
        <v>17481</v>
      </c>
      <c r="F111" s="18" t="s">
        <v>17482</v>
      </c>
      <c r="G111" s="19">
        <v>12</v>
      </c>
      <c r="H111" s="23">
        <v>45886</v>
      </c>
      <c r="I111" s="23">
        <v>46233</v>
      </c>
      <c r="J111" s="23">
        <v>45565</v>
      </c>
      <c r="K111" s="23">
        <v>45568</v>
      </c>
      <c r="L111" s="20">
        <v>0</v>
      </c>
      <c r="M111" s="20">
        <v>0</v>
      </c>
      <c r="N111" s="20">
        <v>850</v>
      </c>
      <c r="O111" s="21">
        <v>0</v>
      </c>
      <c r="Q111" s="20">
        <v>0</v>
      </c>
      <c r="R111" s="20">
        <f t="shared" si="5"/>
        <v>850</v>
      </c>
      <c r="S111" s="20">
        <v>850</v>
      </c>
    </row>
    <row r="112" spans="1:19">
      <c r="B112" s="18" t="s">
        <v>17483</v>
      </c>
      <c r="D112" s="18" t="s">
        <v>17484</v>
      </c>
      <c r="E112" s="18" t="s">
        <v>17485</v>
      </c>
      <c r="F112" s="18" t="s">
        <v>17486</v>
      </c>
      <c r="G112" s="19">
        <v>12</v>
      </c>
      <c r="H112" s="23">
        <v>45886</v>
      </c>
      <c r="I112" s="23">
        <v>46233</v>
      </c>
      <c r="J112" s="23">
        <v>45587</v>
      </c>
      <c r="K112" s="23">
        <v>45587</v>
      </c>
      <c r="L112" s="20">
        <v>0</v>
      </c>
      <c r="M112" s="20">
        <v>0</v>
      </c>
      <c r="N112" s="20">
        <v>1100</v>
      </c>
      <c r="O112" s="21">
        <v>0</v>
      </c>
      <c r="Q112" s="20">
        <v>0</v>
      </c>
      <c r="R112" s="20">
        <f t="shared" si="5"/>
        <v>1100</v>
      </c>
      <c r="S112" s="20">
        <v>1100</v>
      </c>
    </row>
    <row r="113" spans="2:19">
      <c r="B113" s="18" t="s">
        <v>17487</v>
      </c>
      <c r="D113" s="18" t="s">
        <v>17488</v>
      </c>
      <c r="E113" s="18" t="s">
        <v>17489</v>
      </c>
      <c r="F113" s="18" t="s">
        <v>17490</v>
      </c>
      <c r="G113" s="19">
        <v>12</v>
      </c>
      <c r="H113" s="23">
        <v>45886</v>
      </c>
      <c r="I113" s="23">
        <v>46233</v>
      </c>
      <c r="J113" s="23">
        <v>45574</v>
      </c>
      <c r="K113" s="23">
        <v>45575</v>
      </c>
      <c r="L113" s="20">
        <v>1760</v>
      </c>
      <c r="M113" s="20">
        <v>0</v>
      </c>
      <c r="N113" s="20">
        <v>880</v>
      </c>
      <c r="O113" s="21">
        <v>0</v>
      </c>
      <c r="Q113" s="20">
        <v>0</v>
      </c>
      <c r="R113" s="20">
        <f t="shared" si="5"/>
        <v>880</v>
      </c>
      <c r="S113" s="20">
        <v>880</v>
      </c>
    </row>
    <row r="114" spans="2:19">
      <c r="B114" s="18" t="s">
        <v>17491</v>
      </c>
      <c r="D114" s="18" t="s">
        <v>17492</v>
      </c>
      <c r="E114" s="18" t="s">
        <v>17493</v>
      </c>
      <c r="F114" s="18" t="s">
        <v>17494</v>
      </c>
      <c r="G114" s="19">
        <v>12</v>
      </c>
      <c r="H114" s="23">
        <v>45886</v>
      </c>
      <c r="I114" s="23">
        <v>46233</v>
      </c>
      <c r="J114" s="23">
        <v>45574</v>
      </c>
      <c r="K114" s="23">
        <v>45575</v>
      </c>
      <c r="L114" s="20">
        <v>1760</v>
      </c>
      <c r="M114" s="20">
        <v>0</v>
      </c>
      <c r="N114" s="20">
        <v>1130</v>
      </c>
      <c r="O114" s="21">
        <v>0</v>
      </c>
      <c r="Q114" s="20">
        <v>0</v>
      </c>
      <c r="R114" s="20">
        <f t="shared" si="5"/>
        <v>1130</v>
      </c>
      <c r="S114" s="20">
        <v>1130</v>
      </c>
    </row>
    <row r="115" spans="2:19">
      <c r="B115" s="18" t="s">
        <v>17495</v>
      </c>
      <c r="D115" s="18" t="s">
        <v>17496</v>
      </c>
      <c r="E115" s="18" t="s">
        <v>17497</v>
      </c>
      <c r="F115" s="18" t="s">
        <v>17498</v>
      </c>
      <c r="G115" s="19">
        <v>12</v>
      </c>
      <c r="H115" s="23">
        <v>45886</v>
      </c>
      <c r="I115" s="23">
        <v>46233</v>
      </c>
      <c r="J115" s="23">
        <v>45553</v>
      </c>
      <c r="K115" s="23">
        <v>45553</v>
      </c>
      <c r="L115" s="20">
        <v>0</v>
      </c>
      <c r="M115" s="20">
        <v>0</v>
      </c>
      <c r="N115" s="20">
        <v>820</v>
      </c>
      <c r="O115" s="21">
        <v>0</v>
      </c>
      <c r="Q115" s="20">
        <v>0</v>
      </c>
      <c r="R115" s="20">
        <f t="shared" si="5"/>
        <v>820</v>
      </c>
      <c r="S115" s="20">
        <v>820</v>
      </c>
    </row>
    <row r="116" spans="2:19">
      <c r="B116" s="18" t="s">
        <v>17499</v>
      </c>
      <c r="D116" s="18" t="s">
        <v>17500</v>
      </c>
      <c r="E116" s="18" t="s">
        <v>17501</v>
      </c>
      <c r="F116" s="18" t="s">
        <v>17502</v>
      </c>
      <c r="G116" s="19">
        <v>12</v>
      </c>
      <c r="H116" s="23">
        <v>45886</v>
      </c>
      <c r="I116" s="23">
        <v>46233</v>
      </c>
      <c r="J116" s="23">
        <v>45581</v>
      </c>
      <c r="K116" s="23">
        <v>45581</v>
      </c>
      <c r="L116" s="20">
        <v>0</v>
      </c>
      <c r="M116" s="20">
        <v>0</v>
      </c>
      <c r="N116" s="20">
        <v>1100</v>
      </c>
      <c r="O116" s="21">
        <v>0</v>
      </c>
      <c r="Q116" s="20">
        <v>0</v>
      </c>
      <c r="R116" s="20">
        <f t="shared" si="5"/>
        <v>1100</v>
      </c>
      <c r="S116" s="20">
        <v>1100</v>
      </c>
    </row>
    <row r="117" spans="2:19">
      <c r="B117" s="18" t="s">
        <v>17503</v>
      </c>
      <c r="D117" s="18" t="s">
        <v>17504</v>
      </c>
      <c r="E117" s="18" t="s">
        <v>17505</v>
      </c>
      <c r="F117" s="18" t="s">
        <v>17506</v>
      </c>
      <c r="G117" s="19">
        <v>12</v>
      </c>
      <c r="H117" s="23">
        <v>45869</v>
      </c>
      <c r="I117" s="23">
        <v>46233</v>
      </c>
      <c r="J117" s="23">
        <v>45579</v>
      </c>
      <c r="K117" s="23">
        <v>45579</v>
      </c>
      <c r="L117" s="20">
        <v>0</v>
      </c>
      <c r="M117" s="20">
        <v>0</v>
      </c>
      <c r="N117" s="20">
        <v>850</v>
      </c>
      <c r="O117" s="21">
        <v>0</v>
      </c>
      <c r="Q117" s="20">
        <v>0</v>
      </c>
      <c r="R117" s="20">
        <f t="shared" si="5"/>
        <v>850</v>
      </c>
      <c r="S117" s="20">
        <v>850</v>
      </c>
    </row>
    <row r="118" spans="2:19">
      <c r="B118" s="18" t="s">
        <v>17507</v>
      </c>
      <c r="D118" s="18" t="s">
        <v>17508</v>
      </c>
      <c r="E118" s="18" t="s">
        <v>17509</v>
      </c>
      <c r="F118" s="18" t="s">
        <v>17510</v>
      </c>
      <c r="G118" s="19">
        <v>12</v>
      </c>
      <c r="H118" s="23">
        <v>45886</v>
      </c>
      <c r="I118" s="23">
        <v>46233</v>
      </c>
      <c r="J118" s="23">
        <v>45551</v>
      </c>
      <c r="K118" s="23">
        <v>45553</v>
      </c>
      <c r="L118" s="20">
        <v>0</v>
      </c>
      <c r="M118" s="20">
        <v>0</v>
      </c>
      <c r="N118" s="20">
        <v>820</v>
      </c>
      <c r="O118" s="21">
        <v>0</v>
      </c>
      <c r="Q118" s="20">
        <v>0</v>
      </c>
      <c r="R118" s="20">
        <f t="shared" si="5"/>
        <v>820</v>
      </c>
      <c r="S118" s="20">
        <v>820</v>
      </c>
    </row>
    <row r="119" spans="2:19">
      <c r="B119" s="18" t="s">
        <v>17511</v>
      </c>
      <c r="D119" s="18" t="s">
        <v>17512</v>
      </c>
      <c r="E119" s="18" t="s">
        <v>17513</v>
      </c>
      <c r="F119" s="18" t="s">
        <v>17514</v>
      </c>
      <c r="G119" s="19">
        <v>12</v>
      </c>
      <c r="H119" s="23">
        <v>45886</v>
      </c>
      <c r="I119" s="23">
        <v>46233</v>
      </c>
      <c r="J119" s="23">
        <v>45560</v>
      </c>
      <c r="K119" s="23">
        <v>45560</v>
      </c>
      <c r="L119" s="20">
        <v>0</v>
      </c>
      <c r="M119" s="20">
        <v>0</v>
      </c>
      <c r="N119" s="20">
        <v>850</v>
      </c>
      <c r="O119" s="21">
        <v>0</v>
      </c>
      <c r="Q119" s="20">
        <v>0</v>
      </c>
      <c r="R119" s="20">
        <f t="shared" si="5"/>
        <v>850</v>
      </c>
      <c r="S119" s="20">
        <v>850</v>
      </c>
    </row>
    <row r="120" spans="2:19">
      <c r="B120" s="18" t="s">
        <v>17515</v>
      </c>
      <c r="D120" s="18" t="s">
        <v>17516</v>
      </c>
      <c r="E120" s="18" t="s">
        <v>17517</v>
      </c>
      <c r="F120" s="18" t="s">
        <v>17518</v>
      </c>
      <c r="G120" s="19">
        <v>12</v>
      </c>
      <c r="H120" s="23">
        <v>45886</v>
      </c>
      <c r="I120" s="23">
        <v>46233</v>
      </c>
      <c r="J120" s="23">
        <v>45560</v>
      </c>
      <c r="K120" s="23">
        <v>45561</v>
      </c>
      <c r="L120" s="20">
        <v>0</v>
      </c>
      <c r="M120" s="20">
        <v>0</v>
      </c>
      <c r="N120" s="20">
        <v>850</v>
      </c>
      <c r="O120" s="21">
        <v>0</v>
      </c>
      <c r="Q120" s="20">
        <v>0</v>
      </c>
      <c r="R120" s="20">
        <f t="shared" si="5"/>
        <v>850</v>
      </c>
      <c r="S120" s="20">
        <v>850</v>
      </c>
    </row>
    <row r="121" spans="2:19">
      <c r="B121" s="18" t="s">
        <v>17519</v>
      </c>
      <c r="D121" s="18" t="s">
        <v>17520</v>
      </c>
      <c r="E121" s="18" t="s">
        <v>17521</v>
      </c>
      <c r="F121" s="18" t="s">
        <v>17522</v>
      </c>
      <c r="G121" s="19">
        <v>12</v>
      </c>
      <c r="H121" s="23">
        <v>45886</v>
      </c>
      <c r="I121" s="23">
        <v>46233</v>
      </c>
      <c r="J121" s="23">
        <v>45560</v>
      </c>
      <c r="K121" s="23">
        <v>45560</v>
      </c>
      <c r="L121" s="20">
        <v>0</v>
      </c>
      <c r="M121" s="20">
        <v>0</v>
      </c>
      <c r="N121" s="20">
        <v>850</v>
      </c>
      <c r="O121" s="21">
        <v>0</v>
      </c>
      <c r="Q121" s="20">
        <v>0</v>
      </c>
      <c r="R121" s="20">
        <f t="shared" si="5"/>
        <v>850</v>
      </c>
      <c r="S121" s="20">
        <v>850</v>
      </c>
    </row>
    <row r="122" spans="2:19">
      <c r="B122" s="18" t="s">
        <v>17523</v>
      </c>
      <c r="D122" s="18" t="s">
        <v>17524</v>
      </c>
      <c r="E122" s="18" t="s">
        <v>17525</v>
      </c>
      <c r="F122" s="18" t="s">
        <v>17526</v>
      </c>
      <c r="G122" s="19">
        <v>12</v>
      </c>
      <c r="H122" s="23">
        <v>45886</v>
      </c>
      <c r="I122" s="23">
        <v>46233</v>
      </c>
      <c r="J122" s="23">
        <v>45572</v>
      </c>
      <c r="K122" s="23">
        <v>45572</v>
      </c>
      <c r="L122" s="20">
        <v>0</v>
      </c>
      <c r="M122" s="20">
        <v>0</v>
      </c>
      <c r="N122" s="20">
        <v>900</v>
      </c>
      <c r="O122" s="21">
        <v>0</v>
      </c>
      <c r="Q122" s="20">
        <v>0</v>
      </c>
      <c r="R122" s="20">
        <f t="shared" si="5"/>
        <v>900</v>
      </c>
      <c r="S122" s="20">
        <v>900</v>
      </c>
    </row>
    <row r="123" spans="2:19">
      <c r="B123" s="18" t="s">
        <v>17527</v>
      </c>
      <c r="D123" s="18" t="s">
        <v>17528</v>
      </c>
      <c r="E123" s="18" t="s">
        <v>17529</v>
      </c>
      <c r="F123" s="18" t="s">
        <v>17530</v>
      </c>
      <c r="G123" s="19">
        <v>12</v>
      </c>
      <c r="H123" s="23">
        <v>45886</v>
      </c>
      <c r="I123" s="23">
        <v>46233</v>
      </c>
      <c r="J123" s="23">
        <v>45572</v>
      </c>
      <c r="K123" s="23">
        <v>45572</v>
      </c>
      <c r="L123" s="20">
        <v>0</v>
      </c>
      <c r="M123" s="20">
        <v>0</v>
      </c>
      <c r="N123" s="20">
        <v>900</v>
      </c>
      <c r="O123" s="21">
        <v>0</v>
      </c>
      <c r="Q123" s="20">
        <v>0</v>
      </c>
      <c r="R123" s="20">
        <f t="shared" si="5"/>
        <v>900</v>
      </c>
      <c r="S123" s="20">
        <v>900</v>
      </c>
    </row>
    <row r="124" spans="2:19">
      <c r="B124" s="18" t="s">
        <v>17531</v>
      </c>
      <c r="D124" s="18" t="s">
        <v>17532</v>
      </c>
      <c r="E124" s="18" t="s">
        <v>17533</v>
      </c>
      <c r="F124" s="18" t="s">
        <v>17534</v>
      </c>
      <c r="G124" s="19">
        <v>12</v>
      </c>
      <c r="H124" s="23">
        <v>45869</v>
      </c>
      <c r="I124" s="23">
        <v>46233</v>
      </c>
      <c r="J124" s="23">
        <v>45548</v>
      </c>
      <c r="K124" s="23">
        <v>45548</v>
      </c>
      <c r="L124" s="20">
        <v>0</v>
      </c>
      <c r="M124" s="20">
        <v>0</v>
      </c>
      <c r="N124" s="20">
        <v>820</v>
      </c>
      <c r="O124" s="21">
        <v>0</v>
      </c>
      <c r="Q124" s="20">
        <v>0</v>
      </c>
      <c r="R124" s="20">
        <f t="shared" si="5"/>
        <v>820</v>
      </c>
      <c r="S124" s="20">
        <v>820</v>
      </c>
    </row>
    <row r="125" spans="2:19">
      <c r="B125" s="18" t="s">
        <v>17535</v>
      </c>
      <c r="D125" s="18" t="s">
        <v>17536</v>
      </c>
      <c r="E125" s="18" t="s">
        <v>17537</v>
      </c>
      <c r="F125" s="18" t="s">
        <v>17538</v>
      </c>
      <c r="G125" s="19">
        <v>12</v>
      </c>
      <c r="H125" s="23">
        <v>45886</v>
      </c>
      <c r="I125" s="23">
        <v>46233</v>
      </c>
      <c r="J125" s="23">
        <v>45572</v>
      </c>
      <c r="K125" s="23">
        <v>45572</v>
      </c>
      <c r="L125" s="20">
        <v>0</v>
      </c>
      <c r="M125" s="20">
        <v>0</v>
      </c>
      <c r="N125" s="20">
        <v>900</v>
      </c>
      <c r="O125" s="21">
        <v>0</v>
      </c>
      <c r="Q125" s="20">
        <v>0</v>
      </c>
      <c r="R125" s="20">
        <f t="shared" si="5"/>
        <v>900</v>
      </c>
      <c r="S125" s="20">
        <v>900</v>
      </c>
    </row>
    <row r="126" spans="2:19">
      <c r="B126" s="18" t="s">
        <v>17539</v>
      </c>
      <c r="D126" s="18" t="s">
        <v>17540</v>
      </c>
      <c r="E126" s="18" t="s">
        <v>17541</v>
      </c>
      <c r="F126" s="18" t="s">
        <v>17542</v>
      </c>
      <c r="G126" s="19">
        <v>12</v>
      </c>
      <c r="H126" s="23">
        <v>45886</v>
      </c>
      <c r="I126" s="23">
        <v>46233</v>
      </c>
      <c r="J126" s="23">
        <v>45572</v>
      </c>
      <c r="K126" s="23">
        <v>45572</v>
      </c>
      <c r="L126" s="20">
        <v>0</v>
      </c>
      <c r="M126" s="20">
        <v>0</v>
      </c>
      <c r="N126" s="20">
        <v>900</v>
      </c>
      <c r="O126" s="21">
        <v>0</v>
      </c>
      <c r="Q126" s="20">
        <v>0</v>
      </c>
      <c r="R126" s="20">
        <f t="shared" si="5"/>
        <v>900</v>
      </c>
      <c r="S126" s="20">
        <v>900</v>
      </c>
    </row>
    <row r="127" spans="2:19">
      <c r="B127" s="18" t="s">
        <v>17543</v>
      </c>
      <c r="D127" s="18" t="s">
        <v>17544</v>
      </c>
      <c r="E127" s="18" t="s">
        <v>17545</v>
      </c>
      <c r="F127" s="18" t="s">
        <v>17546</v>
      </c>
      <c r="G127" s="19">
        <v>12</v>
      </c>
      <c r="H127" s="23">
        <v>45869</v>
      </c>
      <c r="I127" s="23">
        <v>46233</v>
      </c>
      <c r="J127" s="23">
        <v>45551</v>
      </c>
      <c r="K127" s="23">
        <v>45551</v>
      </c>
      <c r="L127" s="20">
        <v>0</v>
      </c>
      <c r="M127" s="20">
        <v>0</v>
      </c>
      <c r="N127" s="20">
        <v>850</v>
      </c>
      <c r="O127" s="21">
        <v>0</v>
      </c>
      <c r="Q127" s="20">
        <v>0</v>
      </c>
      <c r="R127" s="20">
        <f t="shared" si="5"/>
        <v>850</v>
      </c>
      <c r="S127" s="20">
        <v>850</v>
      </c>
    </row>
    <row r="128" spans="2:19">
      <c r="B128" s="18" t="s">
        <v>17547</v>
      </c>
      <c r="D128" s="18" t="s">
        <v>17548</v>
      </c>
      <c r="E128" s="18" t="s">
        <v>17549</v>
      </c>
      <c r="F128" s="18" t="s">
        <v>17550</v>
      </c>
      <c r="G128" s="19">
        <v>12</v>
      </c>
      <c r="H128" s="23">
        <v>45886</v>
      </c>
      <c r="I128" s="23">
        <v>46233</v>
      </c>
      <c r="J128" s="23">
        <v>45562</v>
      </c>
      <c r="K128" s="23">
        <v>45562</v>
      </c>
      <c r="L128" s="20">
        <v>0</v>
      </c>
      <c r="M128" s="20">
        <v>0</v>
      </c>
      <c r="N128" s="20">
        <v>900</v>
      </c>
      <c r="O128" s="21">
        <v>0</v>
      </c>
      <c r="Q128" s="20">
        <v>0</v>
      </c>
      <c r="R128" s="20">
        <f t="shared" si="5"/>
        <v>900</v>
      </c>
      <c r="S128" s="20">
        <v>900</v>
      </c>
    </row>
    <row r="129" spans="1:19">
      <c r="B129" s="18" t="s">
        <v>17551</v>
      </c>
      <c r="D129" s="18" t="s">
        <v>17552</v>
      </c>
      <c r="E129" s="18" t="s">
        <v>17553</v>
      </c>
      <c r="F129" s="18" t="s">
        <v>17554</v>
      </c>
      <c r="G129" s="19">
        <v>12</v>
      </c>
      <c r="H129" s="23">
        <v>45886</v>
      </c>
      <c r="I129" s="23">
        <v>46233</v>
      </c>
      <c r="J129" s="23">
        <v>45560</v>
      </c>
      <c r="K129" s="23">
        <v>45561</v>
      </c>
      <c r="L129" s="20">
        <v>0</v>
      </c>
      <c r="M129" s="20">
        <v>0</v>
      </c>
      <c r="N129" s="20">
        <v>850</v>
      </c>
      <c r="O129" s="21">
        <v>0</v>
      </c>
      <c r="Q129" s="20">
        <v>0</v>
      </c>
      <c r="R129" s="20">
        <f t="shared" si="5"/>
        <v>850</v>
      </c>
      <c r="S129" s="20">
        <v>850</v>
      </c>
    </row>
    <row r="130" spans="1:19">
      <c r="B130" s="18" t="s">
        <v>17555</v>
      </c>
      <c r="D130" s="18" t="s">
        <v>17556</v>
      </c>
      <c r="E130" s="18" t="s">
        <v>17557</v>
      </c>
      <c r="F130" s="18" t="s">
        <v>17558</v>
      </c>
      <c r="G130" s="19">
        <v>12</v>
      </c>
      <c r="H130" s="23">
        <v>45886</v>
      </c>
      <c r="I130" s="23">
        <v>46233</v>
      </c>
      <c r="J130" s="23">
        <v>45565</v>
      </c>
      <c r="K130" s="23">
        <v>45568</v>
      </c>
      <c r="L130" s="20">
        <v>0</v>
      </c>
      <c r="M130" s="20">
        <v>0</v>
      </c>
      <c r="N130" s="20">
        <v>850</v>
      </c>
      <c r="O130" s="21">
        <v>0</v>
      </c>
      <c r="Q130" s="20">
        <v>0</v>
      </c>
      <c r="R130" s="20">
        <f t="shared" si="5"/>
        <v>850</v>
      </c>
      <c r="S130" s="20">
        <v>850</v>
      </c>
    </row>
    <row r="131" spans="1:19">
      <c r="A131" s="17" t="s">
        <v>17559</v>
      </c>
    </row>
    <row r="132" spans="1:19">
      <c r="A132" s="18" t="s">
        <v>17560</v>
      </c>
      <c r="B132" s="18" t="s">
        <v>17561</v>
      </c>
      <c r="C132" s="18" t="s">
        <v>17562</v>
      </c>
      <c r="D132" s="18" t="s">
        <v>17563</v>
      </c>
      <c r="E132" s="18" t="s">
        <v>17564</v>
      </c>
      <c r="F132" s="18" t="s">
        <v>17565</v>
      </c>
      <c r="G132" s="19">
        <v>12</v>
      </c>
      <c r="H132" s="23">
        <v>45870</v>
      </c>
      <c r="I132" s="23">
        <v>46233</v>
      </c>
      <c r="J132" s="23">
        <v>45546</v>
      </c>
      <c r="K132" s="23">
        <v>45546</v>
      </c>
      <c r="L132" s="20">
        <v>0</v>
      </c>
      <c r="M132" s="20">
        <v>1535</v>
      </c>
      <c r="N132" s="20">
        <v>1615</v>
      </c>
      <c r="O132" s="21">
        <v>0</v>
      </c>
      <c r="Q132" s="20">
        <v>1450</v>
      </c>
      <c r="R132" s="20">
        <f>N132</f>
        <v>1615</v>
      </c>
      <c r="S132" s="20">
        <v>1615</v>
      </c>
    </row>
    <row r="133" spans="1:19">
      <c r="A133" s="17" t="s">
        <v>17566</v>
      </c>
    </row>
    <row r="134" spans="1:19">
      <c r="A134" s="18" t="s">
        <v>17567</v>
      </c>
      <c r="B134" s="18" t="s">
        <v>17568</v>
      </c>
      <c r="C134" s="18" t="s">
        <v>17569</v>
      </c>
      <c r="D134" s="18" t="s">
        <v>17570</v>
      </c>
      <c r="E134" s="18" t="s">
        <v>17571</v>
      </c>
      <c r="F134" s="18" t="s">
        <v>17572</v>
      </c>
      <c r="G134" s="19">
        <v>12</v>
      </c>
      <c r="H134" s="23">
        <v>45869</v>
      </c>
      <c r="I134" s="23">
        <v>46233</v>
      </c>
      <c r="J134" s="23">
        <v>45547</v>
      </c>
      <c r="K134" s="23">
        <v>45547</v>
      </c>
      <c r="L134" s="20">
        <v>2090</v>
      </c>
      <c r="M134" s="20">
        <v>1145</v>
      </c>
      <c r="N134" s="20">
        <v>1215</v>
      </c>
      <c r="O134" s="21">
        <v>0</v>
      </c>
      <c r="Q134" s="20">
        <v>0</v>
      </c>
      <c r="R134" s="20">
        <f>N134</f>
        <v>1215</v>
      </c>
      <c r="S134" s="20">
        <v>1215</v>
      </c>
    </row>
    <row r="135" spans="1:19">
      <c r="A135" s="17" t="s">
        <v>17573</v>
      </c>
    </row>
    <row r="136" spans="1:19">
      <c r="A136" s="18" t="s">
        <v>17574</v>
      </c>
      <c r="B136" s="18" t="s">
        <v>17575</v>
      </c>
      <c r="C136" s="18" t="s">
        <v>17576</v>
      </c>
      <c r="D136" s="18" t="s">
        <v>17577</v>
      </c>
      <c r="E136" s="18" t="s">
        <v>17578</v>
      </c>
      <c r="F136" s="18" t="s">
        <v>17579</v>
      </c>
      <c r="G136" s="19">
        <v>12</v>
      </c>
      <c r="H136" s="23">
        <v>45869</v>
      </c>
      <c r="I136" s="23">
        <v>46233</v>
      </c>
      <c r="J136" s="23">
        <v>45546</v>
      </c>
      <c r="K136" s="23">
        <v>45546</v>
      </c>
      <c r="L136" s="20">
        <v>0</v>
      </c>
      <c r="M136" s="20">
        <v>1566.19</v>
      </c>
      <c r="N136" s="20">
        <v>1585</v>
      </c>
      <c r="O136" s="21">
        <v>0</v>
      </c>
      <c r="Q136" s="20">
        <v>0</v>
      </c>
      <c r="R136" s="20">
        <f t="shared" ref="R136:R153" si="6">N136</f>
        <v>1585</v>
      </c>
      <c r="S136" s="20">
        <v>1585</v>
      </c>
    </row>
    <row r="137" spans="1:19">
      <c r="A137" s="18" t="s">
        <v>17580</v>
      </c>
      <c r="B137" s="18" t="s">
        <v>17581</v>
      </c>
      <c r="C137" s="18" t="s">
        <v>17582</v>
      </c>
      <c r="D137" s="18" t="s">
        <v>17583</v>
      </c>
      <c r="E137" s="18" t="s">
        <v>17584</v>
      </c>
      <c r="F137" s="18" t="s">
        <v>17585</v>
      </c>
      <c r="G137" s="19">
        <v>12</v>
      </c>
      <c r="H137" s="23">
        <v>45869</v>
      </c>
      <c r="I137" s="23">
        <v>46233</v>
      </c>
      <c r="J137" s="23">
        <v>45574</v>
      </c>
      <c r="K137" s="23">
        <v>45574</v>
      </c>
      <c r="L137" s="20">
        <v>0</v>
      </c>
      <c r="M137" s="20">
        <v>1566.19</v>
      </c>
      <c r="N137" s="20">
        <v>1835</v>
      </c>
      <c r="O137" s="21">
        <v>0</v>
      </c>
      <c r="Q137" s="20">
        <v>0</v>
      </c>
      <c r="R137" s="20">
        <f t="shared" si="6"/>
        <v>1835</v>
      </c>
      <c r="S137" s="20">
        <v>1835</v>
      </c>
    </row>
    <row r="138" spans="1:19">
      <c r="A138" s="18" t="s">
        <v>17586</v>
      </c>
      <c r="B138" s="18" t="s">
        <v>17587</v>
      </c>
      <c r="C138" s="18" t="s">
        <v>17588</v>
      </c>
      <c r="D138" s="18" t="s">
        <v>17589</v>
      </c>
      <c r="E138" s="18" t="s">
        <v>17590</v>
      </c>
      <c r="F138" s="18" t="s">
        <v>17591</v>
      </c>
      <c r="G138" s="19">
        <v>12</v>
      </c>
      <c r="H138" s="23">
        <v>45869</v>
      </c>
      <c r="I138" s="23">
        <v>46233</v>
      </c>
      <c r="J138" s="23">
        <v>45574</v>
      </c>
      <c r="K138" s="23">
        <v>45574</v>
      </c>
      <c r="L138" s="20">
        <v>3190</v>
      </c>
      <c r="M138" s="20">
        <v>1566.19</v>
      </c>
      <c r="N138" s="20">
        <v>1835</v>
      </c>
      <c r="O138" s="21">
        <v>0</v>
      </c>
      <c r="Q138" s="20">
        <v>0</v>
      </c>
      <c r="R138" s="20">
        <f t="shared" si="6"/>
        <v>1835</v>
      </c>
      <c r="S138" s="20">
        <v>1835</v>
      </c>
    </row>
    <row r="139" spans="1:19">
      <c r="A139" s="18" t="s">
        <v>17592</v>
      </c>
      <c r="B139" s="18" t="s">
        <v>17593</v>
      </c>
      <c r="C139" s="18" t="s">
        <v>17594</v>
      </c>
      <c r="D139" s="18" t="s">
        <v>17595</v>
      </c>
      <c r="E139" s="18" t="s">
        <v>17596</v>
      </c>
      <c r="F139" s="18" t="s">
        <v>17597</v>
      </c>
      <c r="G139" s="19">
        <v>12</v>
      </c>
      <c r="H139" s="23">
        <v>45869</v>
      </c>
      <c r="I139" s="23">
        <v>46233</v>
      </c>
      <c r="J139" s="23">
        <v>45573</v>
      </c>
      <c r="K139" s="23">
        <v>45573</v>
      </c>
      <c r="L139" s="20">
        <v>0</v>
      </c>
      <c r="M139" s="20">
        <v>1566.19</v>
      </c>
      <c r="N139" s="20">
        <v>1835</v>
      </c>
      <c r="O139" s="21">
        <v>0</v>
      </c>
      <c r="Q139" s="20">
        <v>0</v>
      </c>
      <c r="R139" s="20">
        <f t="shared" si="6"/>
        <v>1835</v>
      </c>
      <c r="S139" s="20">
        <v>1835</v>
      </c>
    </row>
    <row r="140" spans="1:19">
      <c r="A140" s="18" t="s">
        <v>17598</v>
      </c>
      <c r="B140" s="18" t="s">
        <v>17599</v>
      </c>
      <c r="C140" s="18" t="s">
        <v>17600</v>
      </c>
      <c r="D140" s="18" t="s">
        <v>17601</v>
      </c>
      <c r="E140" s="18" t="s">
        <v>17602</v>
      </c>
      <c r="F140" s="18" t="s">
        <v>17603</v>
      </c>
      <c r="G140" s="19">
        <v>12</v>
      </c>
      <c r="H140" s="23">
        <v>45870</v>
      </c>
      <c r="I140" s="23">
        <v>46233</v>
      </c>
      <c r="J140" s="23">
        <v>45548</v>
      </c>
      <c r="K140" s="23">
        <v>45551</v>
      </c>
      <c r="L140" s="20">
        <v>3230</v>
      </c>
      <c r="M140" s="20">
        <v>1566.19</v>
      </c>
      <c r="N140" s="20">
        <v>1835</v>
      </c>
      <c r="O140" s="21">
        <v>0</v>
      </c>
      <c r="Q140" s="20">
        <v>0</v>
      </c>
      <c r="R140" s="20">
        <f t="shared" si="6"/>
        <v>1835</v>
      </c>
      <c r="S140" s="20">
        <v>1835</v>
      </c>
    </row>
    <row r="141" spans="1:19">
      <c r="A141" s="18" t="s">
        <v>17604</v>
      </c>
      <c r="B141" s="18" t="s">
        <v>17605</v>
      </c>
      <c r="C141" s="18" t="s">
        <v>17606</v>
      </c>
      <c r="D141" s="18" t="s">
        <v>17607</v>
      </c>
      <c r="E141" s="18" t="s">
        <v>17608</v>
      </c>
      <c r="F141" s="18" t="s">
        <v>17609</v>
      </c>
      <c r="G141" s="19">
        <v>12</v>
      </c>
      <c r="H141" s="23">
        <v>45870</v>
      </c>
      <c r="I141" s="23">
        <v>46233</v>
      </c>
      <c r="J141" s="23">
        <v>45548</v>
      </c>
      <c r="K141" s="23">
        <v>45551</v>
      </c>
      <c r="L141" s="20">
        <v>3230</v>
      </c>
      <c r="M141" s="20">
        <v>1566.19</v>
      </c>
      <c r="N141" s="20">
        <v>1635</v>
      </c>
      <c r="O141" s="21">
        <v>0</v>
      </c>
      <c r="Q141" s="20">
        <v>0</v>
      </c>
      <c r="R141" s="20">
        <f t="shared" si="6"/>
        <v>1635</v>
      </c>
      <c r="S141" s="20">
        <v>1635</v>
      </c>
    </row>
    <row r="142" spans="1:19">
      <c r="A142" s="18" t="s">
        <v>17610</v>
      </c>
      <c r="B142" s="18" t="s">
        <v>17611</v>
      </c>
      <c r="C142" s="18" t="s">
        <v>17612</v>
      </c>
      <c r="D142" s="18" t="s">
        <v>17613</v>
      </c>
      <c r="E142" s="18" t="s">
        <v>17614</v>
      </c>
      <c r="F142" s="18" t="s">
        <v>17615</v>
      </c>
      <c r="G142" s="19">
        <v>12</v>
      </c>
      <c r="H142" s="23">
        <v>45870</v>
      </c>
      <c r="I142" s="23">
        <v>46233</v>
      </c>
      <c r="J142" s="23">
        <v>45550</v>
      </c>
      <c r="K142" s="23">
        <v>45551</v>
      </c>
      <c r="L142" s="20">
        <v>3230</v>
      </c>
      <c r="M142" s="20">
        <v>1566.19</v>
      </c>
      <c r="N142" s="20">
        <v>1635</v>
      </c>
      <c r="O142" s="21">
        <v>0</v>
      </c>
      <c r="Q142" s="20">
        <v>0</v>
      </c>
      <c r="R142" s="20">
        <f t="shared" si="6"/>
        <v>1635</v>
      </c>
      <c r="S142" s="20">
        <v>1635</v>
      </c>
    </row>
    <row r="143" spans="1:19">
      <c r="B143" s="18" t="s">
        <v>17616</v>
      </c>
      <c r="D143" s="18" t="s">
        <v>17617</v>
      </c>
      <c r="E143" s="18" t="s">
        <v>17618</v>
      </c>
      <c r="F143" s="18" t="s">
        <v>17619</v>
      </c>
      <c r="G143" s="19">
        <v>12</v>
      </c>
      <c r="H143" s="23">
        <v>45886</v>
      </c>
      <c r="I143" s="23">
        <v>46233</v>
      </c>
      <c r="J143" s="23">
        <v>45583</v>
      </c>
      <c r="K143" s="23">
        <v>45583</v>
      </c>
      <c r="L143" s="20">
        <v>0</v>
      </c>
      <c r="M143" s="20">
        <v>0</v>
      </c>
      <c r="N143" s="20">
        <v>1635</v>
      </c>
      <c r="O143" s="21">
        <v>0</v>
      </c>
      <c r="Q143" s="20">
        <v>0</v>
      </c>
      <c r="R143" s="20">
        <f t="shared" si="6"/>
        <v>1635</v>
      </c>
      <c r="S143" s="20">
        <v>1635</v>
      </c>
    </row>
    <row r="144" spans="1:19">
      <c r="B144" s="18" t="s">
        <v>17620</v>
      </c>
      <c r="D144" s="18" t="s">
        <v>17621</v>
      </c>
      <c r="E144" s="18" t="s">
        <v>17622</v>
      </c>
      <c r="F144" s="18" t="s">
        <v>17623</v>
      </c>
      <c r="G144" s="19">
        <v>12</v>
      </c>
      <c r="H144" s="23">
        <v>45886</v>
      </c>
      <c r="I144" s="23">
        <v>46233</v>
      </c>
      <c r="J144" s="23">
        <v>45582</v>
      </c>
      <c r="K144" s="23">
        <v>45582</v>
      </c>
      <c r="L144" s="20">
        <v>0</v>
      </c>
      <c r="M144" s="20">
        <v>0</v>
      </c>
      <c r="N144" s="20">
        <v>1835</v>
      </c>
      <c r="O144" s="21">
        <v>0</v>
      </c>
      <c r="Q144" s="20">
        <v>0</v>
      </c>
      <c r="R144" s="20">
        <f t="shared" si="6"/>
        <v>1835</v>
      </c>
      <c r="S144" s="20">
        <v>1835</v>
      </c>
    </row>
    <row r="145" spans="1:19">
      <c r="B145" s="18" t="s">
        <v>17624</v>
      </c>
      <c r="D145" s="18" t="s">
        <v>17625</v>
      </c>
      <c r="E145" s="18" t="s">
        <v>17626</v>
      </c>
      <c r="F145" s="18" t="s">
        <v>17627</v>
      </c>
      <c r="G145" s="19">
        <v>12</v>
      </c>
      <c r="H145" s="23">
        <v>45886</v>
      </c>
      <c r="I145" s="23">
        <v>46233</v>
      </c>
      <c r="J145" s="23">
        <v>45579</v>
      </c>
      <c r="K145" s="23">
        <v>45579</v>
      </c>
      <c r="L145" s="20">
        <v>0</v>
      </c>
      <c r="M145" s="20">
        <v>0</v>
      </c>
      <c r="N145" s="20">
        <v>1835</v>
      </c>
      <c r="O145" s="21">
        <v>0</v>
      </c>
      <c r="Q145" s="20">
        <v>0</v>
      </c>
      <c r="R145" s="20">
        <f t="shared" si="6"/>
        <v>1835</v>
      </c>
      <c r="S145" s="20">
        <v>1835</v>
      </c>
    </row>
    <row r="146" spans="1:19">
      <c r="B146" s="18" t="s">
        <v>17628</v>
      </c>
      <c r="D146" s="18" t="s">
        <v>17629</v>
      </c>
      <c r="E146" s="18" t="s">
        <v>17630</v>
      </c>
      <c r="F146" s="18" t="s">
        <v>17631</v>
      </c>
      <c r="G146" s="19">
        <v>12</v>
      </c>
      <c r="H146" s="23">
        <v>45886</v>
      </c>
      <c r="I146" s="23">
        <v>46233</v>
      </c>
      <c r="J146" s="23">
        <v>45576</v>
      </c>
      <c r="K146" s="23">
        <v>45576</v>
      </c>
      <c r="L146" s="20">
        <v>3090</v>
      </c>
      <c r="M146" s="20">
        <v>0</v>
      </c>
      <c r="N146" s="20">
        <v>1835</v>
      </c>
      <c r="O146" s="21">
        <v>0</v>
      </c>
      <c r="Q146" s="20">
        <v>0</v>
      </c>
      <c r="R146" s="20">
        <f t="shared" si="6"/>
        <v>1835</v>
      </c>
      <c r="S146" s="20">
        <v>1835</v>
      </c>
    </row>
    <row r="147" spans="1:19">
      <c r="B147" s="18" t="s">
        <v>17632</v>
      </c>
      <c r="D147" s="18" t="s">
        <v>17633</v>
      </c>
      <c r="E147" s="18" t="s">
        <v>17634</v>
      </c>
      <c r="F147" s="18" t="s">
        <v>17635</v>
      </c>
      <c r="G147" s="19">
        <v>12</v>
      </c>
      <c r="H147" s="23">
        <v>45870</v>
      </c>
      <c r="I147" s="23">
        <v>46233</v>
      </c>
      <c r="J147" s="23">
        <v>45579</v>
      </c>
      <c r="K147" s="23">
        <v>45579</v>
      </c>
      <c r="L147" s="20">
        <v>0</v>
      </c>
      <c r="M147" s="20">
        <v>0</v>
      </c>
      <c r="N147" s="20">
        <v>1805</v>
      </c>
      <c r="O147" s="21">
        <v>0</v>
      </c>
      <c r="Q147" s="20">
        <v>0</v>
      </c>
      <c r="R147" s="20">
        <f t="shared" si="6"/>
        <v>1805</v>
      </c>
      <c r="S147" s="20">
        <v>1805</v>
      </c>
    </row>
    <row r="148" spans="1:19">
      <c r="B148" s="18" t="s">
        <v>17636</v>
      </c>
      <c r="D148" s="18" t="s">
        <v>17637</v>
      </c>
      <c r="E148" s="18" t="s">
        <v>17638</v>
      </c>
      <c r="F148" s="18" t="s">
        <v>17639</v>
      </c>
      <c r="G148" s="19">
        <v>12</v>
      </c>
      <c r="H148" s="23">
        <v>45869</v>
      </c>
      <c r="I148" s="23">
        <v>46233</v>
      </c>
      <c r="J148" s="23">
        <v>45567</v>
      </c>
      <c r="K148" s="23">
        <v>45567</v>
      </c>
      <c r="L148" s="20">
        <v>0</v>
      </c>
      <c r="M148" s="20">
        <v>0</v>
      </c>
      <c r="N148" s="20">
        <v>1605</v>
      </c>
      <c r="O148" s="21">
        <v>0</v>
      </c>
      <c r="Q148" s="20">
        <v>0</v>
      </c>
      <c r="R148" s="20">
        <f t="shared" si="6"/>
        <v>1605</v>
      </c>
      <c r="S148" s="20">
        <v>1605</v>
      </c>
    </row>
    <row r="149" spans="1:19">
      <c r="B149" s="18" t="s">
        <v>17640</v>
      </c>
      <c r="D149" s="18" t="s">
        <v>17641</v>
      </c>
      <c r="E149" s="18" t="s">
        <v>17642</v>
      </c>
      <c r="F149" s="18" t="s">
        <v>17643</v>
      </c>
      <c r="G149" s="19">
        <v>12</v>
      </c>
      <c r="H149" s="23">
        <v>45886</v>
      </c>
      <c r="I149" s="23">
        <v>46233</v>
      </c>
      <c r="J149" s="23">
        <v>45614</v>
      </c>
      <c r="K149" s="23">
        <v>45614</v>
      </c>
      <c r="L149" s="20">
        <v>0</v>
      </c>
      <c r="M149" s="20">
        <v>0</v>
      </c>
      <c r="N149" s="20">
        <v>1655</v>
      </c>
      <c r="O149" s="21">
        <v>0</v>
      </c>
      <c r="Q149" s="20">
        <v>0</v>
      </c>
      <c r="R149" s="20">
        <f t="shared" si="6"/>
        <v>1655</v>
      </c>
      <c r="S149" s="20">
        <v>1655</v>
      </c>
    </row>
    <row r="150" spans="1:19">
      <c r="B150" s="18" t="s">
        <v>17644</v>
      </c>
      <c r="D150" s="18" t="s">
        <v>17645</v>
      </c>
      <c r="E150" s="18" t="s">
        <v>17646</v>
      </c>
      <c r="F150" s="18" t="s">
        <v>17647</v>
      </c>
      <c r="G150" s="19">
        <v>12</v>
      </c>
      <c r="H150" s="23">
        <v>45886</v>
      </c>
      <c r="I150" s="23">
        <v>46233</v>
      </c>
      <c r="J150" s="23">
        <v>45614</v>
      </c>
      <c r="K150" s="23">
        <v>45614</v>
      </c>
      <c r="L150" s="20">
        <v>0</v>
      </c>
      <c r="M150" s="20">
        <v>0</v>
      </c>
      <c r="N150" s="20">
        <v>1655</v>
      </c>
      <c r="O150" s="21">
        <v>0</v>
      </c>
      <c r="Q150" s="20">
        <v>0</v>
      </c>
      <c r="R150" s="20">
        <f t="shared" si="6"/>
        <v>1655</v>
      </c>
      <c r="S150" s="20">
        <v>1655</v>
      </c>
    </row>
    <row r="151" spans="1:19">
      <c r="B151" s="18" t="s">
        <v>17648</v>
      </c>
      <c r="D151" s="18" t="s">
        <v>17649</v>
      </c>
      <c r="E151" s="18" t="s">
        <v>17650</v>
      </c>
      <c r="F151" s="18" t="s">
        <v>17651</v>
      </c>
      <c r="G151" s="19">
        <v>12</v>
      </c>
      <c r="H151" s="23">
        <v>45886</v>
      </c>
      <c r="I151" s="23">
        <v>46233</v>
      </c>
      <c r="J151" s="23">
        <v>45614</v>
      </c>
      <c r="K151" s="23">
        <v>45614</v>
      </c>
      <c r="L151" s="20">
        <v>0</v>
      </c>
      <c r="M151" s="20">
        <v>0</v>
      </c>
      <c r="N151" s="20">
        <v>1655</v>
      </c>
      <c r="O151" s="21">
        <v>0</v>
      </c>
      <c r="Q151" s="20">
        <v>0</v>
      </c>
      <c r="R151" s="20">
        <f t="shared" si="6"/>
        <v>1655</v>
      </c>
      <c r="S151" s="20">
        <v>1655</v>
      </c>
    </row>
    <row r="152" spans="1:19">
      <c r="B152" s="18" t="s">
        <v>17652</v>
      </c>
      <c r="D152" s="18" t="s">
        <v>17653</v>
      </c>
      <c r="E152" s="18" t="s">
        <v>17654</v>
      </c>
      <c r="F152" s="18" t="s">
        <v>17655</v>
      </c>
      <c r="G152" s="19">
        <v>12</v>
      </c>
      <c r="H152" s="23">
        <v>45870</v>
      </c>
      <c r="I152" s="23">
        <v>46233</v>
      </c>
      <c r="J152" s="23">
        <v>45579</v>
      </c>
      <c r="K152" s="23">
        <v>45579</v>
      </c>
      <c r="L152" s="20">
        <v>0</v>
      </c>
      <c r="M152" s="20">
        <v>0</v>
      </c>
      <c r="N152" s="20">
        <v>1805</v>
      </c>
      <c r="O152" s="21">
        <v>0</v>
      </c>
      <c r="Q152" s="20">
        <v>0</v>
      </c>
      <c r="R152" s="20">
        <f t="shared" si="6"/>
        <v>1805</v>
      </c>
      <c r="S152" s="20">
        <v>1805</v>
      </c>
    </row>
    <row r="153" spans="1:19">
      <c r="B153" s="18" t="s">
        <v>17656</v>
      </c>
      <c r="D153" s="18" t="s">
        <v>17657</v>
      </c>
      <c r="E153" s="18" t="s">
        <v>17658</v>
      </c>
      <c r="F153" s="18" t="s">
        <v>17659</v>
      </c>
      <c r="G153" s="19">
        <v>12</v>
      </c>
      <c r="H153" s="23">
        <v>45886</v>
      </c>
      <c r="I153" s="23">
        <v>46233</v>
      </c>
      <c r="J153" s="23">
        <v>45559</v>
      </c>
      <c r="K153" s="23">
        <v>45560</v>
      </c>
      <c r="L153" s="20">
        <v>3270</v>
      </c>
      <c r="M153" s="20">
        <v>0</v>
      </c>
      <c r="N153" s="20">
        <v>1635</v>
      </c>
      <c r="O153" s="21">
        <v>0</v>
      </c>
      <c r="Q153" s="20">
        <v>0</v>
      </c>
      <c r="R153" s="20">
        <f t="shared" si="6"/>
        <v>1635</v>
      </c>
      <c r="S153" s="20">
        <v>1635</v>
      </c>
    </row>
    <row r="154" spans="1:19">
      <c r="A154" s="17" t="s">
        <v>17660</v>
      </c>
    </row>
    <row r="155" spans="1:19">
      <c r="B155" s="18" t="s">
        <v>17661</v>
      </c>
      <c r="D155" s="18" t="s">
        <v>17662</v>
      </c>
      <c r="E155" s="18" t="s">
        <v>17663</v>
      </c>
      <c r="F155" s="18" t="s">
        <v>17664</v>
      </c>
      <c r="G155" s="19">
        <v>12</v>
      </c>
      <c r="H155" s="23">
        <v>45886</v>
      </c>
      <c r="I155" s="23">
        <v>46233</v>
      </c>
      <c r="J155" s="23">
        <v>45546</v>
      </c>
      <c r="K155" s="23">
        <v>45553</v>
      </c>
      <c r="L155" s="20">
        <v>0</v>
      </c>
      <c r="M155" s="20">
        <v>0</v>
      </c>
      <c r="N155" s="20">
        <v>1386</v>
      </c>
      <c r="O155" s="21">
        <v>0</v>
      </c>
      <c r="Q155" s="20">
        <v>0</v>
      </c>
      <c r="R155" s="20">
        <f>N155</f>
        <v>1386</v>
      </c>
      <c r="S155" s="20">
        <v>1386</v>
      </c>
    </row>
    <row r="156" spans="1:19">
      <c r="A156" s="17" t="s">
        <v>17665</v>
      </c>
    </row>
    <row r="157" spans="1:19">
      <c r="A157" s="18" t="s">
        <v>17666</v>
      </c>
      <c r="B157" s="18" t="s">
        <v>17667</v>
      </c>
      <c r="C157" s="18" t="s">
        <v>17668</v>
      </c>
      <c r="D157" s="18" t="s">
        <v>17669</v>
      </c>
      <c r="E157" s="18" t="s">
        <v>17670</v>
      </c>
      <c r="F157" s="18" t="s">
        <v>17671</v>
      </c>
      <c r="G157" s="19">
        <v>12</v>
      </c>
      <c r="H157" s="23">
        <v>45870</v>
      </c>
      <c r="I157" s="23">
        <v>46233</v>
      </c>
      <c r="J157" s="23">
        <v>45546</v>
      </c>
      <c r="K157" s="23">
        <v>45546</v>
      </c>
      <c r="L157" s="20">
        <v>0</v>
      </c>
      <c r="M157" s="20">
        <v>1181.8599999999999</v>
      </c>
      <c r="N157" s="20">
        <v>1386</v>
      </c>
      <c r="O157" s="21">
        <v>0</v>
      </c>
      <c r="Q157" s="20">
        <v>0</v>
      </c>
      <c r="R157" s="20">
        <f t="shared" ref="R157:R170" si="7">N157</f>
        <v>1386</v>
      </c>
      <c r="S157" s="20">
        <v>1386</v>
      </c>
    </row>
    <row r="158" spans="1:19">
      <c r="A158" s="18" t="s">
        <v>17672</v>
      </c>
      <c r="B158" s="18" t="s">
        <v>17673</v>
      </c>
      <c r="C158" s="18" t="s">
        <v>17674</v>
      </c>
      <c r="D158" s="18" t="s">
        <v>17675</v>
      </c>
      <c r="E158" s="18" t="s">
        <v>17676</v>
      </c>
      <c r="F158" s="18" t="s">
        <v>17677</v>
      </c>
      <c r="G158" s="19">
        <v>12</v>
      </c>
      <c r="H158" s="23">
        <v>45870</v>
      </c>
      <c r="I158" s="23">
        <v>46233</v>
      </c>
      <c r="J158" s="23">
        <v>45552</v>
      </c>
      <c r="K158" s="23">
        <v>45553</v>
      </c>
      <c r="L158" s="20">
        <v>250</v>
      </c>
      <c r="M158" s="20">
        <v>1181.8599999999999</v>
      </c>
      <c r="N158" s="20">
        <v>1186</v>
      </c>
      <c r="O158" s="21">
        <v>0</v>
      </c>
      <c r="Q158" s="20">
        <v>0</v>
      </c>
      <c r="R158" s="20">
        <f t="shared" si="7"/>
        <v>1186</v>
      </c>
      <c r="S158" s="20">
        <v>1186</v>
      </c>
    </row>
    <row r="159" spans="1:19">
      <c r="A159" s="18" t="s">
        <v>17678</v>
      </c>
      <c r="B159" s="18" t="s">
        <v>17679</v>
      </c>
      <c r="C159" s="18" t="s">
        <v>17680</v>
      </c>
      <c r="D159" s="18" t="s">
        <v>17681</v>
      </c>
      <c r="E159" s="18" t="s">
        <v>17682</v>
      </c>
      <c r="F159" s="18" t="s">
        <v>17683</v>
      </c>
      <c r="G159" s="19">
        <v>12</v>
      </c>
      <c r="H159" s="23">
        <v>45870</v>
      </c>
      <c r="I159" s="23">
        <v>46233</v>
      </c>
      <c r="J159" s="23">
        <v>45540</v>
      </c>
      <c r="K159" s="23">
        <v>45544</v>
      </c>
      <c r="L159" s="20">
        <v>544</v>
      </c>
      <c r="M159" s="20">
        <v>1181.8599999999999</v>
      </c>
      <c r="N159" s="20">
        <v>1386</v>
      </c>
      <c r="O159" s="21">
        <v>0</v>
      </c>
      <c r="Q159" s="20">
        <v>0</v>
      </c>
      <c r="R159" s="20">
        <f t="shared" si="7"/>
        <v>1386</v>
      </c>
      <c r="S159" s="20">
        <v>1386</v>
      </c>
    </row>
    <row r="160" spans="1:19">
      <c r="A160" s="18" t="s">
        <v>17684</v>
      </c>
      <c r="B160" s="18" t="s">
        <v>17685</v>
      </c>
      <c r="C160" s="18" t="s">
        <v>17686</v>
      </c>
      <c r="D160" s="18" t="s">
        <v>17687</v>
      </c>
      <c r="E160" s="18" t="s">
        <v>17688</v>
      </c>
      <c r="F160" s="18" t="s">
        <v>17689</v>
      </c>
      <c r="G160" s="19">
        <v>12</v>
      </c>
      <c r="H160" s="23">
        <v>45870</v>
      </c>
      <c r="I160" s="23">
        <v>46233</v>
      </c>
      <c r="J160" s="23">
        <v>45551</v>
      </c>
      <c r="K160" s="23">
        <v>45551</v>
      </c>
      <c r="L160" s="20">
        <v>0</v>
      </c>
      <c r="M160" s="20">
        <v>1181.8599999999999</v>
      </c>
      <c r="N160" s="20">
        <v>1186</v>
      </c>
      <c r="O160" s="21">
        <v>0</v>
      </c>
      <c r="Q160" s="20">
        <v>0</v>
      </c>
      <c r="R160" s="20">
        <f t="shared" si="7"/>
        <v>1186</v>
      </c>
      <c r="S160" s="20">
        <v>1186</v>
      </c>
    </row>
    <row r="161" spans="1:19">
      <c r="A161" s="18" t="s">
        <v>17690</v>
      </c>
      <c r="B161" s="18" t="s">
        <v>17691</v>
      </c>
      <c r="C161" s="18" t="s">
        <v>17692</v>
      </c>
      <c r="D161" s="18" t="s">
        <v>17693</v>
      </c>
      <c r="E161" s="18" t="s">
        <v>17694</v>
      </c>
      <c r="F161" s="18" t="s">
        <v>17695</v>
      </c>
      <c r="G161" s="19">
        <v>12</v>
      </c>
      <c r="H161" s="23">
        <v>45870</v>
      </c>
      <c r="I161" s="23">
        <v>46233</v>
      </c>
      <c r="J161" s="23">
        <v>45579</v>
      </c>
      <c r="K161" s="23">
        <v>45579</v>
      </c>
      <c r="L161" s="20">
        <v>0</v>
      </c>
      <c r="M161" s="20">
        <v>1181.8599999999999</v>
      </c>
      <c r="N161" s="20">
        <v>1186</v>
      </c>
      <c r="O161" s="21">
        <v>0</v>
      </c>
      <c r="Q161" s="20">
        <v>0</v>
      </c>
      <c r="R161" s="20">
        <f t="shared" si="7"/>
        <v>1186</v>
      </c>
      <c r="S161" s="20">
        <v>1186</v>
      </c>
    </row>
    <row r="162" spans="1:19">
      <c r="A162" s="18" t="s">
        <v>17696</v>
      </c>
      <c r="B162" s="18" t="s">
        <v>17697</v>
      </c>
      <c r="C162" s="18" t="s">
        <v>17698</v>
      </c>
      <c r="D162" s="18" t="s">
        <v>17699</v>
      </c>
      <c r="E162" s="18" t="s">
        <v>17700</v>
      </c>
      <c r="F162" s="18" t="s">
        <v>17701</v>
      </c>
      <c r="G162" s="19">
        <v>12</v>
      </c>
      <c r="H162" s="23">
        <v>45870</v>
      </c>
      <c r="I162" s="23">
        <v>46233</v>
      </c>
      <c r="J162" s="23">
        <v>45544</v>
      </c>
      <c r="K162" s="23">
        <v>45544</v>
      </c>
      <c r="L162" s="20">
        <v>0</v>
      </c>
      <c r="M162" s="20">
        <v>1181.8599999999999</v>
      </c>
      <c r="N162" s="20">
        <v>1186</v>
      </c>
      <c r="O162" s="21">
        <v>0</v>
      </c>
      <c r="Q162" s="20">
        <v>0</v>
      </c>
      <c r="R162" s="20">
        <f t="shared" si="7"/>
        <v>1186</v>
      </c>
      <c r="S162" s="20">
        <v>1186</v>
      </c>
    </row>
    <row r="163" spans="1:19">
      <c r="A163" s="18" t="s">
        <v>17702</v>
      </c>
      <c r="B163" s="18" t="s">
        <v>17703</v>
      </c>
      <c r="C163" s="18" t="s">
        <v>17704</v>
      </c>
      <c r="D163" s="18" t="s">
        <v>17705</v>
      </c>
      <c r="E163" s="18" t="s">
        <v>17706</v>
      </c>
      <c r="F163" s="18" t="s">
        <v>17707</v>
      </c>
      <c r="G163" s="19">
        <v>12</v>
      </c>
      <c r="H163" s="23">
        <v>45870</v>
      </c>
      <c r="I163" s="23">
        <v>46233</v>
      </c>
      <c r="J163" s="23">
        <v>45552</v>
      </c>
      <c r="K163" s="23">
        <v>45552</v>
      </c>
      <c r="L163" s="20">
        <v>250</v>
      </c>
      <c r="M163" s="20">
        <v>1181.8599999999999</v>
      </c>
      <c r="N163" s="20">
        <v>1186</v>
      </c>
      <c r="O163" s="21">
        <v>0</v>
      </c>
      <c r="Q163" s="20">
        <v>0</v>
      </c>
      <c r="R163" s="20">
        <f t="shared" si="7"/>
        <v>1186</v>
      </c>
      <c r="S163" s="20">
        <v>1186</v>
      </c>
    </row>
    <row r="164" spans="1:19">
      <c r="A164" s="18" t="s">
        <v>17708</v>
      </c>
      <c r="B164" s="18" t="s">
        <v>17709</v>
      </c>
      <c r="C164" s="18" t="s">
        <v>17710</v>
      </c>
      <c r="D164" s="18" t="s">
        <v>17711</v>
      </c>
      <c r="E164" s="18" t="s">
        <v>17712</v>
      </c>
      <c r="F164" s="18" t="s">
        <v>17713</v>
      </c>
      <c r="G164" s="19">
        <v>12</v>
      </c>
      <c r="H164" s="23">
        <v>45869</v>
      </c>
      <c r="I164" s="23">
        <v>46233</v>
      </c>
      <c r="J164" s="23">
        <v>45539</v>
      </c>
      <c r="K164" s="23">
        <v>45544</v>
      </c>
      <c r="L164" s="20">
        <v>2290</v>
      </c>
      <c r="M164" s="20">
        <v>1181.8599999999999</v>
      </c>
      <c r="N164" s="20">
        <v>1186</v>
      </c>
      <c r="O164" s="21">
        <v>0</v>
      </c>
      <c r="Q164" s="20">
        <v>0</v>
      </c>
      <c r="R164" s="20">
        <f t="shared" si="7"/>
        <v>1186</v>
      </c>
      <c r="S164" s="20">
        <v>1186</v>
      </c>
    </row>
    <row r="165" spans="1:19">
      <c r="B165" s="18" t="s">
        <v>17714</v>
      </c>
      <c r="D165" s="18" t="s">
        <v>17715</v>
      </c>
      <c r="E165" s="18" t="s">
        <v>17716</v>
      </c>
      <c r="F165" s="18" t="s">
        <v>17717</v>
      </c>
      <c r="G165" s="19">
        <v>12</v>
      </c>
      <c r="H165" s="23">
        <v>45869</v>
      </c>
      <c r="I165" s="23">
        <v>46233</v>
      </c>
      <c r="J165" s="23">
        <v>45546</v>
      </c>
      <c r="K165" s="23">
        <v>45546</v>
      </c>
      <c r="L165" s="20">
        <v>0</v>
      </c>
      <c r="M165" s="20">
        <v>0</v>
      </c>
      <c r="N165" s="20">
        <v>1386</v>
      </c>
      <c r="O165" s="21">
        <v>0</v>
      </c>
      <c r="Q165" s="20">
        <v>0</v>
      </c>
      <c r="R165" s="20">
        <f t="shared" si="7"/>
        <v>1386</v>
      </c>
      <c r="S165" s="20">
        <v>1386</v>
      </c>
    </row>
    <row r="166" spans="1:19">
      <c r="B166" s="18" t="s">
        <v>17718</v>
      </c>
      <c r="D166" s="18" t="s">
        <v>17719</v>
      </c>
      <c r="E166" s="18" t="s">
        <v>17720</v>
      </c>
      <c r="F166" s="18" t="s">
        <v>17721</v>
      </c>
      <c r="G166" s="19">
        <v>12</v>
      </c>
      <c r="H166" s="23">
        <v>45886</v>
      </c>
      <c r="I166" s="23">
        <v>46233</v>
      </c>
      <c r="J166" s="23">
        <v>45546</v>
      </c>
      <c r="K166" s="23">
        <v>45546</v>
      </c>
      <c r="L166" s="20">
        <v>2372</v>
      </c>
      <c r="M166" s="20">
        <v>0</v>
      </c>
      <c r="N166" s="20">
        <v>1186</v>
      </c>
      <c r="O166" s="21">
        <v>0</v>
      </c>
      <c r="Q166" s="20">
        <v>0</v>
      </c>
      <c r="R166" s="20">
        <f t="shared" si="7"/>
        <v>1186</v>
      </c>
      <c r="S166" s="20">
        <v>1186</v>
      </c>
    </row>
    <row r="167" spans="1:19">
      <c r="B167" s="18" t="s">
        <v>17722</v>
      </c>
      <c r="D167" s="18" t="s">
        <v>17723</v>
      </c>
      <c r="E167" s="18" t="s">
        <v>17724</v>
      </c>
      <c r="F167" s="18" t="s">
        <v>17725</v>
      </c>
      <c r="G167" s="19">
        <v>12</v>
      </c>
      <c r="H167" s="23">
        <v>45886</v>
      </c>
      <c r="I167" s="23">
        <v>46233</v>
      </c>
      <c r="J167" s="23">
        <v>45553</v>
      </c>
      <c r="K167" s="23">
        <v>45553</v>
      </c>
      <c r="L167" s="20">
        <v>0</v>
      </c>
      <c r="M167" s="20">
        <v>0</v>
      </c>
      <c r="N167" s="20">
        <v>1186</v>
      </c>
      <c r="O167" s="21">
        <v>0</v>
      </c>
      <c r="Q167" s="20">
        <v>0</v>
      </c>
      <c r="R167" s="20">
        <f t="shared" si="7"/>
        <v>1186</v>
      </c>
      <c r="S167" s="20">
        <v>1186</v>
      </c>
    </row>
    <row r="168" spans="1:19">
      <c r="B168" s="18" t="s">
        <v>17726</v>
      </c>
      <c r="D168" s="18" t="s">
        <v>17727</v>
      </c>
      <c r="E168" s="18" t="s">
        <v>17728</v>
      </c>
      <c r="F168" s="18" t="s">
        <v>17729</v>
      </c>
      <c r="G168" s="19">
        <v>12</v>
      </c>
      <c r="H168" s="23">
        <v>45869</v>
      </c>
      <c r="I168" s="23">
        <v>46233</v>
      </c>
      <c r="J168" s="23">
        <v>45546</v>
      </c>
      <c r="K168" s="23">
        <v>45546</v>
      </c>
      <c r="L168" s="20">
        <v>0</v>
      </c>
      <c r="M168" s="20">
        <v>0</v>
      </c>
      <c r="N168" s="20">
        <v>1386</v>
      </c>
      <c r="O168" s="21">
        <v>0</v>
      </c>
      <c r="Q168" s="20">
        <v>0</v>
      </c>
      <c r="R168" s="20">
        <f t="shared" si="7"/>
        <v>1386</v>
      </c>
      <c r="S168" s="20">
        <v>1386</v>
      </c>
    </row>
    <row r="169" spans="1:19">
      <c r="B169" s="18" t="s">
        <v>17730</v>
      </c>
      <c r="D169" s="18" t="s">
        <v>17731</v>
      </c>
      <c r="E169" s="18" t="s">
        <v>17732</v>
      </c>
      <c r="F169" s="18" t="s">
        <v>17733</v>
      </c>
      <c r="G169" s="19">
        <v>12</v>
      </c>
      <c r="H169" s="23">
        <v>45869</v>
      </c>
      <c r="I169" s="23">
        <v>46233</v>
      </c>
      <c r="J169" s="23">
        <v>45546</v>
      </c>
      <c r="K169" s="23">
        <v>45546</v>
      </c>
      <c r="L169" s="20">
        <v>0</v>
      </c>
      <c r="M169" s="20">
        <v>0</v>
      </c>
      <c r="N169" s="20">
        <v>1421</v>
      </c>
      <c r="O169" s="21">
        <v>0</v>
      </c>
      <c r="Q169" s="20">
        <v>0</v>
      </c>
      <c r="R169" s="20">
        <f t="shared" si="7"/>
        <v>1421</v>
      </c>
      <c r="S169" s="20">
        <v>1421</v>
      </c>
    </row>
    <row r="170" spans="1:19">
      <c r="B170" s="18" t="s">
        <v>17734</v>
      </c>
      <c r="D170" s="18" t="s">
        <v>17735</v>
      </c>
      <c r="E170" s="18" t="s">
        <v>17736</v>
      </c>
      <c r="F170" s="18" t="s">
        <v>17737</v>
      </c>
      <c r="G170" s="19">
        <v>12</v>
      </c>
      <c r="H170" s="23">
        <v>45869</v>
      </c>
      <c r="I170" s="23">
        <v>46233</v>
      </c>
      <c r="J170" s="23">
        <v>45552</v>
      </c>
      <c r="K170" s="23">
        <v>45553</v>
      </c>
      <c r="L170" s="20">
        <v>0</v>
      </c>
      <c r="M170" s="20">
        <v>0</v>
      </c>
      <c r="N170" s="20">
        <v>1186</v>
      </c>
      <c r="O170" s="21">
        <v>0</v>
      </c>
      <c r="Q170" s="20">
        <v>0</v>
      </c>
      <c r="R170" s="20">
        <f t="shared" si="7"/>
        <v>1186</v>
      </c>
      <c r="S170" s="20">
        <v>1186</v>
      </c>
    </row>
    <row r="171" spans="1:19">
      <c r="A171" s="17" t="s">
        <v>17738</v>
      </c>
    </row>
    <row r="172" spans="1:19">
      <c r="A172" s="18" t="s">
        <v>17739</v>
      </c>
      <c r="B172" s="18" t="s">
        <v>17740</v>
      </c>
      <c r="C172" s="18" t="s">
        <v>17741</v>
      </c>
      <c r="D172" s="18" t="s">
        <v>17742</v>
      </c>
      <c r="E172" s="18" t="s">
        <v>17743</v>
      </c>
      <c r="F172" s="18" t="s">
        <v>17744</v>
      </c>
      <c r="G172" s="19">
        <v>12</v>
      </c>
      <c r="H172" s="23">
        <v>45869</v>
      </c>
      <c r="I172" s="23">
        <v>46233</v>
      </c>
      <c r="J172" s="23">
        <v>45544</v>
      </c>
      <c r="K172" s="23">
        <v>45544</v>
      </c>
      <c r="L172" s="20">
        <v>0</v>
      </c>
      <c r="M172" s="20">
        <v>1460</v>
      </c>
      <c r="N172" s="20">
        <v>1649</v>
      </c>
      <c r="O172" s="21">
        <v>0</v>
      </c>
      <c r="Q172" s="20">
        <v>0</v>
      </c>
      <c r="R172" s="20">
        <f>N172</f>
        <v>1649</v>
      </c>
      <c r="S172" s="20">
        <v>1649</v>
      </c>
    </row>
    <row r="173" spans="1:19">
      <c r="A173" s="18" t="s">
        <v>17745</v>
      </c>
      <c r="B173" s="18" t="s">
        <v>17746</v>
      </c>
      <c r="C173" s="18" t="s">
        <v>17747</v>
      </c>
      <c r="D173" s="18" t="s">
        <v>17748</v>
      </c>
      <c r="E173" s="18" t="s">
        <v>17749</v>
      </c>
      <c r="F173" s="18" t="s">
        <v>17750</v>
      </c>
      <c r="G173" s="19">
        <v>12</v>
      </c>
      <c r="H173" s="23">
        <v>45870</v>
      </c>
      <c r="I173" s="23">
        <v>46233</v>
      </c>
      <c r="J173" s="23">
        <v>45541</v>
      </c>
      <c r="K173" s="23">
        <v>45544</v>
      </c>
      <c r="L173" s="20">
        <v>0</v>
      </c>
      <c r="M173" s="20">
        <v>1460</v>
      </c>
      <c r="N173" s="20">
        <v>1599</v>
      </c>
      <c r="O173" s="21">
        <v>0</v>
      </c>
      <c r="Q173" s="20">
        <v>0</v>
      </c>
      <c r="R173" s="20">
        <f>N173</f>
        <v>1599</v>
      </c>
      <c r="S173" s="20">
        <v>1599</v>
      </c>
    </row>
    <row r="174" spans="1:19">
      <c r="B174" s="18" t="s">
        <v>17751</v>
      </c>
      <c r="D174" s="18" t="s">
        <v>17752</v>
      </c>
      <c r="E174" s="18" t="s">
        <v>17753</v>
      </c>
      <c r="F174" s="18" t="s">
        <v>17754</v>
      </c>
      <c r="G174" s="19">
        <v>12</v>
      </c>
      <c r="H174" s="23">
        <v>45886</v>
      </c>
      <c r="I174" s="23">
        <v>46233</v>
      </c>
      <c r="J174" s="23">
        <v>45553</v>
      </c>
      <c r="K174" s="23">
        <v>45554</v>
      </c>
      <c r="L174" s="20">
        <v>3070</v>
      </c>
      <c r="M174" s="20">
        <v>0</v>
      </c>
      <c r="N174" s="20">
        <v>1535</v>
      </c>
      <c r="O174" s="21">
        <v>0</v>
      </c>
      <c r="Q174" s="20">
        <v>0</v>
      </c>
      <c r="R174" s="20">
        <f>N174</f>
        <v>1535</v>
      </c>
      <c r="S174" s="20">
        <v>1535</v>
      </c>
    </row>
    <row r="175" spans="1:19">
      <c r="B175" s="18" t="s">
        <v>17755</v>
      </c>
      <c r="D175" s="18" t="s">
        <v>17756</v>
      </c>
      <c r="E175" s="18" t="s">
        <v>17757</v>
      </c>
      <c r="F175" s="18" t="s">
        <v>17758</v>
      </c>
      <c r="G175" s="19">
        <v>12</v>
      </c>
      <c r="H175" s="23">
        <v>45886</v>
      </c>
      <c r="I175" s="23">
        <v>46233</v>
      </c>
      <c r="J175" s="23">
        <v>45553</v>
      </c>
      <c r="K175" s="23">
        <v>45554</v>
      </c>
      <c r="L175" s="20">
        <v>3070</v>
      </c>
      <c r="M175" s="20">
        <v>0</v>
      </c>
      <c r="N175" s="20">
        <v>1535</v>
      </c>
      <c r="O175" s="21">
        <v>0</v>
      </c>
      <c r="Q175" s="20">
        <v>0</v>
      </c>
      <c r="R175" s="20">
        <f>N175</f>
        <v>1535</v>
      </c>
      <c r="S175" s="20">
        <v>1535</v>
      </c>
    </row>
    <row r="176" spans="1:19">
      <c r="B176" s="18" t="s">
        <v>17759</v>
      </c>
      <c r="D176" s="18" t="s">
        <v>17760</v>
      </c>
      <c r="E176" s="18" t="s">
        <v>17761</v>
      </c>
      <c r="F176" s="18" t="s">
        <v>17762</v>
      </c>
      <c r="G176" s="19">
        <v>12</v>
      </c>
      <c r="H176" s="23">
        <v>45886</v>
      </c>
      <c r="I176" s="23">
        <v>46233</v>
      </c>
      <c r="J176" s="23">
        <v>45564</v>
      </c>
      <c r="K176" s="23">
        <v>45567</v>
      </c>
      <c r="L176" s="20">
        <v>3070</v>
      </c>
      <c r="M176" s="20">
        <v>0</v>
      </c>
      <c r="N176" s="20">
        <v>1535</v>
      </c>
      <c r="O176" s="21">
        <v>0</v>
      </c>
      <c r="Q176" s="20">
        <v>0</v>
      </c>
      <c r="R176" s="20">
        <f>N176</f>
        <v>1535</v>
      </c>
      <c r="S176" s="20">
        <v>1535</v>
      </c>
    </row>
    <row r="177" spans="1:19">
      <c r="A177" s="17" t="s">
        <v>17763</v>
      </c>
    </row>
    <row r="178" spans="1:19">
      <c r="A178" s="18" t="s">
        <v>17764</v>
      </c>
      <c r="B178" s="18" t="s">
        <v>17765</v>
      </c>
      <c r="C178" s="18" t="s">
        <v>17766</v>
      </c>
      <c r="D178" s="18" t="s">
        <v>17767</v>
      </c>
      <c r="E178" s="18" t="s">
        <v>17768</v>
      </c>
      <c r="F178" s="18" t="s">
        <v>17769</v>
      </c>
      <c r="G178" s="19">
        <v>12</v>
      </c>
      <c r="H178" s="23">
        <v>45870</v>
      </c>
      <c r="I178" s="23">
        <v>46233</v>
      </c>
      <c r="J178" s="23">
        <v>45545</v>
      </c>
      <c r="K178" s="23">
        <v>45546</v>
      </c>
      <c r="L178" s="20">
        <v>0</v>
      </c>
      <c r="M178" s="20">
        <v>1460</v>
      </c>
      <c r="N178" s="20">
        <v>1399</v>
      </c>
      <c r="O178" s="21">
        <v>0</v>
      </c>
      <c r="Q178" s="20">
        <v>0</v>
      </c>
      <c r="R178" s="20">
        <f>N178</f>
        <v>1399</v>
      </c>
      <c r="S178" s="20">
        <v>1399</v>
      </c>
    </row>
    <row r="179" spans="1:19">
      <c r="A179" s="18" t="s">
        <v>17770</v>
      </c>
      <c r="B179" s="18" t="s">
        <v>17771</v>
      </c>
      <c r="C179" s="18" t="s">
        <v>17772</v>
      </c>
      <c r="D179" s="18" t="s">
        <v>17773</v>
      </c>
      <c r="E179" s="18" t="s">
        <v>17774</v>
      </c>
      <c r="F179" s="18" t="s">
        <v>17775</v>
      </c>
      <c r="G179" s="19">
        <v>12</v>
      </c>
      <c r="H179" s="23">
        <v>45870</v>
      </c>
      <c r="I179" s="23">
        <v>46233</v>
      </c>
      <c r="J179" s="23">
        <v>45545</v>
      </c>
      <c r="K179" s="23">
        <v>45546</v>
      </c>
      <c r="L179" s="20">
        <v>0</v>
      </c>
      <c r="M179" s="20">
        <v>1460</v>
      </c>
      <c r="N179" s="20">
        <v>1399</v>
      </c>
      <c r="O179" s="21">
        <v>0</v>
      </c>
      <c r="Q179" s="20">
        <v>1499</v>
      </c>
      <c r="R179" s="20">
        <f>N179</f>
        <v>1399</v>
      </c>
      <c r="S179" s="20">
        <v>1399</v>
      </c>
    </row>
    <row r="180" spans="1:19">
      <c r="B180" s="18" t="s">
        <v>17776</v>
      </c>
      <c r="D180" s="18" t="s">
        <v>17777</v>
      </c>
      <c r="E180" s="18" t="s">
        <v>17778</v>
      </c>
      <c r="F180" s="18" t="s">
        <v>17779</v>
      </c>
      <c r="G180" s="19">
        <v>12</v>
      </c>
      <c r="H180" s="23">
        <v>45886</v>
      </c>
      <c r="I180" s="23">
        <v>46233</v>
      </c>
      <c r="J180" s="23">
        <v>45574</v>
      </c>
      <c r="K180" s="23">
        <v>45575</v>
      </c>
      <c r="L180" s="20">
        <v>0</v>
      </c>
      <c r="M180" s="20">
        <v>0</v>
      </c>
      <c r="N180" s="20">
        <v>1735</v>
      </c>
      <c r="O180" s="21">
        <v>0</v>
      </c>
      <c r="Q180" s="20">
        <v>0</v>
      </c>
      <c r="R180" s="20">
        <f>N180</f>
        <v>1735</v>
      </c>
      <c r="S180" s="20">
        <v>1735</v>
      </c>
    </row>
    <row r="181" spans="1:19">
      <c r="B181" s="18" t="s">
        <v>17780</v>
      </c>
      <c r="D181" s="18" t="s">
        <v>17781</v>
      </c>
      <c r="E181" s="18" t="s">
        <v>17782</v>
      </c>
      <c r="F181" s="18" t="s">
        <v>17783</v>
      </c>
      <c r="G181" s="19">
        <v>12</v>
      </c>
      <c r="H181" s="23">
        <v>45886</v>
      </c>
      <c r="I181" s="23">
        <v>46233</v>
      </c>
      <c r="J181" s="23">
        <v>45572</v>
      </c>
      <c r="K181" s="23">
        <v>45573</v>
      </c>
      <c r="L181" s="20">
        <v>0</v>
      </c>
      <c r="M181" s="20">
        <v>0</v>
      </c>
      <c r="N181" s="20">
        <v>1535</v>
      </c>
      <c r="O181" s="21">
        <v>0</v>
      </c>
      <c r="Q181" s="20">
        <v>0</v>
      </c>
      <c r="R181" s="20">
        <f>N181</f>
        <v>1535</v>
      </c>
      <c r="S181" s="20">
        <v>1535</v>
      </c>
    </row>
    <row r="182" spans="1:19">
      <c r="B182" s="18" t="s">
        <v>17784</v>
      </c>
      <c r="D182" s="18" t="s">
        <v>17785</v>
      </c>
      <c r="E182" s="18" t="s">
        <v>17786</v>
      </c>
      <c r="F182" s="18" t="s">
        <v>17787</v>
      </c>
      <c r="G182" s="19">
        <v>12</v>
      </c>
      <c r="H182" s="23">
        <v>45886</v>
      </c>
      <c r="I182" s="23">
        <v>46233</v>
      </c>
      <c r="J182" s="23">
        <v>45579</v>
      </c>
      <c r="K182" s="23">
        <v>45579</v>
      </c>
      <c r="L182" s="20">
        <v>0</v>
      </c>
      <c r="M182" s="20">
        <v>0</v>
      </c>
      <c r="N182" s="20">
        <v>1535</v>
      </c>
      <c r="O182" s="21">
        <v>0</v>
      </c>
      <c r="Q182" s="20">
        <v>0</v>
      </c>
      <c r="R182" s="20">
        <f>N182</f>
        <v>1535</v>
      </c>
      <c r="S182" s="20">
        <v>1535</v>
      </c>
    </row>
    <row r="183" spans="1:19">
      <c r="A183" s="17" t="s">
        <v>17788</v>
      </c>
    </row>
    <row r="184" spans="1:19">
      <c r="B184" s="18" t="s">
        <v>17789</v>
      </c>
      <c r="D184" s="18" t="s">
        <v>17790</v>
      </c>
      <c r="E184" s="18" t="s">
        <v>17791</v>
      </c>
      <c r="F184" s="18" t="s">
        <v>17792</v>
      </c>
      <c r="G184" s="19">
        <v>12</v>
      </c>
      <c r="H184" s="23">
        <v>45886</v>
      </c>
      <c r="I184" s="23">
        <v>46233</v>
      </c>
      <c r="J184" s="23">
        <v>45559</v>
      </c>
      <c r="K184" s="23">
        <v>45560</v>
      </c>
      <c r="L184" s="20">
        <v>3500</v>
      </c>
      <c r="M184" s="20">
        <v>0</v>
      </c>
      <c r="N184" s="20">
        <v>2000</v>
      </c>
      <c r="O184" s="21">
        <v>0</v>
      </c>
      <c r="Q184" s="20">
        <v>0</v>
      </c>
      <c r="R184" s="20">
        <f>N184</f>
        <v>2000</v>
      </c>
      <c r="S184" s="20">
        <v>2000</v>
      </c>
    </row>
    <row r="185" spans="1:19">
      <c r="B185" s="18" t="s">
        <v>17793</v>
      </c>
      <c r="D185" s="18" t="s">
        <v>17794</v>
      </c>
      <c r="E185" s="18" t="s">
        <v>17795</v>
      </c>
      <c r="F185" s="18" t="s">
        <v>17796</v>
      </c>
      <c r="G185" s="19">
        <v>12</v>
      </c>
      <c r="H185" s="23">
        <v>45886</v>
      </c>
      <c r="I185" s="23">
        <v>46233</v>
      </c>
      <c r="J185" s="23">
        <v>45561</v>
      </c>
      <c r="K185" s="23">
        <v>45562</v>
      </c>
      <c r="L185" s="20">
        <v>0</v>
      </c>
      <c r="M185" s="20">
        <v>0</v>
      </c>
      <c r="N185" s="20">
        <v>1750</v>
      </c>
      <c r="O185" s="21">
        <v>0</v>
      </c>
      <c r="Q185" s="20">
        <v>0</v>
      </c>
      <c r="R185" s="20">
        <f>N185</f>
        <v>1750</v>
      </c>
      <c r="S185" s="20">
        <v>1750</v>
      </c>
    </row>
    <row r="186" spans="1:19">
      <c r="B186" s="18" t="s">
        <v>17797</v>
      </c>
      <c r="D186" s="18" t="s">
        <v>17798</v>
      </c>
      <c r="E186" s="18" t="s">
        <v>17799</v>
      </c>
      <c r="F186" s="18" t="s">
        <v>17800</v>
      </c>
      <c r="G186" s="19">
        <v>12</v>
      </c>
      <c r="H186" s="23">
        <v>45886</v>
      </c>
      <c r="I186" s="23">
        <v>46233</v>
      </c>
      <c r="J186" s="23">
        <v>45559</v>
      </c>
      <c r="K186" s="23">
        <v>45560</v>
      </c>
      <c r="L186" s="20">
        <v>0</v>
      </c>
      <c r="M186" s="20">
        <v>0</v>
      </c>
      <c r="N186" s="20">
        <v>2000</v>
      </c>
      <c r="O186" s="21">
        <v>0</v>
      </c>
      <c r="Q186" s="20">
        <v>0</v>
      </c>
      <c r="R186" s="20">
        <f>N186</f>
        <v>2000</v>
      </c>
      <c r="S186" s="20">
        <v>2000</v>
      </c>
    </row>
    <row r="187" spans="1:19">
      <c r="A187" s="17" t="s">
        <v>17801</v>
      </c>
    </row>
    <row r="188" spans="1:19">
      <c r="B188" s="18" t="s">
        <v>17802</v>
      </c>
      <c r="D188" s="18" t="s">
        <v>17803</v>
      </c>
      <c r="E188" s="18" t="s">
        <v>17804</v>
      </c>
      <c r="F188" s="18" t="s">
        <v>17805</v>
      </c>
      <c r="G188" s="19">
        <v>12</v>
      </c>
      <c r="H188" s="23">
        <v>45886</v>
      </c>
      <c r="I188" s="23">
        <v>46233</v>
      </c>
      <c r="J188" s="23">
        <v>45554</v>
      </c>
      <c r="K188" s="23">
        <v>45555</v>
      </c>
      <c r="L188" s="20">
        <v>0</v>
      </c>
      <c r="M188" s="20">
        <v>0</v>
      </c>
      <c r="N188" s="20">
        <v>2000</v>
      </c>
      <c r="O188" s="21">
        <v>0</v>
      </c>
      <c r="Q188" s="20">
        <v>0</v>
      </c>
      <c r="R188" s="20">
        <f>N188</f>
        <v>2000</v>
      </c>
      <c r="S188" s="20">
        <v>2000</v>
      </c>
    </row>
    <row r="189" spans="1:19">
      <c r="B189" s="18" t="s">
        <v>17806</v>
      </c>
      <c r="D189" s="18" t="s">
        <v>17807</v>
      </c>
      <c r="E189" s="18" t="s">
        <v>17808</v>
      </c>
      <c r="F189" s="18" t="s">
        <v>17809</v>
      </c>
      <c r="G189" s="19">
        <v>12</v>
      </c>
      <c r="H189" s="23">
        <v>45886</v>
      </c>
      <c r="I189" s="23">
        <v>46233</v>
      </c>
      <c r="J189" s="23">
        <v>45554</v>
      </c>
      <c r="K189" s="23">
        <v>45555</v>
      </c>
      <c r="L189" s="20">
        <v>0</v>
      </c>
      <c r="M189" s="20">
        <v>0</v>
      </c>
      <c r="N189" s="20">
        <v>1750</v>
      </c>
      <c r="O189" s="21">
        <v>0</v>
      </c>
      <c r="Q189" s="20">
        <v>0</v>
      </c>
      <c r="R189" s="20">
        <f>N189</f>
        <v>1750</v>
      </c>
      <c r="S189" s="20">
        <v>1750</v>
      </c>
    </row>
    <row r="190" spans="1:19">
      <c r="B190" s="18" t="s">
        <v>17810</v>
      </c>
      <c r="D190" s="18" t="s">
        <v>17811</v>
      </c>
      <c r="E190" s="18" t="s">
        <v>17812</v>
      </c>
      <c r="F190" s="18" t="s">
        <v>17813</v>
      </c>
      <c r="G190" s="19">
        <v>12</v>
      </c>
      <c r="H190" s="23">
        <v>45886</v>
      </c>
      <c r="I190" s="23">
        <v>46233</v>
      </c>
      <c r="J190" s="23">
        <v>45554</v>
      </c>
      <c r="K190" s="23">
        <v>45555</v>
      </c>
      <c r="L190" s="20">
        <v>0</v>
      </c>
      <c r="M190" s="20">
        <v>0</v>
      </c>
      <c r="N190" s="20">
        <v>2000</v>
      </c>
      <c r="O190" s="21">
        <v>0</v>
      </c>
      <c r="Q190" s="20">
        <v>0</v>
      </c>
      <c r="R190" s="20">
        <f>N190</f>
        <v>2000</v>
      </c>
      <c r="S190" s="20">
        <v>2000</v>
      </c>
    </row>
    <row r="191" spans="1:19">
      <c r="A191" s="17" t="s">
        <v>17814</v>
      </c>
    </row>
    <row r="192" spans="1:19">
      <c r="A192" s="18" t="s">
        <v>17815</v>
      </c>
      <c r="B192" s="18" t="s">
        <v>17816</v>
      </c>
      <c r="C192" s="18" t="s">
        <v>17817</v>
      </c>
      <c r="D192" s="18" t="s">
        <v>17818</v>
      </c>
      <c r="E192" s="18" t="s">
        <v>17819</v>
      </c>
      <c r="F192" s="18" t="s">
        <v>17820</v>
      </c>
      <c r="G192" s="19">
        <v>12</v>
      </c>
      <c r="H192" s="23">
        <v>45869</v>
      </c>
      <c r="I192" s="23">
        <v>46233</v>
      </c>
      <c r="J192" s="23">
        <v>45562</v>
      </c>
      <c r="K192" s="23">
        <v>45562</v>
      </c>
      <c r="L192" s="20">
        <v>0</v>
      </c>
      <c r="M192" s="20">
        <v>1445</v>
      </c>
      <c r="N192" s="20">
        <v>1399</v>
      </c>
      <c r="O192" s="21">
        <v>0</v>
      </c>
      <c r="Q192" s="20">
        <v>0</v>
      </c>
      <c r="R192" s="20">
        <f t="shared" ref="R192:R201" si="8">N192</f>
        <v>1399</v>
      </c>
      <c r="S192" s="20">
        <v>1399</v>
      </c>
    </row>
    <row r="193" spans="1:19">
      <c r="A193" s="18" t="s">
        <v>17821</v>
      </c>
      <c r="B193" s="18" t="s">
        <v>17822</v>
      </c>
      <c r="C193" s="18" t="s">
        <v>17823</v>
      </c>
      <c r="D193" s="18" t="s">
        <v>17824</v>
      </c>
      <c r="E193" s="18" t="s">
        <v>17825</v>
      </c>
      <c r="F193" s="18" t="s">
        <v>17826</v>
      </c>
      <c r="G193" s="19">
        <v>12</v>
      </c>
      <c r="H193" s="23">
        <v>45869</v>
      </c>
      <c r="I193" s="23">
        <v>46233</v>
      </c>
      <c r="J193" s="23">
        <v>45560</v>
      </c>
      <c r="K193" s="23">
        <v>45560</v>
      </c>
      <c r="L193" s="20">
        <v>0</v>
      </c>
      <c r="M193" s="20">
        <v>1445</v>
      </c>
      <c r="N193" s="20">
        <v>1399</v>
      </c>
      <c r="O193" s="21">
        <v>0</v>
      </c>
      <c r="Q193" s="20">
        <v>0</v>
      </c>
      <c r="R193" s="20">
        <f t="shared" si="8"/>
        <v>1399</v>
      </c>
      <c r="S193" s="20">
        <v>1399</v>
      </c>
    </row>
    <row r="194" spans="1:19">
      <c r="A194" s="18" t="s">
        <v>17827</v>
      </c>
      <c r="B194" s="18" t="s">
        <v>17828</v>
      </c>
      <c r="C194" s="18" t="s">
        <v>17829</v>
      </c>
      <c r="D194" s="18" t="s">
        <v>17830</v>
      </c>
      <c r="E194" s="18" t="s">
        <v>17831</v>
      </c>
      <c r="F194" s="18" t="s">
        <v>17832</v>
      </c>
      <c r="G194" s="19">
        <v>12</v>
      </c>
      <c r="H194" s="23">
        <v>45869</v>
      </c>
      <c r="I194" s="23">
        <v>46233</v>
      </c>
      <c r="J194" s="23">
        <v>45580</v>
      </c>
      <c r="K194" s="23">
        <v>45580</v>
      </c>
      <c r="L194" s="20">
        <v>0</v>
      </c>
      <c r="M194" s="20">
        <v>1445</v>
      </c>
      <c r="N194" s="20">
        <v>1399</v>
      </c>
      <c r="O194" s="21">
        <v>0</v>
      </c>
      <c r="Q194" s="20">
        <v>1499</v>
      </c>
      <c r="R194" s="20">
        <f t="shared" si="8"/>
        <v>1399</v>
      </c>
      <c r="S194" s="20">
        <v>1399</v>
      </c>
    </row>
    <row r="195" spans="1:19">
      <c r="A195" s="18" t="s">
        <v>17833</v>
      </c>
      <c r="B195" s="18" t="s">
        <v>17834</v>
      </c>
      <c r="C195" s="18" t="s">
        <v>17835</v>
      </c>
      <c r="D195" s="18" t="s">
        <v>17836</v>
      </c>
      <c r="E195" s="18" t="s">
        <v>17837</v>
      </c>
      <c r="F195" s="18" t="s">
        <v>17838</v>
      </c>
      <c r="G195" s="19">
        <v>12</v>
      </c>
      <c r="H195" s="23">
        <v>45869</v>
      </c>
      <c r="I195" s="23">
        <v>46233</v>
      </c>
      <c r="J195" s="23">
        <v>45544</v>
      </c>
      <c r="K195" s="23">
        <v>45546</v>
      </c>
      <c r="L195" s="20">
        <v>0</v>
      </c>
      <c r="M195" s="20">
        <v>1445</v>
      </c>
      <c r="N195" s="20">
        <v>1599</v>
      </c>
      <c r="O195" s="21">
        <v>0</v>
      </c>
      <c r="Q195" s="20">
        <v>0</v>
      </c>
      <c r="R195" s="20">
        <f t="shared" si="8"/>
        <v>1599</v>
      </c>
      <c r="S195" s="20">
        <v>1599</v>
      </c>
    </row>
    <row r="196" spans="1:19">
      <c r="A196" s="18" t="s">
        <v>17839</v>
      </c>
      <c r="B196" s="18" t="s">
        <v>17840</v>
      </c>
      <c r="C196" s="18" t="s">
        <v>17841</v>
      </c>
      <c r="D196" s="18" t="s">
        <v>17842</v>
      </c>
      <c r="E196" s="18" t="s">
        <v>17843</v>
      </c>
      <c r="F196" s="18" t="s">
        <v>17844</v>
      </c>
      <c r="G196" s="19">
        <v>12</v>
      </c>
      <c r="H196" s="23">
        <v>45869</v>
      </c>
      <c r="I196" s="23">
        <v>46233</v>
      </c>
      <c r="J196" s="23">
        <v>45546</v>
      </c>
      <c r="K196" s="23">
        <v>45546</v>
      </c>
      <c r="L196" s="20">
        <v>0</v>
      </c>
      <c r="M196" s="20">
        <v>1445</v>
      </c>
      <c r="N196" s="20">
        <v>1599</v>
      </c>
      <c r="O196" s="21">
        <v>0</v>
      </c>
      <c r="Q196" s="20">
        <v>0</v>
      </c>
      <c r="R196" s="20">
        <f t="shared" si="8"/>
        <v>1599</v>
      </c>
      <c r="S196" s="20">
        <v>1599</v>
      </c>
    </row>
    <row r="197" spans="1:19">
      <c r="A197" s="18" t="s">
        <v>17845</v>
      </c>
      <c r="B197" s="18" t="s">
        <v>17846</v>
      </c>
      <c r="C197" s="18" t="s">
        <v>17847</v>
      </c>
      <c r="D197" s="18" t="s">
        <v>17848</v>
      </c>
      <c r="E197" s="18" t="s">
        <v>17849</v>
      </c>
      <c r="F197" s="18" t="s">
        <v>17850</v>
      </c>
      <c r="G197" s="19">
        <v>12</v>
      </c>
      <c r="H197" s="23">
        <v>45869</v>
      </c>
      <c r="I197" s="23">
        <v>46233</v>
      </c>
      <c r="J197" s="23">
        <v>45544</v>
      </c>
      <c r="K197" s="23">
        <v>45546</v>
      </c>
      <c r="L197" s="20">
        <v>0</v>
      </c>
      <c r="M197" s="20">
        <v>1445</v>
      </c>
      <c r="N197" s="20">
        <v>1599</v>
      </c>
      <c r="O197" s="21">
        <v>0</v>
      </c>
      <c r="Q197" s="20">
        <v>0</v>
      </c>
      <c r="R197" s="20">
        <f t="shared" si="8"/>
        <v>1599</v>
      </c>
      <c r="S197" s="20">
        <v>1599</v>
      </c>
    </row>
    <row r="198" spans="1:19">
      <c r="B198" s="18" t="s">
        <v>17851</v>
      </c>
      <c r="D198" s="18" t="s">
        <v>17852</v>
      </c>
      <c r="E198" s="18" t="s">
        <v>17853</v>
      </c>
      <c r="F198" s="18" t="s">
        <v>17854</v>
      </c>
      <c r="G198" s="19">
        <v>12</v>
      </c>
      <c r="H198" s="23">
        <v>45886</v>
      </c>
      <c r="I198" s="23">
        <v>46233</v>
      </c>
      <c r="L198" s="20">
        <v>0</v>
      </c>
      <c r="M198" s="20">
        <v>0</v>
      </c>
      <c r="N198" s="20">
        <v>1535</v>
      </c>
      <c r="O198" s="21">
        <v>0</v>
      </c>
      <c r="Q198" s="20">
        <v>0</v>
      </c>
      <c r="R198" s="20">
        <f t="shared" si="8"/>
        <v>1535</v>
      </c>
      <c r="S198" s="20">
        <v>1535</v>
      </c>
    </row>
    <row r="199" spans="1:19">
      <c r="B199" s="18" t="s">
        <v>17855</v>
      </c>
      <c r="D199" s="18" t="s">
        <v>17856</v>
      </c>
      <c r="E199" s="18" t="s">
        <v>17857</v>
      </c>
      <c r="F199" s="18" t="s">
        <v>17858</v>
      </c>
      <c r="G199" s="19">
        <v>12</v>
      </c>
      <c r="H199" s="23">
        <v>45886</v>
      </c>
      <c r="I199" s="23">
        <v>46233</v>
      </c>
      <c r="J199" s="23">
        <v>45611</v>
      </c>
      <c r="K199" s="23">
        <v>45611</v>
      </c>
      <c r="L199" s="20">
        <v>0</v>
      </c>
      <c r="M199" s="20">
        <v>0</v>
      </c>
      <c r="N199" s="20">
        <v>1535</v>
      </c>
      <c r="O199" s="21">
        <v>0</v>
      </c>
      <c r="Q199" s="20">
        <v>0</v>
      </c>
      <c r="R199" s="20">
        <f t="shared" si="8"/>
        <v>1535</v>
      </c>
      <c r="S199" s="20">
        <v>1535</v>
      </c>
    </row>
    <row r="200" spans="1:19">
      <c r="B200" s="18" t="s">
        <v>17859</v>
      </c>
      <c r="D200" s="18" t="s">
        <v>17860</v>
      </c>
      <c r="E200" s="18" t="s">
        <v>17861</v>
      </c>
      <c r="F200" s="18" t="s">
        <v>17862</v>
      </c>
      <c r="G200" s="19">
        <v>12</v>
      </c>
      <c r="H200" s="23">
        <v>45869</v>
      </c>
      <c r="I200" s="23">
        <v>46233</v>
      </c>
      <c r="J200" s="23">
        <v>45575</v>
      </c>
      <c r="K200" s="23">
        <v>45575</v>
      </c>
      <c r="L200" s="20">
        <v>0</v>
      </c>
      <c r="M200" s="20">
        <v>0</v>
      </c>
      <c r="N200" s="20">
        <v>1535</v>
      </c>
      <c r="O200" s="21">
        <v>0</v>
      </c>
      <c r="Q200" s="20">
        <v>0</v>
      </c>
      <c r="R200" s="20">
        <f t="shared" si="8"/>
        <v>1535</v>
      </c>
      <c r="S200" s="20">
        <v>1535</v>
      </c>
    </row>
    <row r="201" spans="1:19">
      <c r="B201" s="18" t="s">
        <v>17863</v>
      </c>
      <c r="D201" s="18" t="s">
        <v>17864</v>
      </c>
      <c r="E201" s="18" t="s">
        <v>17865</v>
      </c>
      <c r="F201" s="18" t="s">
        <v>17866</v>
      </c>
      <c r="G201" s="19">
        <v>12</v>
      </c>
      <c r="H201" s="23">
        <v>45886</v>
      </c>
      <c r="I201" s="23">
        <v>46233</v>
      </c>
      <c r="J201" s="23">
        <v>45579</v>
      </c>
      <c r="K201" s="23">
        <v>45579</v>
      </c>
      <c r="L201" s="20">
        <v>0</v>
      </c>
      <c r="M201" s="20">
        <v>0</v>
      </c>
      <c r="N201" s="20">
        <v>1535</v>
      </c>
      <c r="O201" s="21">
        <v>0</v>
      </c>
      <c r="Q201" s="20">
        <v>0</v>
      </c>
      <c r="R201" s="20">
        <f t="shared" si="8"/>
        <v>1535</v>
      </c>
      <c r="S201" s="20">
        <v>1535</v>
      </c>
    </row>
    <row r="202" spans="1:19">
      <c r="A202" s="17" t="s">
        <v>17867</v>
      </c>
    </row>
    <row r="203" spans="1:19">
      <c r="A203" s="18" t="s">
        <v>17868</v>
      </c>
      <c r="B203" s="18" t="s">
        <v>17869</v>
      </c>
      <c r="C203" s="18" t="s">
        <v>17870</v>
      </c>
      <c r="D203" s="18" t="s">
        <v>17871</v>
      </c>
      <c r="E203" s="18" t="s">
        <v>17872</v>
      </c>
      <c r="F203" s="18" t="s">
        <v>17873</v>
      </c>
      <c r="G203" s="19">
        <v>12</v>
      </c>
      <c r="H203" s="23">
        <v>45870</v>
      </c>
      <c r="I203" s="23">
        <v>46233</v>
      </c>
      <c r="J203" s="23">
        <v>45546</v>
      </c>
      <c r="K203" s="23">
        <v>45546</v>
      </c>
      <c r="L203" s="20">
        <v>0</v>
      </c>
      <c r="M203" s="20">
        <v>1455.71</v>
      </c>
      <c r="N203" s="20">
        <v>1599</v>
      </c>
      <c r="O203" s="21">
        <v>0</v>
      </c>
      <c r="Q203" s="20">
        <v>1395</v>
      </c>
      <c r="R203" s="20">
        <f t="shared" ref="R203:R234" si="9">N203</f>
        <v>1599</v>
      </c>
      <c r="S203" s="20">
        <v>1599</v>
      </c>
    </row>
    <row r="204" spans="1:19">
      <c r="A204" s="18" t="s">
        <v>17874</v>
      </c>
      <c r="B204" s="18" t="s">
        <v>17875</v>
      </c>
      <c r="C204" s="18" t="s">
        <v>17876</v>
      </c>
      <c r="D204" s="18" t="s">
        <v>17877</v>
      </c>
      <c r="E204" s="18" t="s">
        <v>17878</v>
      </c>
      <c r="F204" s="18" t="s">
        <v>17879</v>
      </c>
      <c r="G204" s="19">
        <v>12</v>
      </c>
      <c r="H204" s="23">
        <v>45870</v>
      </c>
      <c r="I204" s="23">
        <v>46233</v>
      </c>
      <c r="J204" s="23">
        <v>45544</v>
      </c>
      <c r="K204" s="23">
        <v>45544</v>
      </c>
      <c r="L204" s="20">
        <v>0</v>
      </c>
      <c r="M204" s="20">
        <v>1455.71</v>
      </c>
      <c r="N204" s="20">
        <v>1599</v>
      </c>
      <c r="O204" s="21">
        <v>0</v>
      </c>
      <c r="Q204" s="20">
        <v>0</v>
      </c>
      <c r="R204" s="20">
        <f t="shared" si="9"/>
        <v>1599</v>
      </c>
      <c r="S204" s="20">
        <v>1599</v>
      </c>
    </row>
    <row r="205" spans="1:19">
      <c r="A205" s="18" t="s">
        <v>17880</v>
      </c>
      <c r="B205" s="18" t="s">
        <v>17881</v>
      </c>
      <c r="C205" s="18" t="s">
        <v>17882</v>
      </c>
      <c r="D205" s="18" t="s">
        <v>17883</v>
      </c>
      <c r="E205" s="18" t="s">
        <v>17884</v>
      </c>
      <c r="F205" s="18" t="s">
        <v>17885</v>
      </c>
      <c r="G205" s="19">
        <v>12</v>
      </c>
      <c r="H205" s="23">
        <v>45870</v>
      </c>
      <c r="I205" s="23">
        <v>46233</v>
      </c>
      <c r="J205" s="23">
        <v>45544</v>
      </c>
      <c r="K205" s="23">
        <v>45544</v>
      </c>
      <c r="L205" s="20">
        <v>0</v>
      </c>
      <c r="M205" s="20">
        <v>1455.71</v>
      </c>
      <c r="N205" s="20">
        <v>1399</v>
      </c>
      <c r="O205" s="21">
        <v>0</v>
      </c>
      <c r="Q205" s="20">
        <v>0</v>
      </c>
      <c r="R205" s="20">
        <f t="shared" si="9"/>
        <v>1399</v>
      </c>
      <c r="S205" s="20">
        <v>1399</v>
      </c>
    </row>
    <row r="206" spans="1:19">
      <c r="A206" s="18" t="s">
        <v>17886</v>
      </c>
      <c r="B206" s="18" t="s">
        <v>17887</v>
      </c>
      <c r="C206" s="18" t="s">
        <v>17888</v>
      </c>
      <c r="D206" s="18" t="s">
        <v>17889</v>
      </c>
      <c r="E206" s="18" t="s">
        <v>17890</v>
      </c>
      <c r="F206" s="18" t="s">
        <v>17891</v>
      </c>
      <c r="G206" s="19">
        <v>12</v>
      </c>
      <c r="H206" s="23">
        <v>45870</v>
      </c>
      <c r="I206" s="23">
        <v>46233</v>
      </c>
      <c r="J206" s="23">
        <v>45547</v>
      </c>
      <c r="K206" s="23">
        <v>45547</v>
      </c>
      <c r="L206" s="20">
        <v>0</v>
      </c>
      <c r="M206" s="20">
        <v>1455.71</v>
      </c>
      <c r="N206" s="20">
        <v>1599</v>
      </c>
      <c r="O206" s="21">
        <v>0</v>
      </c>
      <c r="Q206" s="20">
        <v>0</v>
      </c>
      <c r="R206" s="20">
        <f t="shared" si="9"/>
        <v>1599</v>
      </c>
      <c r="S206" s="20">
        <v>1599</v>
      </c>
    </row>
    <row r="207" spans="1:19">
      <c r="A207" s="18" t="s">
        <v>17892</v>
      </c>
      <c r="B207" s="18" t="s">
        <v>17893</v>
      </c>
      <c r="C207" s="18" t="s">
        <v>17894</v>
      </c>
      <c r="D207" s="18" t="s">
        <v>17895</v>
      </c>
      <c r="E207" s="18" t="s">
        <v>17896</v>
      </c>
      <c r="F207" s="18" t="s">
        <v>17897</v>
      </c>
      <c r="G207" s="19">
        <v>12</v>
      </c>
      <c r="H207" s="23">
        <v>45870</v>
      </c>
      <c r="I207" s="23">
        <v>46233</v>
      </c>
      <c r="J207" s="23">
        <v>45554</v>
      </c>
      <c r="K207" s="23">
        <v>45555</v>
      </c>
      <c r="L207" s="20">
        <v>3060</v>
      </c>
      <c r="M207" s="20">
        <v>1455.71</v>
      </c>
      <c r="N207" s="20">
        <v>1725</v>
      </c>
      <c r="O207" s="21">
        <v>0</v>
      </c>
      <c r="Q207" s="20">
        <v>0</v>
      </c>
      <c r="R207" s="20">
        <f t="shared" si="9"/>
        <v>1725</v>
      </c>
      <c r="S207" s="20">
        <v>1725</v>
      </c>
    </row>
    <row r="208" spans="1:19">
      <c r="A208" s="18" t="s">
        <v>17898</v>
      </c>
      <c r="B208" s="18" t="s">
        <v>17899</v>
      </c>
      <c r="C208" s="18" t="s">
        <v>17900</v>
      </c>
      <c r="D208" s="18" t="s">
        <v>17901</v>
      </c>
      <c r="E208" s="18" t="s">
        <v>17902</v>
      </c>
      <c r="F208" s="18" t="s">
        <v>17903</v>
      </c>
      <c r="G208" s="19">
        <v>12</v>
      </c>
      <c r="H208" s="23">
        <v>45870</v>
      </c>
      <c r="I208" s="23">
        <v>46233</v>
      </c>
      <c r="J208" s="23">
        <v>45545</v>
      </c>
      <c r="K208" s="23">
        <v>45546</v>
      </c>
      <c r="L208" s="20">
        <v>2790</v>
      </c>
      <c r="M208" s="20">
        <v>1455.71</v>
      </c>
      <c r="N208" s="20">
        <v>1399</v>
      </c>
      <c r="O208" s="21">
        <v>0</v>
      </c>
      <c r="Q208" s="20">
        <v>0</v>
      </c>
      <c r="R208" s="20">
        <f t="shared" si="9"/>
        <v>1399</v>
      </c>
      <c r="S208" s="20">
        <v>1399</v>
      </c>
    </row>
    <row r="209" spans="1:19">
      <c r="A209" s="18" t="s">
        <v>17904</v>
      </c>
      <c r="B209" s="18" t="s">
        <v>17905</v>
      </c>
      <c r="C209" s="18" t="s">
        <v>17906</v>
      </c>
      <c r="D209" s="18" t="s">
        <v>17907</v>
      </c>
      <c r="E209" s="18" t="s">
        <v>17908</v>
      </c>
      <c r="F209" s="18" t="s">
        <v>17909</v>
      </c>
      <c r="G209" s="19">
        <v>12</v>
      </c>
      <c r="H209" s="23">
        <v>45870</v>
      </c>
      <c r="I209" s="23">
        <v>46233</v>
      </c>
      <c r="J209" s="23">
        <v>45548</v>
      </c>
      <c r="K209" s="23">
        <v>45548</v>
      </c>
      <c r="L209" s="20">
        <v>0</v>
      </c>
      <c r="M209" s="20">
        <v>1455.71</v>
      </c>
      <c r="N209" s="20">
        <v>1599</v>
      </c>
      <c r="O209" s="21">
        <v>0</v>
      </c>
      <c r="Q209" s="20">
        <v>0</v>
      </c>
      <c r="R209" s="20">
        <f t="shared" si="9"/>
        <v>1599</v>
      </c>
      <c r="S209" s="20">
        <v>1599</v>
      </c>
    </row>
    <row r="210" spans="1:19">
      <c r="A210" s="18" t="s">
        <v>17910</v>
      </c>
      <c r="B210" s="18" t="s">
        <v>17911</v>
      </c>
      <c r="C210" s="18" t="s">
        <v>17912</v>
      </c>
      <c r="D210" s="18" t="s">
        <v>17913</v>
      </c>
      <c r="E210" s="18" t="s">
        <v>17914</v>
      </c>
      <c r="F210" s="18" t="s">
        <v>17915</v>
      </c>
      <c r="G210" s="19">
        <v>12</v>
      </c>
      <c r="H210" s="23">
        <v>45870</v>
      </c>
      <c r="I210" s="23">
        <v>46233</v>
      </c>
      <c r="J210" s="23">
        <v>45544</v>
      </c>
      <c r="K210" s="23">
        <v>45546</v>
      </c>
      <c r="L210" s="20">
        <v>0</v>
      </c>
      <c r="M210" s="20">
        <v>1455.71</v>
      </c>
      <c r="N210" s="20">
        <v>1425</v>
      </c>
      <c r="O210" s="21">
        <v>0</v>
      </c>
      <c r="Q210" s="20">
        <v>0</v>
      </c>
      <c r="R210" s="20">
        <f t="shared" si="9"/>
        <v>1425</v>
      </c>
      <c r="S210" s="20">
        <v>1425</v>
      </c>
    </row>
    <row r="211" spans="1:19">
      <c r="A211" s="18" t="s">
        <v>17916</v>
      </c>
      <c r="B211" s="18" t="s">
        <v>17917</v>
      </c>
      <c r="C211" s="18" t="s">
        <v>17918</v>
      </c>
      <c r="D211" s="18" t="s">
        <v>17919</v>
      </c>
      <c r="E211" s="18" t="s">
        <v>17920</v>
      </c>
      <c r="F211" s="18" t="s">
        <v>17921</v>
      </c>
      <c r="G211" s="19">
        <v>12</v>
      </c>
      <c r="H211" s="23">
        <v>45870</v>
      </c>
      <c r="I211" s="23">
        <v>46233</v>
      </c>
      <c r="J211" s="23">
        <v>45568</v>
      </c>
      <c r="K211" s="23">
        <v>45568</v>
      </c>
      <c r="L211" s="20">
        <v>0</v>
      </c>
      <c r="M211" s="20">
        <v>1455.71</v>
      </c>
      <c r="N211" s="20">
        <v>1599</v>
      </c>
      <c r="O211" s="21">
        <v>0</v>
      </c>
      <c r="Q211" s="20">
        <v>0</v>
      </c>
      <c r="R211" s="20">
        <f t="shared" si="9"/>
        <v>1599</v>
      </c>
      <c r="S211" s="20">
        <v>1599</v>
      </c>
    </row>
    <row r="212" spans="1:19">
      <c r="A212" s="18" t="s">
        <v>17922</v>
      </c>
      <c r="B212" s="18" t="s">
        <v>17923</v>
      </c>
      <c r="C212" s="18" t="s">
        <v>17924</v>
      </c>
      <c r="D212" s="18" t="s">
        <v>17925</v>
      </c>
      <c r="E212" s="18" t="s">
        <v>17926</v>
      </c>
      <c r="F212" s="18" t="s">
        <v>17927</v>
      </c>
      <c r="G212" s="19">
        <v>12</v>
      </c>
      <c r="H212" s="23">
        <v>45870</v>
      </c>
      <c r="I212" s="23">
        <v>46233</v>
      </c>
      <c r="J212" s="23">
        <v>45548</v>
      </c>
      <c r="K212" s="23">
        <v>45548</v>
      </c>
      <c r="L212" s="20">
        <v>0</v>
      </c>
      <c r="M212" s="20">
        <v>1455.71</v>
      </c>
      <c r="N212" s="20">
        <v>1399</v>
      </c>
      <c r="O212" s="21">
        <v>0</v>
      </c>
      <c r="Q212" s="20">
        <v>0</v>
      </c>
      <c r="R212" s="20">
        <f t="shared" si="9"/>
        <v>1399</v>
      </c>
      <c r="S212" s="20">
        <v>1399</v>
      </c>
    </row>
    <row r="213" spans="1:19">
      <c r="A213" s="18" t="s">
        <v>17928</v>
      </c>
      <c r="B213" s="18" t="s">
        <v>17929</v>
      </c>
      <c r="C213" s="18" t="s">
        <v>17930</v>
      </c>
      <c r="D213" s="18" t="s">
        <v>17931</v>
      </c>
      <c r="E213" s="18" t="s">
        <v>17932</v>
      </c>
      <c r="F213" s="18" t="s">
        <v>17933</v>
      </c>
      <c r="G213" s="19">
        <v>12</v>
      </c>
      <c r="H213" s="23">
        <v>45869</v>
      </c>
      <c r="I213" s="23">
        <v>46233</v>
      </c>
      <c r="J213" s="23">
        <v>45551</v>
      </c>
      <c r="K213" s="23">
        <v>45552</v>
      </c>
      <c r="L213" s="20">
        <v>2950</v>
      </c>
      <c r="M213" s="20">
        <v>1455.71</v>
      </c>
      <c r="N213" s="20">
        <v>1690</v>
      </c>
      <c r="O213" s="21">
        <v>0</v>
      </c>
      <c r="Q213" s="20">
        <v>0</v>
      </c>
      <c r="R213" s="20">
        <f t="shared" si="9"/>
        <v>1690</v>
      </c>
      <c r="S213" s="20">
        <v>1690</v>
      </c>
    </row>
    <row r="214" spans="1:19">
      <c r="A214" s="18" t="s">
        <v>17934</v>
      </c>
      <c r="B214" s="18" t="s">
        <v>17935</v>
      </c>
      <c r="C214" s="18" t="s">
        <v>17936</v>
      </c>
      <c r="D214" s="18" t="s">
        <v>17937</v>
      </c>
      <c r="E214" s="18" t="s">
        <v>17938</v>
      </c>
      <c r="F214" s="18" t="s">
        <v>17939</v>
      </c>
      <c r="G214" s="19">
        <v>12</v>
      </c>
      <c r="H214" s="23">
        <v>45870</v>
      </c>
      <c r="I214" s="23">
        <v>46233</v>
      </c>
      <c r="J214" s="23">
        <v>45580</v>
      </c>
      <c r="K214" s="23">
        <v>45581</v>
      </c>
      <c r="L214" s="20">
        <v>0</v>
      </c>
      <c r="M214" s="20">
        <v>1455.71</v>
      </c>
      <c r="N214" s="20">
        <v>1530</v>
      </c>
      <c r="O214" s="21">
        <v>0</v>
      </c>
      <c r="Q214" s="20">
        <v>0</v>
      </c>
      <c r="R214" s="20">
        <f t="shared" si="9"/>
        <v>1530</v>
      </c>
      <c r="S214" s="20">
        <v>1530</v>
      </c>
    </row>
    <row r="215" spans="1:19">
      <c r="A215" s="18" t="s">
        <v>17940</v>
      </c>
      <c r="B215" s="18" t="s">
        <v>17941</v>
      </c>
      <c r="C215" s="18" t="s">
        <v>17942</v>
      </c>
      <c r="D215" s="18" t="s">
        <v>17943</v>
      </c>
      <c r="E215" s="18" t="s">
        <v>17944</v>
      </c>
      <c r="F215" s="18" t="s">
        <v>17945</v>
      </c>
      <c r="G215" s="19">
        <v>12</v>
      </c>
      <c r="H215" s="23">
        <v>45869</v>
      </c>
      <c r="I215" s="23">
        <v>46233</v>
      </c>
      <c r="J215" s="23">
        <v>45552</v>
      </c>
      <c r="K215" s="23">
        <v>45552</v>
      </c>
      <c r="L215" s="20">
        <v>0</v>
      </c>
      <c r="M215" s="20">
        <v>1455.71</v>
      </c>
      <c r="N215" s="20">
        <v>1690</v>
      </c>
      <c r="O215" s="21">
        <v>0</v>
      </c>
      <c r="Q215" s="20">
        <v>1534</v>
      </c>
      <c r="R215" s="20">
        <f t="shared" si="9"/>
        <v>1690</v>
      </c>
      <c r="S215" s="20">
        <v>1690</v>
      </c>
    </row>
    <row r="216" spans="1:19">
      <c r="A216" s="18" t="s">
        <v>17946</v>
      </c>
      <c r="B216" s="18" t="s">
        <v>17947</v>
      </c>
      <c r="C216" s="18" t="s">
        <v>17948</v>
      </c>
      <c r="D216" s="18" t="s">
        <v>17949</v>
      </c>
      <c r="E216" s="18" t="s">
        <v>17950</v>
      </c>
      <c r="F216" s="18" t="s">
        <v>17951</v>
      </c>
      <c r="G216" s="19">
        <v>12</v>
      </c>
      <c r="H216" s="23">
        <v>45869</v>
      </c>
      <c r="I216" s="23">
        <v>46233</v>
      </c>
      <c r="J216" s="23">
        <v>45565</v>
      </c>
      <c r="K216" s="23">
        <v>45567</v>
      </c>
      <c r="L216" s="20">
        <v>0</v>
      </c>
      <c r="M216" s="20">
        <v>1455.71</v>
      </c>
      <c r="N216" s="20">
        <v>1490</v>
      </c>
      <c r="O216" s="21">
        <v>0</v>
      </c>
      <c r="Q216" s="20">
        <v>0</v>
      </c>
      <c r="R216" s="20">
        <f t="shared" si="9"/>
        <v>1490</v>
      </c>
      <c r="S216" s="20">
        <v>1490</v>
      </c>
    </row>
    <row r="217" spans="1:19">
      <c r="A217" s="18" t="s">
        <v>17952</v>
      </c>
      <c r="B217" s="18" t="s">
        <v>17953</v>
      </c>
      <c r="C217" s="18" t="s">
        <v>17954</v>
      </c>
      <c r="D217" s="18" t="s">
        <v>17955</v>
      </c>
      <c r="E217" s="18" t="s">
        <v>17956</v>
      </c>
      <c r="F217" s="18" t="s">
        <v>17957</v>
      </c>
      <c r="G217" s="19">
        <v>12</v>
      </c>
      <c r="H217" s="23">
        <v>45869</v>
      </c>
      <c r="I217" s="23">
        <v>46233</v>
      </c>
      <c r="J217" s="23">
        <v>45552</v>
      </c>
      <c r="K217" s="23">
        <v>45552</v>
      </c>
      <c r="L217" s="20">
        <v>0</v>
      </c>
      <c r="M217" s="20">
        <v>1455.71</v>
      </c>
      <c r="N217" s="20">
        <v>1725</v>
      </c>
      <c r="O217" s="21">
        <v>0</v>
      </c>
      <c r="Q217" s="20">
        <v>1534</v>
      </c>
      <c r="R217" s="20">
        <f t="shared" si="9"/>
        <v>1725</v>
      </c>
      <c r="S217" s="20">
        <v>1725</v>
      </c>
    </row>
    <row r="218" spans="1:19">
      <c r="A218" s="18" t="s">
        <v>17958</v>
      </c>
      <c r="B218" s="18" t="s">
        <v>17959</v>
      </c>
      <c r="C218" s="18" t="s">
        <v>17960</v>
      </c>
      <c r="D218" s="18" t="s">
        <v>17961</v>
      </c>
      <c r="E218" s="18" t="s">
        <v>17962</v>
      </c>
      <c r="F218" s="18" t="s">
        <v>17963</v>
      </c>
      <c r="G218" s="19">
        <v>12</v>
      </c>
      <c r="H218" s="23">
        <v>45869</v>
      </c>
      <c r="I218" s="23">
        <v>46233</v>
      </c>
      <c r="J218" s="23">
        <v>45547</v>
      </c>
      <c r="K218" s="23">
        <v>45547</v>
      </c>
      <c r="L218" s="20">
        <v>0</v>
      </c>
      <c r="M218" s="20">
        <v>1455.71</v>
      </c>
      <c r="N218" s="20">
        <v>1399</v>
      </c>
      <c r="O218" s="21">
        <v>0</v>
      </c>
      <c r="Q218" s="20">
        <v>1430</v>
      </c>
      <c r="R218" s="20">
        <f t="shared" si="9"/>
        <v>1399</v>
      </c>
      <c r="S218" s="20">
        <v>1399</v>
      </c>
    </row>
    <row r="219" spans="1:19">
      <c r="A219" s="18" t="s">
        <v>17964</v>
      </c>
      <c r="B219" s="18" t="s">
        <v>17965</v>
      </c>
      <c r="C219" s="18" t="s">
        <v>17966</v>
      </c>
      <c r="D219" s="18" t="s">
        <v>17967</v>
      </c>
      <c r="E219" s="18" t="s">
        <v>17968</v>
      </c>
      <c r="F219" s="18" t="s">
        <v>17969</v>
      </c>
      <c r="G219" s="19">
        <v>12</v>
      </c>
      <c r="H219" s="23">
        <v>45869</v>
      </c>
      <c r="I219" s="23">
        <v>46233</v>
      </c>
      <c r="J219" s="23">
        <v>45548</v>
      </c>
      <c r="K219" s="23">
        <v>45548</v>
      </c>
      <c r="L219" s="20">
        <v>0</v>
      </c>
      <c r="M219" s="20">
        <v>1455.71</v>
      </c>
      <c r="N219" s="20">
        <v>1599</v>
      </c>
      <c r="O219" s="21">
        <v>0</v>
      </c>
      <c r="Q219" s="20">
        <v>0</v>
      </c>
      <c r="R219" s="20">
        <f t="shared" si="9"/>
        <v>1599</v>
      </c>
      <c r="S219" s="20">
        <v>1599</v>
      </c>
    </row>
    <row r="220" spans="1:19">
      <c r="B220" s="18" t="s">
        <v>17970</v>
      </c>
      <c r="D220" s="18" t="s">
        <v>17971</v>
      </c>
      <c r="E220" s="18" t="s">
        <v>17972</v>
      </c>
      <c r="F220" s="18" t="s">
        <v>17973</v>
      </c>
      <c r="G220" s="19">
        <v>12</v>
      </c>
      <c r="H220" s="23">
        <v>45886</v>
      </c>
      <c r="I220" s="23">
        <v>46233</v>
      </c>
      <c r="J220" s="23">
        <v>45560</v>
      </c>
      <c r="K220" s="23">
        <v>45560</v>
      </c>
      <c r="L220" s="20">
        <v>2890</v>
      </c>
      <c r="M220" s="20">
        <v>0</v>
      </c>
      <c r="N220" s="20">
        <v>1445</v>
      </c>
      <c r="O220" s="21">
        <v>0</v>
      </c>
      <c r="Q220" s="20">
        <v>0</v>
      </c>
      <c r="R220" s="20">
        <f t="shared" si="9"/>
        <v>1445</v>
      </c>
      <c r="S220" s="20">
        <v>1445</v>
      </c>
    </row>
    <row r="221" spans="1:19">
      <c r="B221" s="18" t="s">
        <v>17974</v>
      </c>
      <c r="D221" s="18" t="s">
        <v>17975</v>
      </c>
      <c r="E221" s="18" t="s">
        <v>17976</v>
      </c>
      <c r="F221" s="18" t="s">
        <v>17977</v>
      </c>
      <c r="G221" s="19">
        <v>12</v>
      </c>
      <c r="H221" s="23">
        <v>45869</v>
      </c>
      <c r="I221" s="23">
        <v>46233</v>
      </c>
      <c r="J221" s="23">
        <v>45567</v>
      </c>
      <c r="K221" s="23">
        <v>45567</v>
      </c>
      <c r="L221" s="20">
        <v>0</v>
      </c>
      <c r="M221" s="20">
        <v>0</v>
      </c>
      <c r="N221" s="20">
        <v>1645</v>
      </c>
      <c r="O221" s="21">
        <v>0</v>
      </c>
      <c r="Q221" s="20">
        <v>0</v>
      </c>
      <c r="R221" s="20">
        <f t="shared" si="9"/>
        <v>1645</v>
      </c>
      <c r="S221" s="20">
        <v>1645</v>
      </c>
    </row>
    <row r="222" spans="1:19">
      <c r="B222" s="18" t="s">
        <v>17978</v>
      </c>
      <c r="D222" s="18" t="s">
        <v>17979</v>
      </c>
      <c r="E222" s="18" t="s">
        <v>17980</v>
      </c>
      <c r="F222" s="18" t="s">
        <v>17981</v>
      </c>
      <c r="G222" s="19">
        <v>12</v>
      </c>
      <c r="H222" s="23">
        <v>45886</v>
      </c>
      <c r="I222" s="23">
        <v>46233</v>
      </c>
      <c r="J222" s="23">
        <v>45569</v>
      </c>
      <c r="K222" s="23">
        <v>45572</v>
      </c>
      <c r="L222" s="20">
        <v>2890</v>
      </c>
      <c r="M222" s="20">
        <v>0</v>
      </c>
      <c r="N222" s="20">
        <v>1545</v>
      </c>
      <c r="O222" s="21">
        <v>0</v>
      </c>
      <c r="Q222" s="20">
        <v>0</v>
      </c>
      <c r="R222" s="20">
        <f t="shared" si="9"/>
        <v>1545</v>
      </c>
      <c r="S222" s="20">
        <v>1545</v>
      </c>
    </row>
    <row r="223" spans="1:19">
      <c r="B223" s="18" t="s">
        <v>17982</v>
      </c>
      <c r="D223" s="18" t="s">
        <v>17983</v>
      </c>
      <c r="E223" s="18" t="s">
        <v>17984</v>
      </c>
      <c r="F223" s="18" t="s">
        <v>17985</v>
      </c>
      <c r="G223" s="19">
        <v>12</v>
      </c>
      <c r="H223" s="23">
        <v>45886</v>
      </c>
      <c r="I223" s="23">
        <v>46233</v>
      </c>
      <c r="J223" s="23">
        <v>45607</v>
      </c>
      <c r="K223" s="23">
        <v>45607</v>
      </c>
      <c r="L223" s="20">
        <v>0</v>
      </c>
      <c r="M223" s="20">
        <v>0</v>
      </c>
      <c r="N223" s="20">
        <v>1545</v>
      </c>
      <c r="O223" s="21">
        <v>0</v>
      </c>
      <c r="Q223" s="20">
        <v>0</v>
      </c>
      <c r="R223" s="20">
        <f t="shared" si="9"/>
        <v>1545</v>
      </c>
      <c r="S223" s="20">
        <v>1545</v>
      </c>
    </row>
    <row r="224" spans="1:19">
      <c r="B224" s="18" t="s">
        <v>17986</v>
      </c>
      <c r="D224" s="18" t="s">
        <v>17987</v>
      </c>
      <c r="E224" s="18" t="s">
        <v>17988</v>
      </c>
      <c r="F224" s="18" t="s">
        <v>17989</v>
      </c>
      <c r="G224" s="19">
        <v>12</v>
      </c>
      <c r="H224" s="23">
        <v>45886</v>
      </c>
      <c r="I224" s="23">
        <v>46233</v>
      </c>
      <c r="J224" s="23">
        <v>45559</v>
      </c>
      <c r="K224" s="23">
        <v>45560</v>
      </c>
      <c r="L224" s="20">
        <v>0</v>
      </c>
      <c r="M224" s="20">
        <v>0</v>
      </c>
      <c r="N224" s="20">
        <v>1645</v>
      </c>
      <c r="O224" s="21">
        <v>0</v>
      </c>
      <c r="Q224" s="20">
        <v>0</v>
      </c>
      <c r="R224" s="20">
        <f t="shared" si="9"/>
        <v>1645</v>
      </c>
      <c r="S224" s="20">
        <v>1645</v>
      </c>
    </row>
    <row r="225" spans="2:19">
      <c r="B225" s="18" t="s">
        <v>17990</v>
      </c>
      <c r="D225" s="18" t="s">
        <v>17991</v>
      </c>
      <c r="E225" s="18" t="s">
        <v>17992</v>
      </c>
      <c r="F225" s="18" t="s">
        <v>17993</v>
      </c>
      <c r="G225" s="19">
        <v>12</v>
      </c>
      <c r="H225" s="23">
        <v>45869</v>
      </c>
      <c r="I225" s="23">
        <v>46233</v>
      </c>
      <c r="J225" s="23">
        <v>45614</v>
      </c>
      <c r="K225" s="23">
        <v>45614</v>
      </c>
      <c r="L225" s="20">
        <v>0</v>
      </c>
      <c r="M225" s="20">
        <v>0</v>
      </c>
      <c r="N225" s="20">
        <v>1425</v>
      </c>
      <c r="O225" s="21">
        <v>0</v>
      </c>
      <c r="Q225" s="20">
        <v>0</v>
      </c>
      <c r="R225" s="20">
        <f t="shared" si="9"/>
        <v>1425</v>
      </c>
      <c r="S225" s="20">
        <v>1425</v>
      </c>
    </row>
    <row r="226" spans="2:19">
      <c r="B226" s="18" t="s">
        <v>17994</v>
      </c>
      <c r="D226" s="18" t="s">
        <v>17995</v>
      </c>
      <c r="E226" s="18" t="s">
        <v>17996</v>
      </c>
      <c r="F226" s="18" t="s">
        <v>17997</v>
      </c>
      <c r="G226" s="19">
        <v>12</v>
      </c>
      <c r="H226" s="23">
        <v>45886</v>
      </c>
      <c r="I226" s="23">
        <v>46233</v>
      </c>
      <c r="J226" s="23">
        <v>45555</v>
      </c>
      <c r="K226" s="23">
        <v>45558</v>
      </c>
      <c r="L226" s="20">
        <v>2890</v>
      </c>
      <c r="M226" s="20">
        <v>0</v>
      </c>
      <c r="N226" s="20">
        <v>1445</v>
      </c>
      <c r="O226" s="21">
        <v>0</v>
      </c>
      <c r="Q226" s="20">
        <v>0</v>
      </c>
      <c r="R226" s="20">
        <f t="shared" si="9"/>
        <v>1445</v>
      </c>
      <c r="S226" s="20">
        <v>1445</v>
      </c>
    </row>
    <row r="227" spans="2:19">
      <c r="B227" s="18" t="s">
        <v>17998</v>
      </c>
      <c r="D227" s="18" t="s">
        <v>17999</v>
      </c>
      <c r="E227" s="18" t="s">
        <v>18000</v>
      </c>
      <c r="F227" s="18" t="s">
        <v>18001</v>
      </c>
      <c r="G227" s="19">
        <v>12</v>
      </c>
      <c r="H227" s="23">
        <v>45886</v>
      </c>
      <c r="I227" s="23">
        <v>46233</v>
      </c>
      <c r="J227" s="23">
        <v>45558</v>
      </c>
      <c r="K227" s="23">
        <v>45558</v>
      </c>
      <c r="L227" s="20">
        <v>0</v>
      </c>
      <c r="M227" s="20">
        <v>0</v>
      </c>
      <c r="N227" s="20">
        <v>1645</v>
      </c>
      <c r="O227" s="21">
        <v>0</v>
      </c>
      <c r="Q227" s="20">
        <v>0</v>
      </c>
      <c r="R227" s="20">
        <f t="shared" si="9"/>
        <v>1645</v>
      </c>
      <c r="S227" s="20">
        <v>1645</v>
      </c>
    </row>
    <row r="228" spans="2:19">
      <c r="B228" s="18" t="s">
        <v>18002</v>
      </c>
      <c r="D228" s="18" t="s">
        <v>18003</v>
      </c>
      <c r="E228" s="18" t="s">
        <v>18004</v>
      </c>
      <c r="F228" s="18" t="s">
        <v>18005</v>
      </c>
      <c r="G228" s="19">
        <v>12</v>
      </c>
      <c r="H228" s="23">
        <v>45886</v>
      </c>
      <c r="I228" s="23">
        <v>46233</v>
      </c>
      <c r="J228" s="23">
        <v>45558</v>
      </c>
      <c r="K228" s="23">
        <v>45558</v>
      </c>
      <c r="L228" s="20">
        <v>0</v>
      </c>
      <c r="M228" s="20">
        <v>0</v>
      </c>
      <c r="N228" s="20">
        <v>1645</v>
      </c>
      <c r="O228" s="21">
        <v>0</v>
      </c>
      <c r="Q228" s="20">
        <v>0</v>
      </c>
      <c r="R228" s="20">
        <f t="shared" si="9"/>
        <v>1645</v>
      </c>
      <c r="S228" s="20">
        <v>1645</v>
      </c>
    </row>
    <row r="229" spans="2:19">
      <c r="B229" s="18" t="s">
        <v>18006</v>
      </c>
      <c r="D229" s="18" t="s">
        <v>18007</v>
      </c>
      <c r="E229" s="18" t="s">
        <v>18008</v>
      </c>
      <c r="F229" s="18" t="s">
        <v>18009</v>
      </c>
      <c r="G229" s="19">
        <v>12</v>
      </c>
      <c r="H229" s="23">
        <v>45886</v>
      </c>
      <c r="I229" s="23">
        <v>46233</v>
      </c>
      <c r="J229" s="23">
        <v>45589</v>
      </c>
      <c r="K229" s="23">
        <v>45589</v>
      </c>
      <c r="L229" s="20">
        <v>0</v>
      </c>
      <c r="M229" s="20">
        <v>0</v>
      </c>
      <c r="N229" s="20">
        <v>1510</v>
      </c>
      <c r="O229" s="21">
        <v>0</v>
      </c>
      <c r="Q229" s="20">
        <v>0</v>
      </c>
      <c r="R229" s="20">
        <f t="shared" si="9"/>
        <v>1510</v>
      </c>
      <c r="S229" s="20">
        <v>1510</v>
      </c>
    </row>
    <row r="230" spans="2:19">
      <c r="B230" s="18" t="s">
        <v>18010</v>
      </c>
      <c r="D230" s="18" t="s">
        <v>18011</v>
      </c>
      <c r="E230" s="18" t="s">
        <v>18012</v>
      </c>
      <c r="F230" s="18" t="s">
        <v>18013</v>
      </c>
      <c r="G230" s="19">
        <v>12</v>
      </c>
      <c r="H230" s="23">
        <v>45886</v>
      </c>
      <c r="I230" s="23">
        <v>46233</v>
      </c>
      <c r="J230" s="23">
        <v>45582</v>
      </c>
      <c r="K230" s="23">
        <v>45583</v>
      </c>
      <c r="L230" s="20">
        <v>0</v>
      </c>
      <c r="M230" s="20">
        <v>0</v>
      </c>
      <c r="N230" s="20">
        <v>1545</v>
      </c>
      <c r="O230" s="21">
        <v>0</v>
      </c>
      <c r="Q230" s="20">
        <v>0</v>
      </c>
      <c r="R230" s="20">
        <f t="shared" si="9"/>
        <v>1545</v>
      </c>
      <c r="S230" s="20">
        <v>1545</v>
      </c>
    </row>
    <row r="231" spans="2:19">
      <c r="B231" s="18" t="s">
        <v>18014</v>
      </c>
      <c r="D231" s="18" t="s">
        <v>18015</v>
      </c>
      <c r="E231" s="18" t="s">
        <v>18016</v>
      </c>
      <c r="F231" s="18" t="s">
        <v>18017</v>
      </c>
      <c r="G231" s="19">
        <v>12</v>
      </c>
      <c r="H231" s="23">
        <v>45886</v>
      </c>
      <c r="I231" s="23">
        <v>46233</v>
      </c>
      <c r="L231" s="20">
        <v>0</v>
      </c>
      <c r="M231" s="20">
        <v>0</v>
      </c>
      <c r="N231" s="20">
        <v>1545</v>
      </c>
      <c r="O231" s="21">
        <v>0</v>
      </c>
      <c r="Q231" s="20">
        <v>0</v>
      </c>
      <c r="R231" s="20">
        <f t="shared" si="9"/>
        <v>1545</v>
      </c>
      <c r="S231" s="20">
        <v>1545</v>
      </c>
    </row>
    <row r="232" spans="2:19">
      <c r="B232" s="18" t="s">
        <v>18018</v>
      </c>
      <c r="D232" s="18" t="s">
        <v>18019</v>
      </c>
      <c r="E232" s="18" t="s">
        <v>18020</v>
      </c>
      <c r="F232" s="18" t="s">
        <v>18021</v>
      </c>
      <c r="G232" s="19">
        <v>12</v>
      </c>
      <c r="H232" s="23">
        <v>45886</v>
      </c>
      <c r="I232" s="23">
        <v>46233</v>
      </c>
      <c r="J232" s="23">
        <v>45572</v>
      </c>
      <c r="K232" s="23">
        <v>45573</v>
      </c>
      <c r="L232" s="20">
        <v>0</v>
      </c>
      <c r="M232" s="20">
        <v>0</v>
      </c>
      <c r="N232" s="20">
        <v>1545</v>
      </c>
      <c r="O232" s="21">
        <v>0</v>
      </c>
      <c r="Q232" s="20">
        <v>0</v>
      </c>
      <c r="R232" s="20">
        <f t="shared" si="9"/>
        <v>1545</v>
      </c>
      <c r="S232" s="20">
        <v>1545</v>
      </c>
    </row>
    <row r="233" spans="2:19">
      <c r="B233" s="18" t="s">
        <v>18022</v>
      </c>
      <c r="D233" s="18" t="s">
        <v>18023</v>
      </c>
      <c r="E233" s="18" t="s">
        <v>18024</v>
      </c>
      <c r="F233" s="18" t="s">
        <v>18025</v>
      </c>
      <c r="G233" s="19">
        <v>12</v>
      </c>
      <c r="H233" s="23">
        <v>45886</v>
      </c>
      <c r="I233" s="23">
        <v>46233</v>
      </c>
      <c r="J233" s="23">
        <v>45573</v>
      </c>
      <c r="K233" s="23">
        <v>45573</v>
      </c>
      <c r="L233" s="20">
        <v>0</v>
      </c>
      <c r="M233" s="20">
        <v>0</v>
      </c>
      <c r="N233" s="20">
        <v>1545</v>
      </c>
      <c r="O233" s="21">
        <v>0</v>
      </c>
      <c r="Q233" s="20">
        <v>0</v>
      </c>
      <c r="R233" s="20">
        <f t="shared" si="9"/>
        <v>1545</v>
      </c>
      <c r="S233" s="20">
        <v>1545</v>
      </c>
    </row>
    <row r="234" spans="2:19">
      <c r="B234" s="18" t="s">
        <v>18026</v>
      </c>
      <c r="D234" s="18" t="s">
        <v>18027</v>
      </c>
      <c r="E234" s="18" t="s">
        <v>18028</v>
      </c>
      <c r="F234" s="18" t="s">
        <v>18029</v>
      </c>
      <c r="G234" s="19">
        <v>12</v>
      </c>
      <c r="H234" s="23">
        <v>45886</v>
      </c>
      <c r="I234" s="23">
        <v>46233</v>
      </c>
      <c r="J234" s="23">
        <v>45576</v>
      </c>
      <c r="K234" s="23">
        <v>45604</v>
      </c>
      <c r="L234" s="20">
        <v>3090</v>
      </c>
      <c r="M234" s="20">
        <v>0</v>
      </c>
      <c r="N234" s="20">
        <v>1510</v>
      </c>
      <c r="O234" s="21">
        <v>0</v>
      </c>
      <c r="Q234" s="20">
        <v>0</v>
      </c>
      <c r="R234" s="20">
        <f t="shared" si="9"/>
        <v>1510</v>
      </c>
      <c r="S234" s="20">
        <v>1510</v>
      </c>
    </row>
    <row r="235" spans="2:19">
      <c r="B235" s="18" t="s">
        <v>18030</v>
      </c>
      <c r="D235" s="18" t="s">
        <v>18031</v>
      </c>
      <c r="E235" s="18" t="s">
        <v>18032</v>
      </c>
      <c r="F235" s="18" t="s">
        <v>18033</v>
      </c>
      <c r="G235" s="19">
        <v>12</v>
      </c>
      <c r="H235" s="23">
        <v>45886</v>
      </c>
      <c r="I235" s="23">
        <v>46233</v>
      </c>
      <c r="J235" s="23">
        <v>45573</v>
      </c>
      <c r="K235" s="23">
        <v>45574</v>
      </c>
      <c r="L235" s="20">
        <v>0</v>
      </c>
      <c r="M235" s="20">
        <v>0</v>
      </c>
      <c r="N235" s="20">
        <v>1510</v>
      </c>
      <c r="O235" s="21">
        <v>0</v>
      </c>
      <c r="Q235" s="20">
        <v>0</v>
      </c>
      <c r="R235" s="20">
        <f t="shared" ref="R235:R255" si="10">N235</f>
        <v>1510</v>
      </c>
      <c r="S235" s="20">
        <v>1510</v>
      </c>
    </row>
    <row r="236" spans="2:19">
      <c r="B236" s="18" t="s">
        <v>18034</v>
      </c>
      <c r="D236" s="18" t="s">
        <v>18035</v>
      </c>
      <c r="E236" s="18" t="s">
        <v>18036</v>
      </c>
      <c r="F236" s="18" t="s">
        <v>18037</v>
      </c>
      <c r="G236" s="19">
        <v>12</v>
      </c>
      <c r="H236" s="23">
        <v>45886</v>
      </c>
      <c r="I236" s="23">
        <v>46233</v>
      </c>
      <c r="L236" s="20">
        <v>0</v>
      </c>
      <c r="M236" s="20">
        <v>0</v>
      </c>
      <c r="N236" s="20">
        <v>1545</v>
      </c>
      <c r="O236" s="21">
        <v>0</v>
      </c>
      <c r="Q236" s="20">
        <v>0</v>
      </c>
      <c r="R236" s="20">
        <f t="shared" si="10"/>
        <v>1545</v>
      </c>
      <c r="S236" s="20">
        <v>1545</v>
      </c>
    </row>
    <row r="237" spans="2:19">
      <c r="B237" s="18" t="s">
        <v>18038</v>
      </c>
      <c r="D237" s="18" t="s">
        <v>18039</v>
      </c>
      <c r="E237" s="18" t="s">
        <v>18040</v>
      </c>
      <c r="F237" s="18" t="s">
        <v>18041</v>
      </c>
      <c r="G237" s="19">
        <v>12</v>
      </c>
      <c r="H237" s="23">
        <v>45886</v>
      </c>
      <c r="I237" s="23">
        <v>46233</v>
      </c>
      <c r="J237" s="23">
        <v>45562</v>
      </c>
      <c r="K237" s="23">
        <v>45567</v>
      </c>
      <c r="L237" s="20">
        <v>0</v>
      </c>
      <c r="M237" s="20">
        <v>0</v>
      </c>
      <c r="N237" s="20">
        <v>1445</v>
      </c>
      <c r="O237" s="21">
        <v>0</v>
      </c>
      <c r="Q237" s="20">
        <v>0</v>
      </c>
      <c r="R237" s="20">
        <f t="shared" si="10"/>
        <v>1445</v>
      </c>
      <c r="S237" s="20">
        <v>1445</v>
      </c>
    </row>
    <row r="238" spans="2:19">
      <c r="B238" s="18" t="s">
        <v>18042</v>
      </c>
      <c r="D238" s="18" t="s">
        <v>18043</v>
      </c>
      <c r="E238" s="18" t="s">
        <v>18044</v>
      </c>
      <c r="F238" s="18" t="s">
        <v>18045</v>
      </c>
      <c r="G238" s="19">
        <v>12</v>
      </c>
      <c r="H238" s="23">
        <v>45886</v>
      </c>
      <c r="I238" s="23">
        <v>46233</v>
      </c>
      <c r="J238" s="23">
        <v>45579</v>
      </c>
      <c r="K238" s="23">
        <v>45579</v>
      </c>
      <c r="L238" s="20">
        <v>0</v>
      </c>
      <c r="M238" s="20">
        <v>0</v>
      </c>
      <c r="N238" s="20">
        <v>1545</v>
      </c>
      <c r="O238" s="21">
        <v>0</v>
      </c>
      <c r="Q238" s="20">
        <v>0</v>
      </c>
      <c r="R238" s="20">
        <f t="shared" si="10"/>
        <v>1545</v>
      </c>
      <c r="S238" s="20">
        <v>1545</v>
      </c>
    </row>
    <row r="239" spans="2:19">
      <c r="B239" s="18" t="s">
        <v>18046</v>
      </c>
      <c r="D239" s="18" t="s">
        <v>18047</v>
      </c>
      <c r="E239" s="18" t="s">
        <v>18048</v>
      </c>
      <c r="F239" s="18" t="s">
        <v>18049</v>
      </c>
      <c r="G239" s="19">
        <v>12</v>
      </c>
      <c r="H239" s="23">
        <v>45886</v>
      </c>
      <c r="I239" s="23">
        <v>46233</v>
      </c>
      <c r="J239" s="23">
        <v>45579</v>
      </c>
      <c r="K239" s="23">
        <v>45579</v>
      </c>
      <c r="L239" s="20">
        <v>0</v>
      </c>
      <c r="M239" s="20">
        <v>0</v>
      </c>
      <c r="N239" s="20">
        <v>1465</v>
      </c>
      <c r="O239" s="21">
        <v>0</v>
      </c>
      <c r="Q239" s="20">
        <v>0</v>
      </c>
      <c r="R239" s="20">
        <f t="shared" si="10"/>
        <v>1465</v>
      </c>
      <c r="S239" s="20">
        <v>1465</v>
      </c>
    </row>
    <row r="240" spans="2:19">
      <c r="B240" s="18" t="s">
        <v>18050</v>
      </c>
      <c r="D240" s="18" t="s">
        <v>18051</v>
      </c>
      <c r="E240" s="18" t="s">
        <v>18052</v>
      </c>
      <c r="F240" s="18" t="s">
        <v>18053</v>
      </c>
      <c r="G240" s="19">
        <v>12</v>
      </c>
      <c r="H240" s="23">
        <v>45886</v>
      </c>
      <c r="I240" s="23">
        <v>46233</v>
      </c>
      <c r="J240" s="23">
        <v>45579</v>
      </c>
      <c r="K240" s="23">
        <v>45579</v>
      </c>
      <c r="L240" s="20">
        <v>0</v>
      </c>
      <c r="M240" s="20">
        <v>0</v>
      </c>
      <c r="N240" s="20">
        <v>1465</v>
      </c>
      <c r="O240" s="21">
        <v>0</v>
      </c>
      <c r="Q240" s="20">
        <v>0</v>
      </c>
      <c r="R240" s="20">
        <f t="shared" si="10"/>
        <v>1465</v>
      </c>
      <c r="S240" s="20">
        <v>1465</v>
      </c>
    </row>
    <row r="241" spans="1:19">
      <c r="B241" s="18" t="s">
        <v>18054</v>
      </c>
      <c r="D241" s="18" t="s">
        <v>18055</v>
      </c>
      <c r="E241" s="18" t="s">
        <v>18056</v>
      </c>
      <c r="F241" s="18" t="s">
        <v>18057</v>
      </c>
      <c r="G241" s="19">
        <v>12</v>
      </c>
      <c r="H241" s="23">
        <v>45886</v>
      </c>
      <c r="I241" s="23">
        <v>46233</v>
      </c>
      <c r="J241" s="23">
        <v>45575</v>
      </c>
      <c r="K241" s="23">
        <v>45576</v>
      </c>
      <c r="L241" s="20">
        <v>0</v>
      </c>
      <c r="M241" s="20">
        <v>0</v>
      </c>
      <c r="N241" s="20">
        <v>1445</v>
      </c>
      <c r="O241" s="21">
        <v>0</v>
      </c>
      <c r="Q241" s="20">
        <v>0</v>
      </c>
      <c r="R241" s="20">
        <f t="shared" si="10"/>
        <v>1445</v>
      </c>
      <c r="S241" s="20">
        <v>1445</v>
      </c>
    </row>
    <row r="242" spans="1:19">
      <c r="B242" s="18" t="s">
        <v>18058</v>
      </c>
      <c r="D242" s="18" t="s">
        <v>18059</v>
      </c>
      <c r="E242" s="18" t="s">
        <v>18060</v>
      </c>
      <c r="F242" s="18" t="s">
        <v>18061</v>
      </c>
      <c r="G242" s="19">
        <v>12</v>
      </c>
      <c r="H242" s="23">
        <v>45886</v>
      </c>
      <c r="I242" s="23">
        <v>46233</v>
      </c>
      <c r="J242" s="23">
        <v>45558</v>
      </c>
      <c r="K242" s="23">
        <v>45558</v>
      </c>
      <c r="L242" s="20">
        <v>0</v>
      </c>
      <c r="M242" s="20">
        <v>0</v>
      </c>
      <c r="N242" s="20">
        <v>1445</v>
      </c>
      <c r="O242" s="21">
        <v>0</v>
      </c>
      <c r="Q242" s="20">
        <v>0</v>
      </c>
      <c r="R242" s="20">
        <f t="shared" si="10"/>
        <v>1445</v>
      </c>
      <c r="S242" s="20">
        <v>1445</v>
      </c>
    </row>
    <row r="243" spans="1:19">
      <c r="B243" s="18" t="s">
        <v>18062</v>
      </c>
      <c r="D243" s="18" t="s">
        <v>18063</v>
      </c>
      <c r="E243" s="18" t="s">
        <v>18064</v>
      </c>
      <c r="F243" s="18" t="s">
        <v>18065</v>
      </c>
      <c r="G243" s="19">
        <v>12</v>
      </c>
      <c r="H243" s="23">
        <v>45886</v>
      </c>
      <c r="I243" s="23">
        <v>46233</v>
      </c>
      <c r="J243" s="23">
        <v>45569</v>
      </c>
      <c r="K243" s="23">
        <v>45572</v>
      </c>
      <c r="L243" s="20">
        <v>3090</v>
      </c>
      <c r="M243" s="20">
        <v>0</v>
      </c>
      <c r="N243" s="20">
        <v>1545</v>
      </c>
      <c r="O243" s="21">
        <v>0</v>
      </c>
      <c r="Q243" s="20">
        <v>0</v>
      </c>
      <c r="R243" s="20">
        <f t="shared" si="10"/>
        <v>1545</v>
      </c>
      <c r="S243" s="20">
        <v>1545</v>
      </c>
    </row>
    <row r="244" spans="1:19">
      <c r="B244" s="18" t="s">
        <v>18066</v>
      </c>
      <c r="D244" s="18" t="s">
        <v>18067</v>
      </c>
      <c r="E244" s="18" t="s">
        <v>18068</v>
      </c>
      <c r="F244" s="18" t="s">
        <v>18069</v>
      </c>
      <c r="G244" s="19">
        <v>12</v>
      </c>
      <c r="H244" s="23">
        <v>45886</v>
      </c>
      <c r="I244" s="23">
        <v>46233</v>
      </c>
      <c r="J244" s="23">
        <v>45555</v>
      </c>
      <c r="K244" s="23">
        <v>45555</v>
      </c>
      <c r="L244" s="20">
        <v>2890</v>
      </c>
      <c r="M244" s="20">
        <v>0</v>
      </c>
      <c r="N244" s="20">
        <v>1445</v>
      </c>
      <c r="O244" s="21">
        <v>0</v>
      </c>
      <c r="Q244" s="20">
        <v>0</v>
      </c>
      <c r="R244" s="20">
        <f t="shared" si="10"/>
        <v>1445</v>
      </c>
      <c r="S244" s="20">
        <v>1445</v>
      </c>
    </row>
    <row r="245" spans="1:19">
      <c r="B245" s="18" t="s">
        <v>18070</v>
      </c>
      <c r="D245" s="18" t="s">
        <v>18071</v>
      </c>
      <c r="E245" s="18" t="s">
        <v>18072</v>
      </c>
      <c r="F245" s="18" t="s">
        <v>18073</v>
      </c>
      <c r="G245" s="19">
        <v>12</v>
      </c>
      <c r="H245" s="23">
        <v>45869</v>
      </c>
      <c r="I245" s="23">
        <v>46233</v>
      </c>
      <c r="J245" s="23">
        <v>45561</v>
      </c>
      <c r="K245" s="23">
        <v>45567</v>
      </c>
      <c r="L245" s="20">
        <v>0</v>
      </c>
      <c r="M245" s="20">
        <v>0</v>
      </c>
      <c r="N245" s="20">
        <v>1490</v>
      </c>
      <c r="O245" s="21">
        <v>0</v>
      </c>
      <c r="Q245" s="20">
        <v>0</v>
      </c>
      <c r="R245" s="20">
        <f t="shared" si="10"/>
        <v>1490</v>
      </c>
      <c r="S245" s="20">
        <v>1490</v>
      </c>
    </row>
    <row r="246" spans="1:19">
      <c r="B246" s="18" t="s">
        <v>18074</v>
      </c>
      <c r="D246" s="18" t="s">
        <v>18075</v>
      </c>
      <c r="E246" s="18" t="s">
        <v>18076</v>
      </c>
      <c r="F246" s="18" t="s">
        <v>18077</v>
      </c>
      <c r="G246" s="19">
        <v>12</v>
      </c>
      <c r="H246" s="23">
        <v>45886</v>
      </c>
      <c r="I246" s="23">
        <v>46233</v>
      </c>
      <c r="J246" s="23">
        <v>45569</v>
      </c>
      <c r="K246" s="23">
        <v>45572</v>
      </c>
      <c r="L246" s="20">
        <v>3090</v>
      </c>
      <c r="M246" s="20">
        <v>0</v>
      </c>
      <c r="N246" s="20">
        <v>1545</v>
      </c>
      <c r="O246" s="21">
        <v>0</v>
      </c>
      <c r="Q246" s="20">
        <v>0</v>
      </c>
      <c r="R246" s="20">
        <f t="shared" si="10"/>
        <v>1545</v>
      </c>
      <c r="S246" s="20">
        <v>1545</v>
      </c>
    </row>
    <row r="247" spans="1:19">
      <c r="B247" s="18" t="s">
        <v>18078</v>
      </c>
      <c r="D247" s="18" t="s">
        <v>18079</v>
      </c>
      <c r="E247" s="18" t="s">
        <v>18080</v>
      </c>
      <c r="F247" s="18" t="s">
        <v>18081</v>
      </c>
      <c r="G247" s="19">
        <v>12</v>
      </c>
      <c r="H247" s="23">
        <v>45886</v>
      </c>
      <c r="I247" s="23">
        <v>46233</v>
      </c>
      <c r="J247" s="23">
        <v>45558</v>
      </c>
      <c r="K247" s="23">
        <v>45558</v>
      </c>
      <c r="L247" s="20">
        <v>0</v>
      </c>
      <c r="M247" s="20">
        <v>0</v>
      </c>
      <c r="N247" s="20">
        <v>1445</v>
      </c>
      <c r="O247" s="21">
        <v>0</v>
      </c>
      <c r="Q247" s="20">
        <v>0</v>
      </c>
      <c r="R247" s="20">
        <f t="shared" si="10"/>
        <v>1445</v>
      </c>
      <c r="S247" s="20">
        <v>1445</v>
      </c>
    </row>
    <row r="248" spans="1:19">
      <c r="B248" s="18" t="s">
        <v>18082</v>
      </c>
      <c r="D248" s="18" t="s">
        <v>18083</v>
      </c>
      <c r="E248" s="18" t="s">
        <v>18084</v>
      </c>
      <c r="F248" s="18" t="s">
        <v>18085</v>
      </c>
      <c r="G248" s="19">
        <v>12</v>
      </c>
      <c r="H248" s="23">
        <v>45869</v>
      </c>
      <c r="I248" s="23">
        <v>46233</v>
      </c>
      <c r="J248" s="23">
        <v>45562</v>
      </c>
      <c r="K248" s="23">
        <v>45567</v>
      </c>
      <c r="L248" s="20">
        <v>0</v>
      </c>
      <c r="M248" s="20">
        <v>0</v>
      </c>
      <c r="N248" s="20">
        <v>1545</v>
      </c>
      <c r="O248" s="21">
        <v>0</v>
      </c>
      <c r="Q248" s="20">
        <v>0</v>
      </c>
      <c r="R248" s="20">
        <f t="shared" si="10"/>
        <v>1545</v>
      </c>
      <c r="S248" s="20">
        <v>1545</v>
      </c>
    </row>
    <row r="249" spans="1:19">
      <c r="B249" s="18" t="s">
        <v>18086</v>
      </c>
      <c r="D249" s="18" t="s">
        <v>18087</v>
      </c>
      <c r="E249" s="18" t="s">
        <v>18088</v>
      </c>
      <c r="F249" s="18" t="s">
        <v>18089</v>
      </c>
      <c r="G249" s="19">
        <v>12</v>
      </c>
      <c r="H249" s="23">
        <v>45886</v>
      </c>
      <c r="I249" s="23">
        <v>46233</v>
      </c>
      <c r="J249" s="23">
        <v>45575</v>
      </c>
      <c r="K249" s="23">
        <v>45575</v>
      </c>
      <c r="L249" s="20">
        <v>2890</v>
      </c>
      <c r="M249" s="20">
        <v>0</v>
      </c>
      <c r="N249" s="20">
        <v>1445</v>
      </c>
      <c r="O249" s="21">
        <v>0</v>
      </c>
      <c r="Q249" s="20">
        <v>0</v>
      </c>
      <c r="R249" s="20">
        <f t="shared" si="10"/>
        <v>1445</v>
      </c>
      <c r="S249" s="20">
        <v>1445</v>
      </c>
    </row>
    <row r="250" spans="1:19">
      <c r="B250" s="18" t="s">
        <v>18090</v>
      </c>
      <c r="D250" s="18" t="s">
        <v>18091</v>
      </c>
      <c r="E250" s="18" t="s">
        <v>18092</v>
      </c>
      <c r="F250" s="18" t="s">
        <v>18093</v>
      </c>
      <c r="G250" s="19">
        <v>12</v>
      </c>
      <c r="H250" s="23">
        <v>45886</v>
      </c>
      <c r="I250" s="23">
        <v>46233</v>
      </c>
      <c r="J250" s="23">
        <v>45569</v>
      </c>
      <c r="K250" s="23">
        <v>45572</v>
      </c>
      <c r="L250" s="20">
        <v>3090</v>
      </c>
      <c r="M250" s="20">
        <v>0</v>
      </c>
      <c r="N250" s="20">
        <v>1545</v>
      </c>
      <c r="O250" s="21">
        <v>0</v>
      </c>
      <c r="Q250" s="20">
        <v>0</v>
      </c>
      <c r="R250" s="20">
        <f t="shared" si="10"/>
        <v>1545</v>
      </c>
      <c r="S250" s="20">
        <v>1545</v>
      </c>
    </row>
    <row r="251" spans="1:19">
      <c r="B251" s="18" t="s">
        <v>18094</v>
      </c>
      <c r="D251" s="18" t="s">
        <v>18095</v>
      </c>
      <c r="E251" s="18" t="s">
        <v>18096</v>
      </c>
      <c r="F251" s="18" t="s">
        <v>18097</v>
      </c>
      <c r="G251" s="19">
        <v>12</v>
      </c>
      <c r="H251" s="23">
        <v>45886</v>
      </c>
      <c r="I251" s="23">
        <v>46233</v>
      </c>
      <c r="J251" s="23">
        <v>45572</v>
      </c>
      <c r="K251" s="23">
        <v>45573</v>
      </c>
      <c r="L251" s="20">
        <v>0</v>
      </c>
      <c r="M251" s="20">
        <v>0</v>
      </c>
      <c r="N251" s="20">
        <v>1510</v>
      </c>
      <c r="O251" s="21">
        <v>0</v>
      </c>
      <c r="Q251" s="20">
        <v>0</v>
      </c>
      <c r="R251" s="20">
        <f t="shared" si="10"/>
        <v>1510</v>
      </c>
      <c r="S251" s="20">
        <v>1510</v>
      </c>
    </row>
    <row r="252" spans="1:19">
      <c r="B252" s="18" t="s">
        <v>18098</v>
      </c>
      <c r="D252" s="18" t="s">
        <v>18099</v>
      </c>
      <c r="E252" s="18" t="s">
        <v>18100</v>
      </c>
      <c r="F252" s="18" t="s">
        <v>18101</v>
      </c>
      <c r="G252" s="19">
        <v>12</v>
      </c>
      <c r="H252" s="23">
        <v>45886</v>
      </c>
      <c r="I252" s="23">
        <v>46233</v>
      </c>
      <c r="J252" s="23">
        <v>45593</v>
      </c>
      <c r="K252" s="23">
        <v>45594</v>
      </c>
      <c r="L252" s="20">
        <v>0</v>
      </c>
      <c r="M252" s="20">
        <v>0</v>
      </c>
      <c r="N252" s="20">
        <v>1565</v>
      </c>
      <c r="O252" s="21">
        <v>0</v>
      </c>
      <c r="Q252" s="20">
        <v>0</v>
      </c>
      <c r="R252" s="20">
        <f t="shared" si="10"/>
        <v>1565</v>
      </c>
      <c r="S252" s="20">
        <v>1565</v>
      </c>
    </row>
    <row r="253" spans="1:19">
      <c r="B253" s="18" t="s">
        <v>18102</v>
      </c>
      <c r="D253" s="18" t="s">
        <v>18103</v>
      </c>
      <c r="E253" s="18" t="s">
        <v>18104</v>
      </c>
      <c r="F253" s="18" t="s">
        <v>18105</v>
      </c>
      <c r="G253" s="19">
        <v>12</v>
      </c>
      <c r="H253" s="23">
        <v>45886</v>
      </c>
      <c r="I253" s="23">
        <v>46233</v>
      </c>
      <c r="J253" s="23">
        <v>45573</v>
      </c>
      <c r="K253" s="23">
        <v>45573</v>
      </c>
      <c r="L253" s="20">
        <v>0</v>
      </c>
      <c r="M253" s="20">
        <v>0</v>
      </c>
      <c r="N253" s="20">
        <v>1545</v>
      </c>
      <c r="O253" s="21">
        <v>0</v>
      </c>
      <c r="Q253" s="20">
        <v>0</v>
      </c>
      <c r="R253" s="20">
        <f t="shared" si="10"/>
        <v>1545</v>
      </c>
      <c r="S253" s="20">
        <v>1545</v>
      </c>
    </row>
    <row r="254" spans="1:19">
      <c r="B254" s="18" t="s">
        <v>18106</v>
      </c>
      <c r="D254" s="18" t="s">
        <v>18107</v>
      </c>
      <c r="E254" s="18" t="s">
        <v>18108</v>
      </c>
      <c r="F254" s="18" t="s">
        <v>18109</v>
      </c>
      <c r="G254" s="19">
        <v>12</v>
      </c>
      <c r="H254" s="23">
        <v>45886</v>
      </c>
      <c r="I254" s="23">
        <v>46233</v>
      </c>
      <c r="J254" s="23">
        <v>45600</v>
      </c>
      <c r="K254" s="23">
        <v>45601</v>
      </c>
      <c r="L254" s="20">
        <v>0</v>
      </c>
      <c r="M254" s="20">
        <v>0</v>
      </c>
      <c r="N254" s="20">
        <v>1765</v>
      </c>
      <c r="O254" s="21">
        <v>0</v>
      </c>
      <c r="Q254" s="20">
        <v>0</v>
      </c>
      <c r="R254" s="20">
        <f t="shared" si="10"/>
        <v>1765</v>
      </c>
      <c r="S254" s="20">
        <v>1765</v>
      </c>
    </row>
    <row r="255" spans="1:19">
      <c r="B255" s="18" t="s">
        <v>18110</v>
      </c>
      <c r="D255" s="18" t="s">
        <v>18111</v>
      </c>
      <c r="E255" s="18" t="s">
        <v>18112</v>
      </c>
      <c r="F255" s="18" t="s">
        <v>18113</v>
      </c>
      <c r="G255" s="19">
        <v>12</v>
      </c>
      <c r="H255" s="23">
        <v>45886</v>
      </c>
      <c r="I255" s="23">
        <v>46233</v>
      </c>
      <c r="J255" s="23">
        <v>45554</v>
      </c>
      <c r="K255" s="23">
        <v>45555</v>
      </c>
      <c r="L255" s="20">
        <v>3020</v>
      </c>
      <c r="M255" s="20">
        <v>0</v>
      </c>
      <c r="N255" s="20">
        <v>1545</v>
      </c>
      <c r="O255" s="21">
        <v>0</v>
      </c>
      <c r="Q255" s="20">
        <v>0</v>
      </c>
      <c r="R255" s="20">
        <f t="shared" si="10"/>
        <v>1545</v>
      </c>
      <c r="S255" s="20">
        <v>1545</v>
      </c>
    </row>
    <row r="256" spans="1:19">
      <c r="A256" s="17" t="s">
        <v>18114</v>
      </c>
    </row>
    <row r="257" spans="1:19">
      <c r="A257" s="18" t="s">
        <v>18115</v>
      </c>
      <c r="B257" s="18" t="s">
        <v>18116</v>
      </c>
      <c r="C257" s="18" t="s">
        <v>18117</v>
      </c>
      <c r="D257" s="18" t="s">
        <v>18118</v>
      </c>
      <c r="E257" s="18" t="s">
        <v>18119</v>
      </c>
      <c r="F257" s="18" t="s">
        <v>18120</v>
      </c>
      <c r="G257" s="19">
        <v>12</v>
      </c>
      <c r="H257" s="23">
        <v>45870</v>
      </c>
      <c r="I257" s="23">
        <v>46233</v>
      </c>
      <c r="J257" s="23">
        <v>45552</v>
      </c>
      <c r="K257" s="23">
        <v>45552</v>
      </c>
      <c r="L257" s="20">
        <v>0</v>
      </c>
      <c r="M257" s="20">
        <v>1401.56</v>
      </c>
      <c r="N257" s="20">
        <v>1425</v>
      </c>
      <c r="O257" s="21">
        <v>0</v>
      </c>
      <c r="Q257" s="20">
        <v>0</v>
      </c>
      <c r="R257" s="20">
        <f t="shared" ref="R257:R278" si="11">N257</f>
        <v>1425</v>
      </c>
      <c r="S257" s="20">
        <v>1425</v>
      </c>
    </row>
    <row r="258" spans="1:19">
      <c r="A258" s="18" t="s">
        <v>18121</v>
      </c>
      <c r="B258" s="18" t="s">
        <v>18122</v>
      </c>
      <c r="C258" s="18" t="s">
        <v>18123</v>
      </c>
      <c r="D258" s="18" t="s">
        <v>18124</v>
      </c>
      <c r="E258" s="18" t="s">
        <v>18125</v>
      </c>
      <c r="F258" s="18" t="s">
        <v>18126</v>
      </c>
      <c r="G258" s="19">
        <v>12</v>
      </c>
      <c r="H258" s="23">
        <v>45870</v>
      </c>
      <c r="I258" s="23">
        <v>46233</v>
      </c>
      <c r="J258" s="23">
        <v>45568</v>
      </c>
      <c r="K258" s="23">
        <v>45569</v>
      </c>
      <c r="L258" s="20">
        <v>0</v>
      </c>
      <c r="M258" s="20">
        <v>1401.56</v>
      </c>
      <c r="N258" s="20">
        <v>1649</v>
      </c>
      <c r="O258" s="21">
        <v>0</v>
      </c>
      <c r="Q258" s="20">
        <v>1396</v>
      </c>
      <c r="R258" s="20">
        <f t="shared" si="11"/>
        <v>1649</v>
      </c>
      <c r="S258" s="20">
        <v>1649</v>
      </c>
    </row>
    <row r="259" spans="1:19">
      <c r="A259" s="18" t="s">
        <v>18127</v>
      </c>
      <c r="B259" s="18" t="s">
        <v>18128</v>
      </c>
      <c r="C259" s="18" t="s">
        <v>18129</v>
      </c>
      <c r="D259" s="18" t="s">
        <v>18130</v>
      </c>
      <c r="E259" s="18" t="s">
        <v>18131</v>
      </c>
      <c r="F259" s="18" t="s">
        <v>18132</v>
      </c>
      <c r="G259" s="19">
        <v>12</v>
      </c>
      <c r="H259" s="23">
        <v>45870</v>
      </c>
      <c r="I259" s="23">
        <v>46233</v>
      </c>
      <c r="J259" s="23">
        <v>45555</v>
      </c>
      <c r="K259" s="23">
        <v>45555</v>
      </c>
      <c r="L259" s="20">
        <v>0</v>
      </c>
      <c r="M259" s="20">
        <v>1401.56</v>
      </c>
      <c r="N259" s="20">
        <v>1625</v>
      </c>
      <c r="O259" s="21">
        <v>0</v>
      </c>
      <c r="Q259" s="20">
        <v>0</v>
      </c>
      <c r="R259" s="20">
        <f t="shared" si="11"/>
        <v>1625</v>
      </c>
      <c r="S259" s="20">
        <v>1625</v>
      </c>
    </row>
    <row r="260" spans="1:19">
      <c r="A260" s="18" t="s">
        <v>18133</v>
      </c>
      <c r="B260" s="18" t="s">
        <v>18134</v>
      </c>
      <c r="C260" s="18" t="s">
        <v>18135</v>
      </c>
      <c r="D260" s="18" t="s">
        <v>18136</v>
      </c>
      <c r="E260" s="18" t="s">
        <v>18137</v>
      </c>
      <c r="F260" s="18" t="s">
        <v>18138</v>
      </c>
      <c r="G260" s="19">
        <v>12</v>
      </c>
      <c r="H260" s="23">
        <v>45869</v>
      </c>
      <c r="I260" s="23">
        <v>46233</v>
      </c>
      <c r="J260" s="23">
        <v>45553</v>
      </c>
      <c r="K260" s="23">
        <v>45554</v>
      </c>
      <c r="L260" s="20">
        <v>0</v>
      </c>
      <c r="M260" s="20">
        <v>1401.56</v>
      </c>
      <c r="N260" s="20">
        <v>1425</v>
      </c>
      <c r="O260" s="21">
        <v>0</v>
      </c>
      <c r="Q260" s="20">
        <v>0</v>
      </c>
      <c r="R260" s="20">
        <f t="shared" si="11"/>
        <v>1425</v>
      </c>
      <c r="S260" s="20">
        <v>1425</v>
      </c>
    </row>
    <row r="261" spans="1:19">
      <c r="A261" s="18" t="s">
        <v>18139</v>
      </c>
      <c r="B261" s="18" t="s">
        <v>18140</v>
      </c>
      <c r="C261" s="18" t="s">
        <v>18141</v>
      </c>
      <c r="D261" s="18" t="s">
        <v>18142</v>
      </c>
      <c r="E261" s="18" t="s">
        <v>18143</v>
      </c>
      <c r="F261" s="18" t="s">
        <v>18144</v>
      </c>
      <c r="G261" s="19">
        <v>12</v>
      </c>
      <c r="H261" s="23">
        <v>45869</v>
      </c>
      <c r="I261" s="23">
        <v>46233</v>
      </c>
      <c r="J261" s="23">
        <v>45560</v>
      </c>
      <c r="K261" s="23">
        <v>45560</v>
      </c>
      <c r="L261" s="20">
        <v>2790</v>
      </c>
      <c r="M261" s="20">
        <v>1401.56</v>
      </c>
      <c r="N261" s="20">
        <v>1425</v>
      </c>
      <c r="O261" s="21">
        <v>0</v>
      </c>
      <c r="Q261" s="20">
        <v>1299</v>
      </c>
      <c r="R261" s="20">
        <f t="shared" si="11"/>
        <v>1425</v>
      </c>
      <c r="S261" s="20">
        <v>1425</v>
      </c>
    </row>
    <row r="262" spans="1:19">
      <c r="A262" s="18" t="s">
        <v>18145</v>
      </c>
      <c r="B262" s="18" t="s">
        <v>18146</v>
      </c>
      <c r="C262" s="18" t="s">
        <v>18147</v>
      </c>
      <c r="D262" s="18" t="s">
        <v>18148</v>
      </c>
      <c r="E262" s="18" t="s">
        <v>18149</v>
      </c>
      <c r="F262" s="18" t="s">
        <v>18150</v>
      </c>
      <c r="G262" s="19">
        <v>12</v>
      </c>
      <c r="H262" s="23">
        <v>45869</v>
      </c>
      <c r="I262" s="23">
        <v>46233</v>
      </c>
      <c r="J262" s="23">
        <v>45562</v>
      </c>
      <c r="K262" s="23">
        <v>45567</v>
      </c>
      <c r="L262" s="20">
        <v>2790</v>
      </c>
      <c r="M262" s="20">
        <v>1401.56</v>
      </c>
      <c r="N262" s="20">
        <v>1425</v>
      </c>
      <c r="O262" s="21">
        <v>0</v>
      </c>
      <c r="Q262" s="20">
        <v>1371</v>
      </c>
      <c r="R262" s="20">
        <f t="shared" si="11"/>
        <v>1425</v>
      </c>
      <c r="S262" s="20">
        <v>1425</v>
      </c>
    </row>
    <row r="263" spans="1:19">
      <c r="A263" s="18" t="s">
        <v>18151</v>
      </c>
      <c r="B263" s="18" t="s">
        <v>18152</v>
      </c>
      <c r="C263" s="18" t="s">
        <v>18153</v>
      </c>
      <c r="D263" s="18" t="s">
        <v>18154</v>
      </c>
      <c r="E263" s="18" t="s">
        <v>18155</v>
      </c>
      <c r="F263" s="18" t="s">
        <v>18156</v>
      </c>
      <c r="G263" s="19">
        <v>12</v>
      </c>
      <c r="H263" s="23">
        <v>45870</v>
      </c>
      <c r="I263" s="23">
        <v>46233</v>
      </c>
      <c r="L263" s="20">
        <v>0</v>
      </c>
      <c r="M263" s="20">
        <v>1401.56</v>
      </c>
      <c r="N263" s="20">
        <v>1445</v>
      </c>
      <c r="O263" s="21">
        <v>0</v>
      </c>
      <c r="Q263" s="20">
        <v>1299</v>
      </c>
      <c r="R263" s="20">
        <f t="shared" si="11"/>
        <v>1445</v>
      </c>
      <c r="S263" s="20">
        <v>1445</v>
      </c>
    </row>
    <row r="264" spans="1:19">
      <c r="A264" s="18" t="s">
        <v>18157</v>
      </c>
      <c r="B264" s="18" t="s">
        <v>18158</v>
      </c>
      <c r="C264" s="18" t="s">
        <v>18159</v>
      </c>
      <c r="D264" s="18" t="s">
        <v>18160</v>
      </c>
      <c r="E264" s="18" t="s">
        <v>18161</v>
      </c>
      <c r="F264" s="18" t="s">
        <v>18162</v>
      </c>
      <c r="G264" s="19">
        <v>12</v>
      </c>
      <c r="H264" s="23">
        <v>45870</v>
      </c>
      <c r="I264" s="23">
        <v>46233</v>
      </c>
      <c r="J264" s="23">
        <v>45545</v>
      </c>
      <c r="K264" s="23">
        <v>45546</v>
      </c>
      <c r="L264" s="20">
        <v>0</v>
      </c>
      <c r="M264" s="20">
        <v>1401.56</v>
      </c>
      <c r="N264" s="20">
        <v>1399</v>
      </c>
      <c r="O264" s="21">
        <v>0</v>
      </c>
      <c r="Q264" s="20">
        <v>1396</v>
      </c>
      <c r="R264" s="20">
        <f t="shared" si="11"/>
        <v>1399</v>
      </c>
      <c r="S264" s="20">
        <v>1399</v>
      </c>
    </row>
    <row r="265" spans="1:19">
      <c r="A265" s="18" t="s">
        <v>18163</v>
      </c>
      <c r="B265" s="18" t="s">
        <v>18164</v>
      </c>
      <c r="C265" s="18" t="s">
        <v>18165</v>
      </c>
      <c r="D265" s="18" t="s">
        <v>18166</v>
      </c>
      <c r="E265" s="18" t="s">
        <v>18167</v>
      </c>
      <c r="F265" s="18" t="s">
        <v>18168</v>
      </c>
      <c r="G265" s="19">
        <v>12</v>
      </c>
      <c r="H265" s="23">
        <v>45870</v>
      </c>
      <c r="I265" s="23">
        <v>46233</v>
      </c>
      <c r="J265" s="23">
        <v>45544</v>
      </c>
      <c r="K265" s="23">
        <v>45544</v>
      </c>
      <c r="L265" s="20">
        <v>0</v>
      </c>
      <c r="M265" s="20">
        <v>1401.56</v>
      </c>
      <c r="N265" s="20">
        <v>1599</v>
      </c>
      <c r="O265" s="21">
        <v>0</v>
      </c>
      <c r="Q265" s="20">
        <v>0</v>
      </c>
      <c r="R265" s="20">
        <f t="shared" si="11"/>
        <v>1599</v>
      </c>
      <c r="S265" s="20">
        <v>1599</v>
      </c>
    </row>
    <row r="266" spans="1:19">
      <c r="A266" s="18" t="s">
        <v>18169</v>
      </c>
      <c r="B266" s="18" t="s">
        <v>18170</v>
      </c>
      <c r="C266" s="18" t="s">
        <v>18171</v>
      </c>
      <c r="D266" s="18" t="s">
        <v>18172</v>
      </c>
      <c r="E266" s="18" t="s">
        <v>18173</v>
      </c>
      <c r="F266" s="18" t="s">
        <v>18174</v>
      </c>
      <c r="G266" s="19">
        <v>12</v>
      </c>
      <c r="H266" s="23">
        <v>45869</v>
      </c>
      <c r="I266" s="23">
        <v>46233</v>
      </c>
      <c r="J266" s="23">
        <v>45562</v>
      </c>
      <c r="K266" s="23">
        <v>45567</v>
      </c>
      <c r="L266" s="20">
        <v>0</v>
      </c>
      <c r="M266" s="20">
        <v>1401.56</v>
      </c>
      <c r="N266" s="20">
        <v>1490</v>
      </c>
      <c r="O266" s="21">
        <v>0</v>
      </c>
      <c r="Q266" s="20">
        <v>0</v>
      </c>
      <c r="R266" s="20">
        <f t="shared" si="11"/>
        <v>1490</v>
      </c>
      <c r="S266" s="20">
        <v>1490</v>
      </c>
    </row>
    <row r="267" spans="1:19">
      <c r="A267" s="18" t="s">
        <v>18175</v>
      </c>
      <c r="B267" s="18" t="s">
        <v>18176</v>
      </c>
      <c r="C267" s="18" t="s">
        <v>18177</v>
      </c>
      <c r="D267" s="18" t="s">
        <v>18178</v>
      </c>
      <c r="E267" s="18" t="s">
        <v>18179</v>
      </c>
      <c r="F267" s="18" t="s">
        <v>18180</v>
      </c>
      <c r="G267" s="19">
        <v>12</v>
      </c>
      <c r="H267" s="23">
        <v>45869</v>
      </c>
      <c r="I267" s="23">
        <v>46233</v>
      </c>
      <c r="J267" s="23">
        <v>45562</v>
      </c>
      <c r="K267" s="23">
        <v>45567</v>
      </c>
      <c r="L267" s="20">
        <v>0</v>
      </c>
      <c r="M267" s="20">
        <v>1401.56</v>
      </c>
      <c r="N267" s="20">
        <v>1740</v>
      </c>
      <c r="O267" s="21">
        <v>0</v>
      </c>
      <c r="Q267" s="20">
        <v>0</v>
      </c>
      <c r="R267" s="20">
        <f t="shared" si="11"/>
        <v>1740</v>
      </c>
      <c r="S267" s="20">
        <v>1740</v>
      </c>
    </row>
    <row r="268" spans="1:19">
      <c r="A268" s="18" t="s">
        <v>18181</v>
      </c>
      <c r="B268" s="18" t="s">
        <v>18182</v>
      </c>
      <c r="C268" s="18" t="s">
        <v>18183</v>
      </c>
      <c r="D268" s="18" t="s">
        <v>18184</v>
      </c>
      <c r="E268" s="18" t="s">
        <v>18185</v>
      </c>
      <c r="F268" s="18" t="s">
        <v>18186</v>
      </c>
      <c r="G268" s="19">
        <v>12</v>
      </c>
      <c r="H268" s="23">
        <v>45869</v>
      </c>
      <c r="I268" s="23">
        <v>46233</v>
      </c>
      <c r="J268" s="23">
        <v>45562</v>
      </c>
      <c r="K268" s="23">
        <v>45567</v>
      </c>
      <c r="L268" s="20">
        <v>0</v>
      </c>
      <c r="M268" s="20">
        <v>1401.56</v>
      </c>
      <c r="N268" s="20">
        <v>1740</v>
      </c>
      <c r="O268" s="21">
        <v>0</v>
      </c>
      <c r="Q268" s="20">
        <v>0</v>
      </c>
      <c r="R268" s="20">
        <f t="shared" si="11"/>
        <v>1740</v>
      </c>
      <c r="S268" s="20">
        <v>1740</v>
      </c>
    </row>
    <row r="269" spans="1:19">
      <c r="B269" s="18" t="s">
        <v>18187</v>
      </c>
      <c r="D269" s="18" t="s">
        <v>18188</v>
      </c>
      <c r="E269" s="18" t="s">
        <v>18189</v>
      </c>
      <c r="F269" s="18" t="s">
        <v>18190</v>
      </c>
      <c r="G269" s="19">
        <v>12</v>
      </c>
      <c r="H269" s="23">
        <v>45886</v>
      </c>
      <c r="I269" s="23">
        <v>46233</v>
      </c>
      <c r="J269" s="23">
        <v>45610</v>
      </c>
      <c r="K269" s="23">
        <v>45611</v>
      </c>
      <c r="L269" s="20">
        <v>0</v>
      </c>
      <c r="M269" s="20">
        <v>0</v>
      </c>
      <c r="N269" s="20">
        <v>1465</v>
      </c>
      <c r="O269" s="21">
        <v>0</v>
      </c>
      <c r="Q269" s="20">
        <v>0</v>
      </c>
      <c r="R269" s="20">
        <f t="shared" si="11"/>
        <v>1465</v>
      </c>
      <c r="S269" s="20">
        <v>1465</v>
      </c>
    </row>
    <row r="270" spans="1:19">
      <c r="B270" s="18" t="s">
        <v>18191</v>
      </c>
      <c r="D270" s="18" t="s">
        <v>18192</v>
      </c>
      <c r="E270" s="18" t="s">
        <v>18193</v>
      </c>
      <c r="F270" s="18" t="s">
        <v>18194</v>
      </c>
      <c r="G270" s="19">
        <v>12</v>
      </c>
      <c r="H270" s="23">
        <v>45886</v>
      </c>
      <c r="I270" s="23">
        <v>46233</v>
      </c>
      <c r="J270" s="23">
        <v>45590</v>
      </c>
      <c r="K270" s="23">
        <v>45593</v>
      </c>
      <c r="L270" s="20">
        <v>2930</v>
      </c>
      <c r="M270" s="20">
        <v>0</v>
      </c>
      <c r="N270" s="20">
        <v>1465</v>
      </c>
      <c r="O270" s="21">
        <v>0</v>
      </c>
      <c r="Q270" s="20">
        <v>0</v>
      </c>
      <c r="R270" s="20">
        <f t="shared" si="11"/>
        <v>1465</v>
      </c>
      <c r="S270" s="20">
        <v>1465</v>
      </c>
    </row>
    <row r="271" spans="1:19">
      <c r="B271" s="18" t="s">
        <v>18195</v>
      </c>
      <c r="D271" s="18" t="s">
        <v>18196</v>
      </c>
      <c r="E271" s="18" t="s">
        <v>18197</v>
      </c>
      <c r="F271" s="18" t="s">
        <v>18198</v>
      </c>
      <c r="G271" s="19">
        <v>12</v>
      </c>
      <c r="H271" s="23">
        <v>45886</v>
      </c>
      <c r="I271" s="23">
        <v>46233</v>
      </c>
      <c r="J271" s="23">
        <v>45565</v>
      </c>
      <c r="K271" s="23">
        <v>45567</v>
      </c>
      <c r="L271" s="20">
        <v>0</v>
      </c>
      <c r="M271" s="20">
        <v>0</v>
      </c>
      <c r="N271" s="20">
        <v>1425</v>
      </c>
      <c r="O271" s="21">
        <v>0</v>
      </c>
      <c r="Q271" s="20">
        <v>0</v>
      </c>
      <c r="R271" s="20">
        <f t="shared" si="11"/>
        <v>1425</v>
      </c>
      <c r="S271" s="20">
        <v>1425</v>
      </c>
    </row>
    <row r="272" spans="1:19">
      <c r="B272" s="18" t="s">
        <v>18199</v>
      </c>
      <c r="D272" s="18" t="s">
        <v>18200</v>
      </c>
      <c r="E272" s="18" t="s">
        <v>18201</v>
      </c>
      <c r="F272" s="18" t="s">
        <v>18202</v>
      </c>
      <c r="G272" s="19">
        <v>12</v>
      </c>
      <c r="H272" s="23">
        <v>45886</v>
      </c>
      <c r="I272" s="23">
        <v>46233</v>
      </c>
      <c r="J272" s="23">
        <v>45558</v>
      </c>
      <c r="K272" s="23">
        <v>45558</v>
      </c>
      <c r="L272" s="20">
        <v>2890</v>
      </c>
      <c r="M272" s="20">
        <v>0</v>
      </c>
      <c r="N272" s="20">
        <v>1445</v>
      </c>
      <c r="O272" s="21">
        <v>0</v>
      </c>
      <c r="Q272" s="20">
        <v>0</v>
      </c>
      <c r="R272" s="20">
        <f t="shared" si="11"/>
        <v>1445</v>
      </c>
      <c r="S272" s="20">
        <v>1445</v>
      </c>
    </row>
    <row r="273" spans="1:19">
      <c r="B273" s="18" t="s">
        <v>18203</v>
      </c>
      <c r="D273" s="18" t="s">
        <v>18204</v>
      </c>
      <c r="E273" s="18" t="s">
        <v>18205</v>
      </c>
      <c r="F273" s="18" t="s">
        <v>18206</v>
      </c>
      <c r="G273" s="19">
        <v>12</v>
      </c>
      <c r="H273" s="23">
        <v>45886</v>
      </c>
      <c r="I273" s="23">
        <v>46233</v>
      </c>
      <c r="J273" s="23">
        <v>45567</v>
      </c>
      <c r="K273" s="23">
        <v>45567</v>
      </c>
      <c r="L273" s="20">
        <v>0</v>
      </c>
      <c r="M273" s="20">
        <v>0</v>
      </c>
      <c r="N273" s="20">
        <v>1425</v>
      </c>
      <c r="O273" s="21">
        <v>0</v>
      </c>
      <c r="Q273" s="20">
        <v>0</v>
      </c>
      <c r="R273" s="20">
        <f t="shared" si="11"/>
        <v>1425</v>
      </c>
      <c r="S273" s="20">
        <v>1425</v>
      </c>
    </row>
    <row r="274" spans="1:19">
      <c r="B274" s="18" t="s">
        <v>18207</v>
      </c>
      <c r="D274" s="18" t="s">
        <v>18208</v>
      </c>
      <c r="E274" s="18" t="s">
        <v>18209</v>
      </c>
      <c r="F274" s="18" t="s">
        <v>18210</v>
      </c>
      <c r="G274" s="19">
        <v>12</v>
      </c>
      <c r="H274" s="23">
        <v>45886</v>
      </c>
      <c r="I274" s="23">
        <v>46233</v>
      </c>
      <c r="J274" s="23">
        <v>45575</v>
      </c>
      <c r="K274" s="23">
        <v>45575</v>
      </c>
      <c r="L274" s="20">
        <v>2890</v>
      </c>
      <c r="M274" s="20">
        <v>0</v>
      </c>
      <c r="N274" s="20">
        <v>1445</v>
      </c>
      <c r="O274" s="21">
        <v>0</v>
      </c>
      <c r="Q274" s="20">
        <v>0</v>
      </c>
      <c r="R274" s="20">
        <f t="shared" si="11"/>
        <v>1445</v>
      </c>
      <c r="S274" s="20">
        <v>1445</v>
      </c>
    </row>
    <row r="275" spans="1:19">
      <c r="B275" s="18" t="s">
        <v>18211</v>
      </c>
      <c r="D275" s="18" t="s">
        <v>18212</v>
      </c>
      <c r="E275" s="18" t="s">
        <v>18213</v>
      </c>
      <c r="F275" s="18" t="s">
        <v>18214</v>
      </c>
      <c r="G275" s="19">
        <v>12</v>
      </c>
      <c r="H275" s="23">
        <v>45886</v>
      </c>
      <c r="I275" s="23">
        <v>46233</v>
      </c>
      <c r="J275" s="23">
        <v>45581</v>
      </c>
      <c r="K275" s="23">
        <v>45583</v>
      </c>
      <c r="L275" s="20">
        <v>0</v>
      </c>
      <c r="M275" s="20">
        <v>0</v>
      </c>
      <c r="N275" s="20">
        <v>1445</v>
      </c>
      <c r="O275" s="21">
        <v>0</v>
      </c>
      <c r="Q275" s="20">
        <v>0</v>
      </c>
      <c r="R275" s="20">
        <f t="shared" si="11"/>
        <v>1445</v>
      </c>
      <c r="S275" s="20">
        <v>1445</v>
      </c>
    </row>
    <row r="276" spans="1:19">
      <c r="B276" s="18" t="s">
        <v>18215</v>
      </c>
      <c r="D276" s="18" t="s">
        <v>18216</v>
      </c>
      <c r="E276" s="18" t="s">
        <v>18217</v>
      </c>
      <c r="F276" s="18" t="s">
        <v>18218</v>
      </c>
      <c r="G276" s="19">
        <v>12</v>
      </c>
      <c r="H276" s="23">
        <v>45886</v>
      </c>
      <c r="I276" s="23">
        <v>46233</v>
      </c>
      <c r="J276" s="23">
        <v>45565</v>
      </c>
      <c r="K276" s="23">
        <v>45567</v>
      </c>
      <c r="L276" s="20">
        <v>0</v>
      </c>
      <c r="M276" s="20">
        <v>0</v>
      </c>
      <c r="N276" s="20">
        <v>1625</v>
      </c>
      <c r="O276" s="21">
        <v>0</v>
      </c>
      <c r="Q276" s="20">
        <v>0</v>
      </c>
      <c r="R276" s="20">
        <f t="shared" si="11"/>
        <v>1625</v>
      </c>
      <c r="S276" s="20">
        <v>1625</v>
      </c>
    </row>
    <row r="277" spans="1:19">
      <c r="B277" s="18" t="s">
        <v>18219</v>
      </c>
      <c r="D277" s="18" t="s">
        <v>18220</v>
      </c>
      <c r="E277" s="18" t="s">
        <v>18221</v>
      </c>
      <c r="F277" s="18" t="s">
        <v>18222</v>
      </c>
      <c r="G277" s="19">
        <v>12</v>
      </c>
      <c r="H277" s="23">
        <v>45886</v>
      </c>
      <c r="I277" s="23">
        <v>46233</v>
      </c>
      <c r="J277" s="23">
        <v>45567</v>
      </c>
      <c r="K277" s="23">
        <v>45567</v>
      </c>
      <c r="L277" s="20">
        <v>0</v>
      </c>
      <c r="M277" s="20">
        <v>0</v>
      </c>
      <c r="N277" s="20">
        <v>1425</v>
      </c>
      <c r="O277" s="21">
        <v>0</v>
      </c>
      <c r="Q277" s="20">
        <v>0</v>
      </c>
      <c r="R277" s="20">
        <f t="shared" si="11"/>
        <v>1425</v>
      </c>
      <c r="S277" s="20">
        <v>1425</v>
      </c>
    </row>
    <row r="278" spans="1:19">
      <c r="B278" s="18" t="s">
        <v>18223</v>
      </c>
      <c r="D278" s="18" t="s">
        <v>18224</v>
      </c>
      <c r="E278" s="18" t="s">
        <v>18225</v>
      </c>
      <c r="F278" s="18" t="s">
        <v>18226</v>
      </c>
      <c r="G278" s="19">
        <v>12</v>
      </c>
      <c r="H278" s="23">
        <v>45869</v>
      </c>
      <c r="I278" s="23">
        <v>46233</v>
      </c>
      <c r="J278" s="23">
        <v>45565</v>
      </c>
      <c r="K278" s="23">
        <v>45567</v>
      </c>
      <c r="L278" s="20">
        <v>0</v>
      </c>
      <c r="M278" s="20">
        <v>0</v>
      </c>
      <c r="N278" s="20">
        <v>1625</v>
      </c>
      <c r="O278" s="21">
        <v>0</v>
      </c>
      <c r="Q278" s="20">
        <v>0</v>
      </c>
      <c r="R278" s="20">
        <f t="shared" si="11"/>
        <v>1625</v>
      </c>
      <c r="S278" s="20">
        <v>1625</v>
      </c>
    </row>
    <row r="279" spans="1:19">
      <c r="A279" s="17" t="s">
        <v>18227</v>
      </c>
    </row>
    <row r="280" spans="1:19">
      <c r="A280" s="18" t="s">
        <v>18228</v>
      </c>
      <c r="B280" s="18" t="s">
        <v>18229</v>
      </c>
      <c r="C280" s="18" t="s">
        <v>18230</v>
      </c>
      <c r="D280" s="18" t="s">
        <v>18231</v>
      </c>
      <c r="E280" s="18" t="s">
        <v>18232</v>
      </c>
      <c r="F280" s="18" t="s">
        <v>18233</v>
      </c>
      <c r="G280" s="19">
        <v>12</v>
      </c>
      <c r="H280" s="23">
        <v>45869</v>
      </c>
      <c r="I280" s="23">
        <v>46233</v>
      </c>
      <c r="J280" s="23">
        <v>45546</v>
      </c>
      <c r="K280" s="23">
        <v>45547</v>
      </c>
      <c r="L280" s="20">
        <v>2798</v>
      </c>
      <c r="M280" s="20">
        <v>1445</v>
      </c>
      <c r="N280" s="20">
        <v>1500</v>
      </c>
      <c r="O280" s="21">
        <v>0</v>
      </c>
      <c r="Q280" s="20">
        <v>0</v>
      </c>
      <c r="R280" s="20">
        <f t="shared" ref="R280:R286" si="12">N280</f>
        <v>1500</v>
      </c>
      <c r="S280" s="20">
        <v>1500</v>
      </c>
    </row>
    <row r="281" spans="1:19">
      <c r="A281" s="18" t="s">
        <v>18234</v>
      </c>
      <c r="B281" s="18" t="s">
        <v>18235</v>
      </c>
      <c r="C281" s="18" t="s">
        <v>18236</v>
      </c>
      <c r="D281" s="18" t="s">
        <v>18237</v>
      </c>
      <c r="E281" s="18" t="s">
        <v>18238</v>
      </c>
      <c r="F281" s="18" t="s">
        <v>18239</v>
      </c>
      <c r="G281" s="19">
        <v>12</v>
      </c>
      <c r="H281" s="23">
        <v>45870</v>
      </c>
      <c r="I281" s="23">
        <v>46233</v>
      </c>
      <c r="J281" s="23">
        <v>45540</v>
      </c>
      <c r="K281" s="23">
        <v>45544</v>
      </c>
      <c r="L281" s="20">
        <v>0</v>
      </c>
      <c r="M281" s="20">
        <v>1445</v>
      </c>
      <c r="N281" s="20">
        <v>1399</v>
      </c>
      <c r="O281" s="21">
        <v>0</v>
      </c>
      <c r="Q281" s="20">
        <v>0</v>
      </c>
      <c r="R281" s="20">
        <f t="shared" si="12"/>
        <v>1399</v>
      </c>
      <c r="S281" s="20">
        <v>1399</v>
      </c>
    </row>
    <row r="282" spans="1:19">
      <c r="B282" s="18" t="s">
        <v>18240</v>
      </c>
      <c r="D282" s="18" t="s">
        <v>18241</v>
      </c>
      <c r="E282" s="18" t="s">
        <v>18242</v>
      </c>
      <c r="F282" s="18" t="s">
        <v>18243</v>
      </c>
      <c r="G282" s="19">
        <v>12</v>
      </c>
      <c r="H282" s="23">
        <v>45870</v>
      </c>
      <c r="I282" s="23">
        <v>46233</v>
      </c>
      <c r="J282" s="23">
        <v>45579</v>
      </c>
      <c r="K282" s="23">
        <v>45579</v>
      </c>
      <c r="L282" s="20">
        <v>0</v>
      </c>
      <c r="M282" s="20">
        <v>0</v>
      </c>
      <c r="N282" s="20">
        <v>1650</v>
      </c>
      <c r="O282" s="21">
        <v>0</v>
      </c>
      <c r="Q282" s="20">
        <v>0</v>
      </c>
      <c r="R282" s="20">
        <f t="shared" si="12"/>
        <v>1650</v>
      </c>
      <c r="S282" s="20">
        <v>1650</v>
      </c>
    </row>
    <row r="283" spans="1:19">
      <c r="B283" s="18" t="s">
        <v>18244</v>
      </c>
      <c r="D283" s="18" t="s">
        <v>18245</v>
      </c>
      <c r="E283" s="18" t="s">
        <v>18246</v>
      </c>
      <c r="F283" s="18" t="s">
        <v>18247</v>
      </c>
      <c r="G283" s="19">
        <v>12</v>
      </c>
      <c r="H283" s="23">
        <v>45870</v>
      </c>
      <c r="I283" s="23">
        <v>46233</v>
      </c>
      <c r="J283" s="23">
        <v>45579</v>
      </c>
      <c r="K283" s="23">
        <v>45579</v>
      </c>
      <c r="L283" s="20">
        <v>0</v>
      </c>
      <c r="M283" s="20">
        <v>0</v>
      </c>
      <c r="N283" s="20">
        <v>1650</v>
      </c>
      <c r="O283" s="21">
        <v>0</v>
      </c>
      <c r="Q283" s="20">
        <v>0</v>
      </c>
      <c r="R283" s="20">
        <f t="shared" si="12"/>
        <v>1650</v>
      </c>
      <c r="S283" s="20">
        <v>1650</v>
      </c>
    </row>
    <row r="284" spans="1:19">
      <c r="B284" s="18" t="s">
        <v>18248</v>
      </c>
      <c r="D284" s="18" t="s">
        <v>18249</v>
      </c>
      <c r="E284" s="18" t="s">
        <v>18250</v>
      </c>
      <c r="F284" s="18" t="s">
        <v>18251</v>
      </c>
      <c r="G284" s="19">
        <v>12</v>
      </c>
      <c r="H284" s="23">
        <v>45886</v>
      </c>
      <c r="I284" s="23">
        <v>46233</v>
      </c>
      <c r="J284" s="23">
        <v>45553</v>
      </c>
      <c r="K284" s="23">
        <v>45554</v>
      </c>
      <c r="L284" s="20">
        <v>3060</v>
      </c>
      <c r="M284" s="20">
        <v>0</v>
      </c>
      <c r="N284" s="20">
        <v>1730</v>
      </c>
      <c r="O284" s="21">
        <v>0</v>
      </c>
      <c r="Q284" s="20">
        <v>0</v>
      </c>
      <c r="R284" s="20">
        <f t="shared" si="12"/>
        <v>1730</v>
      </c>
      <c r="S284" s="20">
        <v>1730</v>
      </c>
    </row>
    <row r="285" spans="1:19">
      <c r="B285" s="18" t="s">
        <v>18252</v>
      </c>
      <c r="D285" s="18" t="s">
        <v>18253</v>
      </c>
      <c r="E285" s="18" t="s">
        <v>18254</v>
      </c>
      <c r="F285" s="18" t="s">
        <v>18255</v>
      </c>
      <c r="G285" s="19">
        <v>12</v>
      </c>
      <c r="H285" s="23">
        <v>45870</v>
      </c>
      <c r="I285" s="23">
        <v>46233</v>
      </c>
      <c r="J285" s="23">
        <v>45554</v>
      </c>
      <c r="K285" s="23">
        <v>45554</v>
      </c>
      <c r="L285" s="20">
        <v>0</v>
      </c>
      <c r="M285" s="20">
        <v>0</v>
      </c>
      <c r="N285" s="20">
        <v>1700</v>
      </c>
      <c r="O285" s="21">
        <v>0</v>
      </c>
      <c r="Q285" s="20">
        <v>0</v>
      </c>
      <c r="R285" s="20">
        <f t="shared" si="12"/>
        <v>1700</v>
      </c>
      <c r="S285" s="20">
        <v>1700</v>
      </c>
    </row>
    <row r="286" spans="1:19">
      <c r="B286" s="18" t="s">
        <v>18256</v>
      </c>
      <c r="D286" s="18" t="s">
        <v>18257</v>
      </c>
      <c r="E286" s="18" t="s">
        <v>18258</v>
      </c>
      <c r="F286" s="18" t="s">
        <v>18259</v>
      </c>
      <c r="G286" s="19">
        <v>12</v>
      </c>
      <c r="H286" s="23">
        <v>45886</v>
      </c>
      <c r="I286" s="23">
        <v>46233</v>
      </c>
      <c r="J286" s="23">
        <v>45582</v>
      </c>
      <c r="K286" s="23">
        <v>45583</v>
      </c>
      <c r="L286" s="20">
        <v>0</v>
      </c>
      <c r="M286" s="20">
        <v>0</v>
      </c>
      <c r="N286" s="20">
        <v>1490</v>
      </c>
      <c r="O286" s="21">
        <v>0</v>
      </c>
      <c r="Q286" s="20">
        <v>0</v>
      </c>
      <c r="R286" s="20">
        <f t="shared" si="12"/>
        <v>1490</v>
      </c>
      <c r="S286" s="20">
        <v>1490</v>
      </c>
    </row>
    <row r="287" spans="1:19">
      <c r="A287" s="17" t="s">
        <v>18260</v>
      </c>
    </row>
    <row r="288" spans="1:19">
      <c r="B288" s="18" t="s">
        <v>18261</v>
      </c>
      <c r="D288" s="18" t="s">
        <v>18262</v>
      </c>
      <c r="E288" s="18" t="s">
        <v>18263</v>
      </c>
      <c r="F288" s="18" t="s">
        <v>18264</v>
      </c>
      <c r="G288" s="19">
        <v>12</v>
      </c>
      <c r="H288" s="23">
        <v>45886</v>
      </c>
      <c r="I288" s="23">
        <v>46233</v>
      </c>
      <c r="J288" s="23">
        <v>45547</v>
      </c>
      <c r="K288" s="23">
        <v>45551</v>
      </c>
      <c r="L288" s="20">
        <v>0</v>
      </c>
      <c r="M288" s="20">
        <v>0</v>
      </c>
      <c r="N288" s="20">
        <v>1475</v>
      </c>
      <c r="O288" s="21">
        <v>0</v>
      </c>
      <c r="Q288" s="20">
        <v>0</v>
      </c>
      <c r="R288" s="20">
        <f>N288</f>
        <v>1475</v>
      </c>
      <c r="S288" s="20">
        <v>1475</v>
      </c>
    </row>
    <row r="289" spans="1:19">
      <c r="B289" s="18" t="s">
        <v>18265</v>
      </c>
      <c r="D289" s="18" t="s">
        <v>18266</v>
      </c>
      <c r="E289" s="18" t="s">
        <v>18267</v>
      </c>
      <c r="F289" s="18" t="s">
        <v>18268</v>
      </c>
      <c r="G289" s="19">
        <v>12</v>
      </c>
      <c r="H289" s="23">
        <v>45886</v>
      </c>
      <c r="I289" s="23">
        <v>46233</v>
      </c>
      <c r="J289" s="23">
        <v>45547</v>
      </c>
      <c r="K289" s="23">
        <v>45551</v>
      </c>
      <c r="L289" s="20">
        <v>0</v>
      </c>
      <c r="M289" s="20">
        <v>0</v>
      </c>
      <c r="N289" s="20">
        <v>1475</v>
      </c>
      <c r="O289" s="21">
        <v>0</v>
      </c>
      <c r="Q289" s="20">
        <v>0</v>
      </c>
      <c r="R289" s="20">
        <f>N289</f>
        <v>1475</v>
      </c>
      <c r="S289" s="20">
        <v>1475</v>
      </c>
    </row>
    <row r="290" spans="1:19">
      <c r="B290" s="18" t="s">
        <v>18269</v>
      </c>
      <c r="D290" s="18" t="s">
        <v>18270</v>
      </c>
      <c r="E290" s="18" t="s">
        <v>18271</v>
      </c>
      <c r="F290" s="18" t="s">
        <v>18272</v>
      </c>
      <c r="G290" s="19">
        <v>12</v>
      </c>
      <c r="H290" s="23">
        <v>45886</v>
      </c>
      <c r="I290" s="23">
        <v>46233</v>
      </c>
      <c r="J290" s="23">
        <v>45582</v>
      </c>
      <c r="K290" s="23">
        <v>45583</v>
      </c>
      <c r="L290" s="20">
        <v>0</v>
      </c>
      <c r="M290" s="20">
        <v>0</v>
      </c>
      <c r="N290" s="20">
        <v>1515</v>
      </c>
      <c r="O290" s="21">
        <v>0</v>
      </c>
      <c r="Q290" s="20">
        <v>0</v>
      </c>
      <c r="R290" s="20">
        <f>N290</f>
        <v>1515</v>
      </c>
      <c r="S290" s="20">
        <v>1515</v>
      </c>
    </row>
    <row r="291" spans="1:19">
      <c r="B291" s="18" t="s">
        <v>18273</v>
      </c>
      <c r="D291" s="18" t="s">
        <v>18274</v>
      </c>
      <c r="E291" s="18" t="s">
        <v>18275</v>
      </c>
      <c r="F291" s="18" t="s">
        <v>18276</v>
      </c>
      <c r="G291" s="19">
        <v>12</v>
      </c>
      <c r="H291" s="23">
        <v>45886</v>
      </c>
      <c r="I291" s="23">
        <v>46233</v>
      </c>
      <c r="J291" s="23">
        <v>45582</v>
      </c>
      <c r="K291" s="23">
        <v>45583</v>
      </c>
      <c r="L291" s="20">
        <v>3070</v>
      </c>
      <c r="M291" s="20">
        <v>0</v>
      </c>
      <c r="N291" s="20">
        <v>1515</v>
      </c>
      <c r="O291" s="21">
        <v>0</v>
      </c>
      <c r="Q291" s="20">
        <v>0</v>
      </c>
      <c r="R291" s="20">
        <f>N291</f>
        <v>1515</v>
      </c>
      <c r="S291" s="20">
        <v>1515</v>
      </c>
    </row>
    <row r="292" spans="1:19">
      <c r="A292" s="17" t="s">
        <v>18277</v>
      </c>
    </row>
    <row r="293" spans="1:19">
      <c r="B293" s="18" t="s">
        <v>18278</v>
      </c>
      <c r="D293" s="18" t="s">
        <v>18279</v>
      </c>
      <c r="E293" s="18" t="s">
        <v>18280</v>
      </c>
      <c r="F293" s="18" t="s">
        <v>18281</v>
      </c>
      <c r="G293" s="19">
        <v>12</v>
      </c>
      <c r="H293" s="23">
        <v>45886</v>
      </c>
      <c r="I293" s="23">
        <v>46233</v>
      </c>
      <c r="J293" s="23">
        <v>45552</v>
      </c>
      <c r="K293" s="23">
        <v>45553</v>
      </c>
      <c r="L293" s="20">
        <v>0</v>
      </c>
      <c r="M293" s="20">
        <v>0</v>
      </c>
      <c r="N293" s="20">
        <v>1235</v>
      </c>
      <c r="O293" s="21">
        <v>0</v>
      </c>
      <c r="Q293" s="20">
        <v>0</v>
      </c>
      <c r="R293" s="20">
        <f t="shared" ref="R293:R298" si="13">N293</f>
        <v>1235</v>
      </c>
      <c r="S293" s="20">
        <v>1235</v>
      </c>
    </row>
    <row r="294" spans="1:19">
      <c r="B294" s="18" t="s">
        <v>18282</v>
      </c>
      <c r="D294" s="18" t="s">
        <v>18283</v>
      </c>
      <c r="E294" s="18" t="s">
        <v>18284</v>
      </c>
      <c r="F294" s="18" t="s">
        <v>18285</v>
      </c>
      <c r="G294" s="19">
        <v>12</v>
      </c>
      <c r="H294" s="23">
        <v>45886</v>
      </c>
      <c r="I294" s="23">
        <v>46233</v>
      </c>
      <c r="J294" s="23">
        <v>45607</v>
      </c>
      <c r="K294" s="23">
        <v>45607</v>
      </c>
      <c r="L294" s="20">
        <v>0</v>
      </c>
      <c r="M294" s="20">
        <v>0</v>
      </c>
      <c r="N294" s="20">
        <v>1565</v>
      </c>
      <c r="O294" s="21">
        <v>0</v>
      </c>
      <c r="Q294" s="20">
        <v>0</v>
      </c>
      <c r="R294" s="20">
        <f t="shared" si="13"/>
        <v>1565</v>
      </c>
      <c r="S294" s="20">
        <v>1565</v>
      </c>
    </row>
    <row r="295" spans="1:19">
      <c r="B295" s="18" t="s">
        <v>18286</v>
      </c>
      <c r="D295" s="18" t="s">
        <v>18287</v>
      </c>
      <c r="E295" s="18" t="s">
        <v>18288</v>
      </c>
      <c r="F295" s="18" t="s">
        <v>18289</v>
      </c>
      <c r="G295" s="19">
        <v>12</v>
      </c>
      <c r="H295" s="23">
        <v>45886</v>
      </c>
      <c r="I295" s="23">
        <v>46233</v>
      </c>
      <c r="J295" s="23">
        <v>45568</v>
      </c>
      <c r="K295" s="23">
        <v>45569</v>
      </c>
      <c r="L295" s="20">
        <v>0</v>
      </c>
      <c r="M295" s="20">
        <v>0</v>
      </c>
      <c r="N295" s="20">
        <v>1195</v>
      </c>
      <c r="O295" s="21">
        <v>0</v>
      </c>
      <c r="Q295" s="20">
        <v>0</v>
      </c>
      <c r="R295" s="20">
        <f t="shared" si="13"/>
        <v>1195</v>
      </c>
      <c r="S295" s="20">
        <v>1195</v>
      </c>
    </row>
    <row r="296" spans="1:19">
      <c r="B296" s="18" t="s">
        <v>18290</v>
      </c>
      <c r="D296" s="18" t="s">
        <v>18291</v>
      </c>
      <c r="E296" s="18" t="s">
        <v>18292</v>
      </c>
      <c r="F296" s="18" t="s">
        <v>18293</v>
      </c>
      <c r="G296" s="19">
        <v>12</v>
      </c>
      <c r="H296" s="23">
        <v>45886</v>
      </c>
      <c r="I296" s="23">
        <v>46233</v>
      </c>
      <c r="J296" s="23">
        <v>45552</v>
      </c>
      <c r="K296" s="23">
        <v>45553</v>
      </c>
      <c r="L296" s="20">
        <v>0</v>
      </c>
      <c r="M296" s="20">
        <v>0</v>
      </c>
      <c r="N296" s="20">
        <v>1235</v>
      </c>
      <c r="O296" s="21">
        <v>0</v>
      </c>
      <c r="Q296" s="20">
        <v>0</v>
      </c>
      <c r="R296" s="20">
        <f t="shared" si="13"/>
        <v>1235</v>
      </c>
      <c r="S296" s="20">
        <v>1235</v>
      </c>
    </row>
    <row r="297" spans="1:19">
      <c r="B297" s="18" t="s">
        <v>18294</v>
      </c>
      <c r="D297" s="18" t="s">
        <v>18295</v>
      </c>
      <c r="E297" s="18" t="s">
        <v>18296</v>
      </c>
      <c r="F297" s="18" t="s">
        <v>18297</v>
      </c>
      <c r="G297" s="19">
        <v>12</v>
      </c>
      <c r="H297" s="23">
        <v>45886</v>
      </c>
      <c r="I297" s="23">
        <v>46233</v>
      </c>
      <c r="J297" s="23">
        <v>45569</v>
      </c>
      <c r="K297" s="23">
        <v>45572</v>
      </c>
      <c r="L297" s="20">
        <v>0</v>
      </c>
      <c r="M297" s="20">
        <v>0</v>
      </c>
      <c r="N297" s="20">
        <v>1195</v>
      </c>
      <c r="O297" s="21">
        <v>0</v>
      </c>
      <c r="Q297" s="20">
        <v>0</v>
      </c>
      <c r="R297" s="20">
        <f t="shared" si="13"/>
        <v>1195</v>
      </c>
      <c r="S297" s="20">
        <v>1195</v>
      </c>
    </row>
    <row r="298" spans="1:19">
      <c r="B298" s="18" t="s">
        <v>18298</v>
      </c>
      <c r="D298" s="18" t="s">
        <v>18299</v>
      </c>
      <c r="E298" s="18" t="s">
        <v>18300</v>
      </c>
      <c r="F298" s="18" t="s">
        <v>18301</v>
      </c>
      <c r="G298" s="19">
        <v>12</v>
      </c>
      <c r="H298" s="23">
        <v>45886</v>
      </c>
      <c r="I298" s="23">
        <v>46233</v>
      </c>
      <c r="J298" s="23">
        <v>45552</v>
      </c>
      <c r="K298" s="23">
        <v>45553</v>
      </c>
      <c r="L298" s="20">
        <v>0</v>
      </c>
      <c r="M298" s="20">
        <v>0</v>
      </c>
      <c r="N298" s="20">
        <v>1525</v>
      </c>
      <c r="O298" s="21">
        <v>0</v>
      </c>
      <c r="Q298" s="20">
        <v>0</v>
      </c>
      <c r="R298" s="20">
        <f t="shared" si="13"/>
        <v>1525</v>
      </c>
      <c r="S298" s="20">
        <v>1525</v>
      </c>
    </row>
    <row r="299" spans="1:19">
      <c r="A299" s="17" t="s">
        <v>18302</v>
      </c>
    </row>
    <row r="300" spans="1:19">
      <c r="A300" s="18" t="s">
        <v>18303</v>
      </c>
      <c r="B300" s="18" t="s">
        <v>18304</v>
      </c>
      <c r="C300" s="18" t="s">
        <v>18305</v>
      </c>
      <c r="D300" s="18" t="s">
        <v>18306</v>
      </c>
      <c r="E300" s="18" t="s">
        <v>18307</v>
      </c>
      <c r="F300" s="18" t="s">
        <v>18308</v>
      </c>
      <c r="G300" s="19">
        <v>12</v>
      </c>
      <c r="H300" s="23">
        <v>45870</v>
      </c>
      <c r="I300" s="23">
        <v>46233</v>
      </c>
      <c r="J300" s="23">
        <v>45544</v>
      </c>
      <c r="K300" s="23">
        <v>45546</v>
      </c>
      <c r="L300" s="20">
        <v>0</v>
      </c>
      <c r="M300" s="20">
        <v>1427.5</v>
      </c>
      <c r="N300" s="20">
        <v>1599</v>
      </c>
      <c r="O300" s="21">
        <v>0</v>
      </c>
      <c r="Q300" s="20">
        <v>0</v>
      </c>
      <c r="R300" s="20">
        <f t="shared" ref="R300:R315" si="14">N300</f>
        <v>1599</v>
      </c>
      <c r="S300" s="20">
        <v>1599</v>
      </c>
    </row>
    <row r="301" spans="1:19">
      <c r="A301" s="18" t="s">
        <v>18309</v>
      </c>
      <c r="B301" s="18" t="s">
        <v>18310</v>
      </c>
      <c r="C301" s="18" t="s">
        <v>18311</v>
      </c>
      <c r="D301" s="18" t="s">
        <v>18312</v>
      </c>
      <c r="E301" s="18" t="s">
        <v>18313</v>
      </c>
      <c r="F301" s="18" t="s">
        <v>18314</v>
      </c>
      <c r="G301" s="19">
        <v>12</v>
      </c>
      <c r="H301" s="23">
        <v>45870</v>
      </c>
      <c r="I301" s="23">
        <v>46233</v>
      </c>
      <c r="J301" s="23">
        <v>45553</v>
      </c>
      <c r="K301" s="23">
        <v>45553</v>
      </c>
      <c r="L301" s="20">
        <v>0</v>
      </c>
      <c r="M301" s="20">
        <v>1427.5</v>
      </c>
      <c r="N301" s="20">
        <v>1425</v>
      </c>
      <c r="O301" s="21">
        <v>0</v>
      </c>
      <c r="Q301" s="20">
        <v>1545</v>
      </c>
      <c r="R301" s="20">
        <f t="shared" si="14"/>
        <v>1425</v>
      </c>
      <c r="S301" s="20">
        <v>1425</v>
      </c>
    </row>
    <row r="302" spans="1:19">
      <c r="A302" s="18" t="s">
        <v>18315</v>
      </c>
      <c r="B302" s="18" t="s">
        <v>18316</v>
      </c>
      <c r="C302" s="18" t="s">
        <v>18317</v>
      </c>
      <c r="D302" s="18" t="s">
        <v>18318</v>
      </c>
      <c r="E302" s="18" t="s">
        <v>18319</v>
      </c>
      <c r="F302" s="18" t="s">
        <v>18320</v>
      </c>
      <c r="G302" s="19">
        <v>12</v>
      </c>
      <c r="H302" s="23">
        <v>45870</v>
      </c>
      <c r="I302" s="23">
        <v>46233</v>
      </c>
      <c r="J302" s="23">
        <v>45546</v>
      </c>
      <c r="K302" s="23">
        <v>45546</v>
      </c>
      <c r="L302" s="20">
        <v>0</v>
      </c>
      <c r="M302" s="20">
        <v>1427.5</v>
      </c>
      <c r="N302" s="20">
        <v>1399</v>
      </c>
      <c r="O302" s="21">
        <v>0</v>
      </c>
      <c r="Q302" s="20">
        <v>0</v>
      </c>
      <c r="R302" s="20">
        <f t="shared" si="14"/>
        <v>1399</v>
      </c>
      <c r="S302" s="20">
        <v>1399</v>
      </c>
    </row>
    <row r="303" spans="1:19">
      <c r="A303" s="18" t="s">
        <v>18321</v>
      </c>
      <c r="B303" s="18" t="s">
        <v>18322</v>
      </c>
      <c r="C303" s="18" t="s">
        <v>18323</v>
      </c>
      <c r="D303" s="18" t="s">
        <v>18324</v>
      </c>
      <c r="E303" s="18" t="s">
        <v>18325</v>
      </c>
      <c r="F303" s="18" t="s">
        <v>18326</v>
      </c>
      <c r="G303" s="19">
        <v>12</v>
      </c>
      <c r="H303" s="23">
        <v>45870</v>
      </c>
      <c r="I303" s="23">
        <v>46233</v>
      </c>
      <c r="J303" s="23">
        <v>45546</v>
      </c>
      <c r="K303" s="23">
        <v>45546</v>
      </c>
      <c r="L303" s="20">
        <v>0</v>
      </c>
      <c r="M303" s="20">
        <v>1427.5</v>
      </c>
      <c r="N303" s="20">
        <v>1399</v>
      </c>
      <c r="O303" s="21">
        <v>0</v>
      </c>
      <c r="Q303" s="20">
        <v>0</v>
      </c>
      <c r="R303" s="20">
        <f t="shared" si="14"/>
        <v>1399</v>
      </c>
      <c r="S303" s="20">
        <v>1399</v>
      </c>
    </row>
    <row r="304" spans="1:19">
      <c r="A304" s="18" t="s">
        <v>18327</v>
      </c>
      <c r="B304" s="18" t="s">
        <v>18328</v>
      </c>
      <c r="C304" s="18" t="s">
        <v>18329</v>
      </c>
      <c r="D304" s="18" t="s">
        <v>18330</v>
      </c>
      <c r="E304" s="18" t="s">
        <v>18331</v>
      </c>
      <c r="F304" s="18" t="s">
        <v>18332</v>
      </c>
      <c r="G304" s="19">
        <v>12</v>
      </c>
      <c r="H304" s="23">
        <v>45870</v>
      </c>
      <c r="I304" s="23">
        <v>46233</v>
      </c>
      <c r="J304" s="23">
        <v>45546</v>
      </c>
      <c r="K304" s="23">
        <v>45546</v>
      </c>
      <c r="L304" s="20">
        <v>0</v>
      </c>
      <c r="M304" s="20">
        <v>1427.5</v>
      </c>
      <c r="N304" s="20">
        <v>1399</v>
      </c>
      <c r="O304" s="21">
        <v>0</v>
      </c>
      <c r="Q304" s="20">
        <v>0</v>
      </c>
      <c r="R304" s="20">
        <f t="shared" si="14"/>
        <v>1399</v>
      </c>
      <c r="S304" s="20">
        <v>1399</v>
      </c>
    </row>
    <row r="305" spans="1:19">
      <c r="A305" s="18" t="s">
        <v>18333</v>
      </c>
      <c r="B305" s="18" t="s">
        <v>18334</v>
      </c>
      <c r="C305" s="18" t="s">
        <v>18335</v>
      </c>
      <c r="D305" s="18" t="s">
        <v>18336</v>
      </c>
      <c r="E305" s="18" t="s">
        <v>18337</v>
      </c>
      <c r="F305" s="18" t="s">
        <v>18338</v>
      </c>
      <c r="G305" s="19">
        <v>12</v>
      </c>
      <c r="H305" s="23">
        <v>45870</v>
      </c>
      <c r="I305" s="23">
        <v>46233</v>
      </c>
      <c r="J305" s="23">
        <v>45546</v>
      </c>
      <c r="K305" s="23">
        <v>45546</v>
      </c>
      <c r="L305" s="20">
        <v>0</v>
      </c>
      <c r="M305" s="20">
        <v>1427.5</v>
      </c>
      <c r="N305" s="20">
        <v>1399</v>
      </c>
      <c r="O305" s="21">
        <v>0</v>
      </c>
      <c r="Q305" s="20">
        <v>0</v>
      </c>
      <c r="R305" s="20">
        <f t="shared" si="14"/>
        <v>1399</v>
      </c>
      <c r="S305" s="20">
        <v>1399</v>
      </c>
    </row>
    <row r="306" spans="1:19">
      <c r="A306" s="18" t="s">
        <v>18339</v>
      </c>
      <c r="B306" s="18" t="s">
        <v>18340</v>
      </c>
      <c r="C306" s="18" t="s">
        <v>18341</v>
      </c>
      <c r="D306" s="18" t="s">
        <v>18342</v>
      </c>
      <c r="E306" s="18" t="s">
        <v>18343</v>
      </c>
      <c r="F306" s="18" t="s">
        <v>18344</v>
      </c>
      <c r="G306" s="19">
        <v>12</v>
      </c>
      <c r="H306" s="23">
        <v>45870</v>
      </c>
      <c r="I306" s="23">
        <v>46233</v>
      </c>
      <c r="J306" s="23">
        <v>45579</v>
      </c>
      <c r="K306" s="23">
        <v>45579</v>
      </c>
      <c r="L306" s="20">
        <v>0</v>
      </c>
      <c r="M306" s="20">
        <v>1427.5</v>
      </c>
      <c r="N306" s="20">
        <v>1399</v>
      </c>
      <c r="O306" s="21">
        <v>0</v>
      </c>
      <c r="Q306" s="20">
        <v>0</v>
      </c>
      <c r="R306" s="20">
        <f t="shared" si="14"/>
        <v>1399</v>
      </c>
      <c r="S306" s="20">
        <v>1399</v>
      </c>
    </row>
    <row r="307" spans="1:19">
      <c r="B307" s="18" t="s">
        <v>18345</v>
      </c>
      <c r="D307" s="18" t="s">
        <v>18346</v>
      </c>
      <c r="E307" s="18" t="s">
        <v>18347</v>
      </c>
      <c r="F307" s="18" t="s">
        <v>18348</v>
      </c>
      <c r="G307" s="19">
        <v>12</v>
      </c>
      <c r="H307" s="23">
        <v>45886</v>
      </c>
      <c r="I307" s="23">
        <v>46233</v>
      </c>
      <c r="J307" s="23">
        <v>45554</v>
      </c>
      <c r="K307" s="23">
        <v>45555</v>
      </c>
      <c r="L307" s="20">
        <v>3090</v>
      </c>
      <c r="M307" s="20">
        <v>0</v>
      </c>
      <c r="N307" s="20">
        <v>1795</v>
      </c>
      <c r="O307" s="21">
        <v>0</v>
      </c>
      <c r="Q307" s="20">
        <v>0</v>
      </c>
      <c r="R307" s="20">
        <f t="shared" si="14"/>
        <v>1795</v>
      </c>
      <c r="S307" s="20">
        <v>1795</v>
      </c>
    </row>
    <row r="308" spans="1:19">
      <c r="B308" s="18" t="s">
        <v>18349</v>
      </c>
      <c r="D308" s="18" t="s">
        <v>18350</v>
      </c>
      <c r="E308" s="18" t="s">
        <v>18351</v>
      </c>
      <c r="F308" s="18" t="s">
        <v>18352</v>
      </c>
      <c r="G308" s="19">
        <v>12</v>
      </c>
      <c r="H308" s="23">
        <v>45886</v>
      </c>
      <c r="I308" s="23">
        <v>46233</v>
      </c>
      <c r="J308" s="23">
        <v>45561</v>
      </c>
      <c r="K308" s="23">
        <v>45561</v>
      </c>
      <c r="L308" s="20">
        <v>0</v>
      </c>
      <c r="M308" s="20">
        <v>0</v>
      </c>
      <c r="N308" s="20">
        <v>1545</v>
      </c>
      <c r="O308" s="21">
        <v>0</v>
      </c>
      <c r="Q308" s="20">
        <v>0</v>
      </c>
      <c r="R308" s="20">
        <f t="shared" si="14"/>
        <v>1545</v>
      </c>
      <c r="S308" s="20">
        <v>1545</v>
      </c>
    </row>
    <row r="309" spans="1:19">
      <c r="B309" s="18" t="s">
        <v>18353</v>
      </c>
      <c r="D309" s="18" t="s">
        <v>18354</v>
      </c>
      <c r="E309" s="18" t="s">
        <v>18355</v>
      </c>
      <c r="F309" s="18" t="s">
        <v>18356</v>
      </c>
      <c r="G309" s="19">
        <v>12</v>
      </c>
      <c r="H309" s="23">
        <v>45886</v>
      </c>
      <c r="I309" s="23">
        <v>46233</v>
      </c>
      <c r="J309" s="23">
        <v>45564</v>
      </c>
      <c r="K309" s="23">
        <v>45567</v>
      </c>
      <c r="L309" s="20">
        <v>3090</v>
      </c>
      <c r="M309" s="20">
        <v>0</v>
      </c>
      <c r="N309" s="20">
        <v>1545</v>
      </c>
      <c r="O309" s="21">
        <v>0</v>
      </c>
      <c r="Q309" s="20">
        <v>0</v>
      </c>
      <c r="R309" s="20">
        <f t="shared" si="14"/>
        <v>1545</v>
      </c>
      <c r="S309" s="20">
        <v>1545</v>
      </c>
    </row>
    <row r="310" spans="1:19">
      <c r="B310" s="18" t="s">
        <v>18357</v>
      </c>
      <c r="D310" s="18" t="s">
        <v>18358</v>
      </c>
      <c r="E310" s="18" t="s">
        <v>18359</v>
      </c>
      <c r="F310" s="18" t="s">
        <v>18360</v>
      </c>
      <c r="G310" s="19">
        <v>12</v>
      </c>
      <c r="H310" s="23">
        <v>45886</v>
      </c>
      <c r="I310" s="23">
        <v>46233</v>
      </c>
      <c r="J310" s="23">
        <v>45554</v>
      </c>
      <c r="K310" s="23">
        <v>45555</v>
      </c>
      <c r="L310" s="20">
        <v>0</v>
      </c>
      <c r="M310" s="20">
        <v>0</v>
      </c>
      <c r="N310" s="20">
        <v>1545</v>
      </c>
      <c r="O310" s="21">
        <v>0</v>
      </c>
      <c r="Q310" s="20">
        <v>0</v>
      </c>
      <c r="R310" s="20">
        <f t="shared" si="14"/>
        <v>1545</v>
      </c>
      <c r="S310" s="20">
        <v>1545</v>
      </c>
    </row>
    <row r="311" spans="1:19">
      <c r="B311" s="18" t="s">
        <v>18361</v>
      </c>
      <c r="D311" s="18" t="s">
        <v>18362</v>
      </c>
      <c r="E311" s="18" t="s">
        <v>18363</v>
      </c>
      <c r="F311" s="18" t="s">
        <v>18364</v>
      </c>
      <c r="G311" s="19">
        <v>12</v>
      </c>
      <c r="H311" s="23">
        <v>45886</v>
      </c>
      <c r="I311" s="23">
        <v>46233</v>
      </c>
      <c r="J311" s="23">
        <v>45561</v>
      </c>
      <c r="K311" s="23">
        <v>45567</v>
      </c>
      <c r="L311" s="20">
        <v>2890</v>
      </c>
      <c r="M311" s="20">
        <v>0</v>
      </c>
      <c r="N311" s="20">
        <v>1445</v>
      </c>
      <c r="O311" s="21">
        <v>0</v>
      </c>
      <c r="Q311" s="20">
        <v>0</v>
      </c>
      <c r="R311" s="20">
        <f t="shared" si="14"/>
        <v>1445</v>
      </c>
      <c r="S311" s="20">
        <v>1445</v>
      </c>
    </row>
    <row r="312" spans="1:19">
      <c r="B312" s="18" t="s">
        <v>18365</v>
      </c>
      <c r="D312" s="18" t="s">
        <v>18366</v>
      </c>
      <c r="E312" s="18" t="s">
        <v>18367</v>
      </c>
      <c r="F312" s="18" t="s">
        <v>18368</v>
      </c>
      <c r="G312" s="19">
        <v>12</v>
      </c>
      <c r="H312" s="23">
        <v>45886</v>
      </c>
      <c r="I312" s="23">
        <v>46233</v>
      </c>
      <c r="J312" s="23">
        <v>45548</v>
      </c>
      <c r="K312" s="23">
        <v>45551</v>
      </c>
      <c r="L312" s="20">
        <v>0</v>
      </c>
      <c r="M312" s="20">
        <v>0</v>
      </c>
      <c r="N312" s="20">
        <v>1425</v>
      </c>
      <c r="O312" s="21">
        <v>0</v>
      </c>
      <c r="Q312" s="20">
        <v>0</v>
      </c>
      <c r="R312" s="20">
        <f t="shared" si="14"/>
        <v>1425</v>
      </c>
      <c r="S312" s="20">
        <v>1425</v>
      </c>
    </row>
    <row r="313" spans="1:19">
      <c r="B313" s="18" t="s">
        <v>18369</v>
      </c>
      <c r="D313" s="18" t="s">
        <v>18370</v>
      </c>
      <c r="E313" s="18" t="s">
        <v>18371</v>
      </c>
      <c r="F313" s="18" t="s">
        <v>18372</v>
      </c>
      <c r="G313" s="19">
        <v>12</v>
      </c>
      <c r="H313" s="23">
        <v>45886</v>
      </c>
      <c r="I313" s="23">
        <v>46233</v>
      </c>
      <c r="J313" s="23">
        <v>45552</v>
      </c>
      <c r="K313" s="23">
        <v>45553</v>
      </c>
      <c r="L313" s="20">
        <v>0</v>
      </c>
      <c r="M313" s="20">
        <v>0</v>
      </c>
      <c r="N313" s="20">
        <v>1460</v>
      </c>
      <c r="O313" s="21">
        <v>0</v>
      </c>
      <c r="Q313" s="20">
        <v>0</v>
      </c>
      <c r="R313" s="20">
        <f t="shared" si="14"/>
        <v>1460</v>
      </c>
      <c r="S313" s="20">
        <v>1460</v>
      </c>
    </row>
    <row r="314" spans="1:19">
      <c r="B314" s="18" t="s">
        <v>18373</v>
      </c>
      <c r="D314" s="18" t="s">
        <v>18374</v>
      </c>
      <c r="E314" s="18" t="s">
        <v>18375</v>
      </c>
      <c r="F314" s="18" t="s">
        <v>18376</v>
      </c>
      <c r="G314" s="19">
        <v>12</v>
      </c>
      <c r="H314" s="23">
        <v>45886</v>
      </c>
      <c r="I314" s="23">
        <v>46233</v>
      </c>
      <c r="J314" s="23">
        <v>45566</v>
      </c>
      <c r="K314" s="23">
        <v>45567</v>
      </c>
      <c r="L314" s="20">
        <v>2890</v>
      </c>
      <c r="M314" s="20">
        <v>0</v>
      </c>
      <c r="N314" s="20">
        <v>1445</v>
      </c>
      <c r="O314" s="21">
        <v>0</v>
      </c>
      <c r="Q314" s="20">
        <v>0</v>
      </c>
      <c r="R314" s="20">
        <f t="shared" si="14"/>
        <v>1445</v>
      </c>
      <c r="S314" s="20">
        <v>1445</v>
      </c>
    </row>
    <row r="315" spans="1:19">
      <c r="B315" s="18" t="s">
        <v>18377</v>
      </c>
      <c r="D315" s="18" t="s">
        <v>18378</v>
      </c>
      <c r="E315" s="18" t="s">
        <v>18379</v>
      </c>
      <c r="F315" s="18" t="s">
        <v>18380</v>
      </c>
      <c r="G315" s="19">
        <v>12</v>
      </c>
      <c r="H315" s="23">
        <v>45886</v>
      </c>
      <c r="I315" s="23">
        <v>46233</v>
      </c>
      <c r="J315" s="23">
        <v>45548</v>
      </c>
      <c r="K315" s="23">
        <v>45551</v>
      </c>
      <c r="L315" s="20">
        <v>0</v>
      </c>
      <c r="M315" s="20">
        <v>0</v>
      </c>
      <c r="N315" s="20">
        <v>1425</v>
      </c>
      <c r="O315" s="21">
        <v>0</v>
      </c>
      <c r="Q315" s="20">
        <v>0</v>
      </c>
      <c r="R315" s="20">
        <f t="shared" si="14"/>
        <v>1425</v>
      </c>
      <c r="S315" s="20">
        <v>1425</v>
      </c>
    </row>
    <row r="316" spans="1:19">
      <c r="A316" s="17" t="s">
        <v>18381</v>
      </c>
    </row>
    <row r="317" spans="1:19">
      <c r="A317" s="18" t="s">
        <v>18382</v>
      </c>
      <c r="B317" s="18" t="s">
        <v>18383</v>
      </c>
      <c r="C317" s="18" t="s">
        <v>18384</v>
      </c>
      <c r="D317" s="18" t="s">
        <v>18385</v>
      </c>
      <c r="E317" s="18" t="s">
        <v>18386</v>
      </c>
      <c r="F317" s="18" t="s">
        <v>18387</v>
      </c>
      <c r="G317" s="19">
        <v>12</v>
      </c>
      <c r="H317" s="23">
        <v>45870</v>
      </c>
      <c r="I317" s="23">
        <v>46233</v>
      </c>
      <c r="J317" s="23">
        <v>45544</v>
      </c>
      <c r="K317" s="23">
        <v>45546</v>
      </c>
      <c r="L317" s="20">
        <v>0</v>
      </c>
      <c r="M317" s="20">
        <v>1226.67</v>
      </c>
      <c r="N317" s="20">
        <v>1260</v>
      </c>
      <c r="O317" s="21">
        <v>0</v>
      </c>
      <c r="Q317" s="20">
        <v>0</v>
      </c>
      <c r="R317" s="20">
        <f t="shared" ref="R317:R326" si="15">N317</f>
        <v>1260</v>
      </c>
      <c r="S317" s="20">
        <v>1260</v>
      </c>
    </row>
    <row r="318" spans="1:19">
      <c r="A318" s="18" t="s">
        <v>18388</v>
      </c>
      <c r="B318" s="18" t="s">
        <v>18389</v>
      </c>
      <c r="C318" s="18" t="s">
        <v>18390</v>
      </c>
      <c r="D318" s="18" t="s">
        <v>18391</v>
      </c>
      <c r="E318" s="18" t="s">
        <v>18392</v>
      </c>
      <c r="F318" s="18" t="s">
        <v>18393</v>
      </c>
      <c r="G318" s="19">
        <v>12</v>
      </c>
      <c r="H318" s="23">
        <v>45870</v>
      </c>
      <c r="I318" s="23">
        <v>46233</v>
      </c>
      <c r="J318" s="23">
        <v>45548</v>
      </c>
      <c r="K318" s="23">
        <v>45551</v>
      </c>
      <c r="L318" s="20">
        <v>0</v>
      </c>
      <c r="M318" s="20">
        <v>1226.67</v>
      </c>
      <c r="N318" s="20">
        <v>1260</v>
      </c>
      <c r="O318" s="21">
        <v>0</v>
      </c>
      <c r="Q318" s="20">
        <v>0</v>
      </c>
      <c r="R318" s="20">
        <f t="shared" si="15"/>
        <v>1260</v>
      </c>
      <c r="S318" s="20">
        <v>1260</v>
      </c>
    </row>
    <row r="319" spans="1:19">
      <c r="A319" s="18" t="s">
        <v>18394</v>
      </c>
      <c r="B319" s="18" t="s">
        <v>18395</v>
      </c>
      <c r="C319" s="18" t="s">
        <v>18396</v>
      </c>
      <c r="D319" s="18" t="s">
        <v>18397</v>
      </c>
      <c r="E319" s="18" t="s">
        <v>18398</v>
      </c>
      <c r="F319" s="18" t="s">
        <v>18399</v>
      </c>
      <c r="G319" s="19">
        <v>12</v>
      </c>
      <c r="H319" s="23">
        <v>45870</v>
      </c>
      <c r="I319" s="23">
        <v>46233</v>
      </c>
      <c r="J319" s="23">
        <v>45544</v>
      </c>
      <c r="K319" s="23">
        <v>45546</v>
      </c>
      <c r="L319" s="20">
        <v>0</v>
      </c>
      <c r="M319" s="20">
        <v>1466.67</v>
      </c>
      <c r="N319" s="20">
        <v>1399</v>
      </c>
      <c r="O319" s="21">
        <v>0</v>
      </c>
      <c r="Q319" s="20">
        <v>1395</v>
      </c>
      <c r="R319" s="20">
        <f t="shared" si="15"/>
        <v>1399</v>
      </c>
      <c r="S319" s="20">
        <v>1399</v>
      </c>
    </row>
    <row r="320" spans="1:19">
      <c r="A320" s="18" t="s">
        <v>18400</v>
      </c>
      <c r="B320" s="18" t="s">
        <v>18401</v>
      </c>
      <c r="C320" s="18" t="s">
        <v>18402</v>
      </c>
      <c r="D320" s="18" t="s">
        <v>18403</v>
      </c>
      <c r="E320" s="18" t="s">
        <v>18404</v>
      </c>
      <c r="F320" s="18" t="s">
        <v>18405</v>
      </c>
      <c r="G320" s="19">
        <v>12</v>
      </c>
      <c r="H320" s="23">
        <v>45870</v>
      </c>
      <c r="I320" s="23">
        <v>46233</v>
      </c>
      <c r="J320" s="23">
        <v>45548</v>
      </c>
      <c r="K320" s="23">
        <v>45551</v>
      </c>
      <c r="L320" s="20">
        <v>0</v>
      </c>
      <c r="M320" s="20">
        <v>1466.67</v>
      </c>
      <c r="N320" s="20">
        <v>1399</v>
      </c>
      <c r="O320" s="21">
        <v>0</v>
      </c>
      <c r="Q320" s="20">
        <v>0</v>
      </c>
      <c r="R320" s="20">
        <f t="shared" si="15"/>
        <v>1399</v>
      </c>
      <c r="S320" s="20">
        <v>1399</v>
      </c>
    </row>
    <row r="321" spans="1:19">
      <c r="A321" s="18" t="s">
        <v>18406</v>
      </c>
      <c r="B321" s="18" t="s">
        <v>18407</v>
      </c>
      <c r="C321" s="18" t="s">
        <v>18408</v>
      </c>
      <c r="D321" s="18" t="s">
        <v>18409</v>
      </c>
      <c r="E321" s="18" t="s">
        <v>18410</v>
      </c>
      <c r="F321" s="18" t="s">
        <v>18411</v>
      </c>
      <c r="G321" s="19">
        <v>12</v>
      </c>
      <c r="H321" s="23">
        <v>45870</v>
      </c>
      <c r="I321" s="23">
        <v>46233</v>
      </c>
      <c r="J321" s="23">
        <v>45579</v>
      </c>
      <c r="K321" s="23">
        <v>45579</v>
      </c>
      <c r="L321" s="20">
        <v>-175</v>
      </c>
      <c r="M321" s="20">
        <v>1466.67</v>
      </c>
      <c r="N321" s="20">
        <v>1650</v>
      </c>
      <c r="O321" s="21">
        <v>0</v>
      </c>
      <c r="Q321" s="20">
        <v>0</v>
      </c>
      <c r="R321" s="20">
        <f t="shared" si="15"/>
        <v>1650</v>
      </c>
      <c r="S321" s="20">
        <v>1650</v>
      </c>
    </row>
    <row r="322" spans="1:19">
      <c r="A322" s="18" t="s">
        <v>18412</v>
      </c>
      <c r="B322" s="18" t="s">
        <v>18413</v>
      </c>
      <c r="C322" s="18" t="s">
        <v>18414</v>
      </c>
      <c r="D322" s="18" t="s">
        <v>18415</v>
      </c>
      <c r="E322" s="18" t="s">
        <v>18416</v>
      </c>
      <c r="F322" s="18" t="s">
        <v>18417</v>
      </c>
      <c r="G322" s="19">
        <v>12</v>
      </c>
      <c r="H322" s="23">
        <v>45870</v>
      </c>
      <c r="I322" s="23">
        <v>46233</v>
      </c>
      <c r="J322" s="23">
        <v>45560</v>
      </c>
      <c r="K322" s="23">
        <v>45560</v>
      </c>
      <c r="L322" s="20">
        <v>0</v>
      </c>
      <c r="M322" s="20">
        <v>1466.67</v>
      </c>
      <c r="N322" s="20">
        <v>1599</v>
      </c>
      <c r="O322" s="21">
        <v>0</v>
      </c>
      <c r="Q322" s="20">
        <v>0</v>
      </c>
      <c r="R322" s="20">
        <f t="shared" si="15"/>
        <v>1599</v>
      </c>
      <c r="S322" s="20">
        <v>1599</v>
      </c>
    </row>
    <row r="323" spans="1:19">
      <c r="B323" s="18" t="s">
        <v>18418</v>
      </c>
      <c r="D323" s="18" t="s">
        <v>18419</v>
      </c>
      <c r="E323" s="18" t="s">
        <v>18420</v>
      </c>
      <c r="F323" s="18" t="s">
        <v>18421</v>
      </c>
      <c r="G323" s="19">
        <v>12</v>
      </c>
      <c r="H323" s="23">
        <v>45869</v>
      </c>
      <c r="I323" s="23">
        <v>46233</v>
      </c>
      <c r="J323" s="23">
        <v>45546</v>
      </c>
      <c r="K323" s="23">
        <v>45551</v>
      </c>
      <c r="L323" s="20">
        <v>0</v>
      </c>
      <c r="M323" s="20">
        <v>0</v>
      </c>
      <c r="N323" s="20">
        <v>1265</v>
      </c>
      <c r="O323" s="21">
        <v>0</v>
      </c>
      <c r="Q323" s="20">
        <v>0</v>
      </c>
      <c r="R323" s="20">
        <f t="shared" si="15"/>
        <v>1265</v>
      </c>
      <c r="S323" s="20">
        <v>1265</v>
      </c>
    </row>
    <row r="324" spans="1:19">
      <c r="B324" s="18" t="s">
        <v>18422</v>
      </c>
      <c r="D324" s="18" t="s">
        <v>18423</v>
      </c>
      <c r="E324" s="18" t="s">
        <v>18424</v>
      </c>
      <c r="F324" s="18" t="s">
        <v>18425</v>
      </c>
      <c r="G324" s="19">
        <v>12</v>
      </c>
      <c r="H324" s="23">
        <v>45886</v>
      </c>
      <c r="I324" s="23">
        <v>46233</v>
      </c>
      <c r="J324" s="23">
        <v>45565</v>
      </c>
      <c r="K324" s="23">
        <v>45572</v>
      </c>
      <c r="L324" s="20">
        <v>0</v>
      </c>
      <c r="M324" s="20">
        <v>0</v>
      </c>
      <c r="N324" s="20">
        <v>1425</v>
      </c>
      <c r="O324" s="21">
        <v>0</v>
      </c>
      <c r="Q324" s="20">
        <v>0</v>
      </c>
      <c r="R324" s="20">
        <f t="shared" si="15"/>
        <v>1425</v>
      </c>
      <c r="S324" s="20">
        <v>1425</v>
      </c>
    </row>
    <row r="325" spans="1:19">
      <c r="B325" s="18" t="s">
        <v>18426</v>
      </c>
      <c r="D325" s="18" t="s">
        <v>18427</v>
      </c>
      <c r="E325" s="18" t="s">
        <v>18428</v>
      </c>
      <c r="F325" s="18" t="s">
        <v>18429</v>
      </c>
      <c r="G325" s="19">
        <v>12</v>
      </c>
      <c r="H325" s="23">
        <v>45869</v>
      </c>
      <c r="I325" s="23">
        <v>46233</v>
      </c>
      <c r="J325" s="23">
        <v>45548</v>
      </c>
      <c r="K325" s="23">
        <v>45548</v>
      </c>
      <c r="L325" s="20">
        <v>0</v>
      </c>
      <c r="M325" s="20">
        <v>0</v>
      </c>
      <c r="N325" s="20">
        <v>1265</v>
      </c>
      <c r="O325" s="21">
        <v>0</v>
      </c>
      <c r="Q325" s="20">
        <v>0</v>
      </c>
      <c r="R325" s="20">
        <f t="shared" si="15"/>
        <v>1265</v>
      </c>
      <c r="S325" s="20">
        <v>1265</v>
      </c>
    </row>
    <row r="326" spans="1:19">
      <c r="B326" s="18" t="s">
        <v>18430</v>
      </c>
      <c r="D326" s="18" t="s">
        <v>18431</v>
      </c>
      <c r="E326" s="18" t="s">
        <v>18432</v>
      </c>
      <c r="F326" s="18" t="s">
        <v>18433</v>
      </c>
      <c r="G326" s="19">
        <v>12</v>
      </c>
      <c r="H326" s="23">
        <v>45886</v>
      </c>
      <c r="I326" s="23">
        <v>46233</v>
      </c>
      <c r="J326" s="23">
        <v>45553</v>
      </c>
      <c r="K326" s="23">
        <v>45555</v>
      </c>
      <c r="L326" s="20">
        <v>0</v>
      </c>
      <c r="M326" s="20">
        <v>0</v>
      </c>
      <c r="N326" s="20">
        <v>1220</v>
      </c>
      <c r="O326" s="21">
        <v>0</v>
      </c>
      <c r="Q326" s="20">
        <v>0</v>
      </c>
      <c r="R326" s="20">
        <f t="shared" si="15"/>
        <v>1220</v>
      </c>
      <c r="S326" s="20">
        <v>1220</v>
      </c>
    </row>
    <row r="327" spans="1:19">
      <c r="A327" s="17" t="s">
        <v>18434</v>
      </c>
    </row>
    <row r="328" spans="1:19">
      <c r="A328" s="18" t="s">
        <v>18435</v>
      </c>
      <c r="B328" s="18" t="s">
        <v>18436</v>
      </c>
      <c r="C328" s="18" t="s">
        <v>18437</v>
      </c>
      <c r="D328" s="18" t="s">
        <v>18438</v>
      </c>
      <c r="E328" s="18" t="s">
        <v>18439</v>
      </c>
      <c r="F328" s="18" t="s">
        <v>18440</v>
      </c>
      <c r="G328" s="19">
        <v>12</v>
      </c>
      <c r="H328" s="23">
        <v>45869</v>
      </c>
      <c r="I328" s="23">
        <v>46233</v>
      </c>
      <c r="J328" s="23">
        <v>45539</v>
      </c>
      <c r="K328" s="23">
        <v>45539</v>
      </c>
      <c r="L328" s="20">
        <v>0</v>
      </c>
      <c r="M328" s="20">
        <v>1245</v>
      </c>
      <c r="N328" s="20">
        <v>0</v>
      </c>
      <c r="O328" s="21">
        <v>0</v>
      </c>
      <c r="Q328" s="20">
        <v>1094</v>
      </c>
      <c r="R328" s="20">
        <f t="shared" ref="R328:R333" si="16">N328</f>
        <v>0</v>
      </c>
      <c r="S328" s="20">
        <v>0</v>
      </c>
    </row>
    <row r="329" spans="1:19">
      <c r="A329" s="18" t="s">
        <v>18441</v>
      </c>
      <c r="B329" s="18" t="s">
        <v>18442</v>
      </c>
      <c r="C329" s="18" t="s">
        <v>18443</v>
      </c>
      <c r="D329" s="18" t="s">
        <v>18444</v>
      </c>
      <c r="E329" s="18" t="s">
        <v>18445</v>
      </c>
      <c r="F329" s="18" t="s">
        <v>18446</v>
      </c>
      <c r="G329" s="19">
        <v>12</v>
      </c>
      <c r="H329" s="23">
        <v>45870</v>
      </c>
      <c r="I329" s="23">
        <v>46233</v>
      </c>
      <c r="J329" s="23">
        <v>45539</v>
      </c>
      <c r="K329" s="23">
        <v>45539</v>
      </c>
      <c r="L329" s="20">
        <v>0</v>
      </c>
      <c r="M329" s="20">
        <v>1245</v>
      </c>
      <c r="N329" s="20">
        <v>0</v>
      </c>
      <c r="O329" s="21">
        <v>0</v>
      </c>
      <c r="Q329" s="20">
        <v>1299</v>
      </c>
      <c r="R329" s="20">
        <f t="shared" si="16"/>
        <v>0</v>
      </c>
      <c r="S329" s="20">
        <v>0</v>
      </c>
    </row>
    <row r="330" spans="1:19">
      <c r="A330" s="18" t="s">
        <v>18447</v>
      </c>
      <c r="B330" s="18" t="s">
        <v>18448</v>
      </c>
      <c r="C330" s="18" t="s">
        <v>18449</v>
      </c>
      <c r="D330" s="18" t="s">
        <v>18450</v>
      </c>
      <c r="E330" s="18" t="s">
        <v>18451</v>
      </c>
      <c r="F330" s="18" t="s">
        <v>18452</v>
      </c>
      <c r="G330" s="19">
        <v>12</v>
      </c>
      <c r="H330" s="23">
        <v>45870</v>
      </c>
      <c r="I330" s="23">
        <v>46233</v>
      </c>
      <c r="J330" s="23">
        <v>45539</v>
      </c>
      <c r="K330" s="23">
        <v>45539</v>
      </c>
      <c r="L330" s="20">
        <v>0</v>
      </c>
      <c r="M330" s="20">
        <v>1545</v>
      </c>
      <c r="N330" s="20">
        <v>0</v>
      </c>
      <c r="O330" s="21">
        <v>0</v>
      </c>
      <c r="Q330" s="20">
        <v>1524</v>
      </c>
      <c r="R330" s="20">
        <f t="shared" si="16"/>
        <v>0</v>
      </c>
      <c r="S330" s="20">
        <v>0</v>
      </c>
    </row>
    <row r="331" spans="1:19">
      <c r="A331" s="18" t="s">
        <v>18453</v>
      </c>
      <c r="B331" s="18" t="s">
        <v>18454</v>
      </c>
      <c r="C331" s="18" t="s">
        <v>18455</v>
      </c>
      <c r="D331" s="18" t="s">
        <v>18456</v>
      </c>
      <c r="E331" s="18" t="s">
        <v>18457</v>
      </c>
      <c r="F331" s="18" t="s">
        <v>18458</v>
      </c>
      <c r="G331" s="19">
        <v>12</v>
      </c>
      <c r="H331" s="23">
        <v>45870</v>
      </c>
      <c r="I331" s="23">
        <v>46233</v>
      </c>
      <c r="J331" s="23">
        <v>45539</v>
      </c>
      <c r="K331" s="23">
        <v>45539</v>
      </c>
      <c r="L331" s="20">
        <v>0</v>
      </c>
      <c r="M331" s="20">
        <v>1545</v>
      </c>
      <c r="N331" s="20">
        <v>0</v>
      </c>
      <c r="O331" s="21">
        <v>0</v>
      </c>
      <c r="Q331" s="20">
        <v>1094</v>
      </c>
      <c r="R331" s="20">
        <f t="shared" si="16"/>
        <v>0</v>
      </c>
      <c r="S331" s="20">
        <v>0</v>
      </c>
    </row>
    <row r="332" spans="1:19">
      <c r="A332" s="18" t="s">
        <v>18459</v>
      </c>
      <c r="B332" s="18" t="s">
        <v>18460</v>
      </c>
      <c r="C332" s="18" t="s">
        <v>18461</v>
      </c>
      <c r="D332" s="18" t="s">
        <v>18462</v>
      </c>
      <c r="E332" s="18" t="s">
        <v>18463</v>
      </c>
      <c r="F332" s="18" t="s">
        <v>18464</v>
      </c>
      <c r="G332" s="19">
        <v>12</v>
      </c>
      <c r="H332" s="23">
        <v>45870</v>
      </c>
      <c r="I332" s="23">
        <v>46233</v>
      </c>
      <c r="J332" s="23">
        <v>45539</v>
      </c>
      <c r="K332" s="23">
        <v>45539</v>
      </c>
      <c r="L332" s="20">
        <v>0</v>
      </c>
      <c r="M332" s="20">
        <v>1245</v>
      </c>
      <c r="N332" s="20">
        <v>0</v>
      </c>
      <c r="O332" s="21">
        <v>0</v>
      </c>
      <c r="Q332" s="20">
        <v>1094</v>
      </c>
      <c r="R332" s="20">
        <f t="shared" si="16"/>
        <v>0</v>
      </c>
      <c r="S332" s="20">
        <v>0</v>
      </c>
    </row>
    <row r="333" spans="1:19">
      <c r="A333" s="18" t="s">
        <v>18465</v>
      </c>
      <c r="B333" s="18" t="s">
        <v>18466</v>
      </c>
      <c r="C333" s="18" t="s">
        <v>18467</v>
      </c>
      <c r="D333" s="18" t="s">
        <v>18468</v>
      </c>
      <c r="E333" s="18" t="s">
        <v>18469</v>
      </c>
      <c r="F333" s="18" t="s">
        <v>18470</v>
      </c>
      <c r="G333" s="19">
        <v>12</v>
      </c>
      <c r="H333" s="23">
        <v>45869</v>
      </c>
      <c r="I333" s="23">
        <v>46233</v>
      </c>
      <c r="J333" s="23">
        <v>45539</v>
      </c>
      <c r="K333" s="23">
        <v>45539</v>
      </c>
      <c r="L333" s="20">
        <v>0</v>
      </c>
      <c r="M333" s="20">
        <v>1245</v>
      </c>
      <c r="N333" s="20">
        <v>0</v>
      </c>
      <c r="O333" s="21">
        <v>0</v>
      </c>
      <c r="Q333" s="20">
        <v>1299</v>
      </c>
      <c r="R333" s="20">
        <f t="shared" si="16"/>
        <v>0</v>
      </c>
      <c r="S333" s="20">
        <v>0</v>
      </c>
    </row>
    <row r="334" spans="1:19">
      <c r="A334" s="17" t="s">
        <v>18471</v>
      </c>
    </row>
    <row r="335" spans="1:19">
      <c r="B335" s="18" t="s">
        <v>18472</v>
      </c>
      <c r="D335" s="18" t="s">
        <v>18473</v>
      </c>
      <c r="E335" s="18" t="s">
        <v>18474</v>
      </c>
      <c r="F335" s="18" t="s">
        <v>18475</v>
      </c>
      <c r="G335" s="19">
        <v>12</v>
      </c>
      <c r="H335" s="23">
        <v>45886</v>
      </c>
      <c r="I335" s="23">
        <v>46233</v>
      </c>
      <c r="J335" s="23">
        <v>45579</v>
      </c>
      <c r="K335" s="23">
        <v>45579</v>
      </c>
      <c r="L335" s="20">
        <v>0</v>
      </c>
      <c r="M335" s="20">
        <v>0</v>
      </c>
      <c r="N335" s="20">
        <v>1445</v>
      </c>
      <c r="O335" s="21">
        <v>0</v>
      </c>
      <c r="Q335" s="20">
        <v>0</v>
      </c>
      <c r="R335" s="20">
        <f t="shared" ref="R335:R347" si="17">N335</f>
        <v>1445</v>
      </c>
      <c r="S335" s="20">
        <v>1445</v>
      </c>
    </row>
    <row r="336" spans="1:19">
      <c r="B336" s="18" t="s">
        <v>18476</v>
      </c>
      <c r="D336" s="18" t="s">
        <v>18477</v>
      </c>
      <c r="E336" s="18" t="s">
        <v>18478</v>
      </c>
      <c r="F336" s="18" t="s">
        <v>18479</v>
      </c>
      <c r="G336" s="19">
        <v>12</v>
      </c>
      <c r="H336" s="23">
        <v>45870</v>
      </c>
      <c r="I336" s="23">
        <v>46233</v>
      </c>
      <c r="J336" s="23">
        <v>45552</v>
      </c>
      <c r="K336" s="23">
        <v>45553</v>
      </c>
      <c r="L336" s="20">
        <v>0</v>
      </c>
      <c r="M336" s="20">
        <v>0</v>
      </c>
      <c r="N336" s="20">
        <v>1425</v>
      </c>
      <c r="O336" s="21">
        <v>0</v>
      </c>
      <c r="Q336" s="20">
        <v>0</v>
      </c>
      <c r="R336" s="20">
        <f t="shared" si="17"/>
        <v>1425</v>
      </c>
      <c r="S336" s="20">
        <v>1425</v>
      </c>
    </row>
    <row r="337" spans="1:19">
      <c r="B337" s="18" t="s">
        <v>18480</v>
      </c>
      <c r="D337" s="18" t="s">
        <v>18481</v>
      </c>
      <c r="E337" s="18" t="s">
        <v>18482</v>
      </c>
      <c r="F337" s="18" t="s">
        <v>18483</v>
      </c>
      <c r="G337" s="19">
        <v>12</v>
      </c>
      <c r="H337" s="23">
        <v>45886</v>
      </c>
      <c r="I337" s="23">
        <v>46233</v>
      </c>
      <c r="J337" s="23">
        <v>45586</v>
      </c>
      <c r="K337" s="23">
        <v>45587</v>
      </c>
      <c r="L337" s="20">
        <v>3020</v>
      </c>
      <c r="M337" s="20">
        <v>0</v>
      </c>
      <c r="N337" s="20">
        <v>1510</v>
      </c>
      <c r="O337" s="21">
        <v>0</v>
      </c>
      <c r="Q337" s="20">
        <v>0</v>
      </c>
      <c r="R337" s="20">
        <f t="shared" si="17"/>
        <v>1510</v>
      </c>
      <c r="S337" s="20">
        <v>1510</v>
      </c>
    </row>
    <row r="338" spans="1:19">
      <c r="B338" s="18" t="s">
        <v>18484</v>
      </c>
      <c r="D338" s="18" t="s">
        <v>18485</v>
      </c>
      <c r="E338" s="18" t="s">
        <v>18486</v>
      </c>
      <c r="F338" s="18" t="s">
        <v>18487</v>
      </c>
      <c r="G338" s="19">
        <v>12</v>
      </c>
      <c r="H338" s="23">
        <v>45870</v>
      </c>
      <c r="I338" s="23">
        <v>46233</v>
      </c>
      <c r="J338" s="23">
        <v>45553</v>
      </c>
      <c r="K338" s="23">
        <v>45553</v>
      </c>
      <c r="L338" s="20">
        <v>0</v>
      </c>
      <c r="M338" s="20">
        <v>0</v>
      </c>
      <c r="N338" s="20">
        <v>1425</v>
      </c>
      <c r="O338" s="21">
        <v>0</v>
      </c>
      <c r="Q338" s="20">
        <v>0</v>
      </c>
      <c r="R338" s="20">
        <f t="shared" si="17"/>
        <v>1425</v>
      </c>
      <c r="S338" s="20">
        <v>1425</v>
      </c>
    </row>
    <row r="339" spans="1:19">
      <c r="B339" s="18" t="s">
        <v>18488</v>
      </c>
      <c r="D339" s="18" t="s">
        <v>18489</v>
      </c>
      <c r="E339" s="18" t="s">
        <v>18490</v>
      </c>
      <c r="F339" s="18" t="s">
        <v>18491</v>
      </c>
      <c r="G339" s="19">
        <v>12</v>
      </c>
      <c r="H339" s="23">
        <v>45886</v>
      </c>
      <c r="I339" s="23">
        <v>46233</v>
      </c>
      <c r="J339" s="23">
        <v>45586</v>
      </c>
      <c r="K339" s="23">
        <v>45587</v>
      </c>
      <c r="L339" s="20">
        <v>3020</v>
      </c>
      <c r="M339" s="20">
        <v>0</v>
      </c>
      <c r="N339" s="20">
        <v>1710</v>
      </c>
      <c r="O339" s="21">
        <v>0</v>
      </c>
      <c r="Q339" s="20">
        <v>0</v>
      </c>
      <c r="R339" s="20">
        <f t="shared" si="17"/>
        <v>1710</v>
      </c>
      <c r="S339" s="20">
        <v>1710</v>
      </c>
    </row>
    <row r="340" spans="1:19">
      <c r="B340" s="18" t="s">
        <v>18492</v>
      </c>
      <c r="D340" s="18" t="s">
        <v>18493</v>
      </c>
      <c r="E340" s="18" t="s">
        <v>18494</v>
      </c>
      <c r="F340" s="18" t="s">
        <v>18495</v>
      </c>
      <c r="G340" s="19">
        <v>12</v>
      </c>
      <c r="H340" s="23">
        <v>45886</v>
      </c>
      <c r="I340" s="23">
        <v>46233</v>
      </c>
      <c r="J340" s="23">
        <v>45558</v>
      </c>
      <c r="K340" s="23">
        <v>45558</v>
      </c>
      <c r="L340" s="20">
        <v>2850</v>
      </c>
      <c r="M340" s="20">
        <v>0</v>
      </c>
      <c r="N340" s="20">
        <v>1425</v>
      </c>
      <c r="O340" s="21">
        <v>0</v>
      </c>
      <c r="Q340" s="20">
        <v>0</v>
      </c>
      <c r="R340" s="20">
        <f t="shared" si="17"/>
        <v>1425</v>
      </c>
      <c r="S340" s="20">
        <v>1425</v>
      </c>
    </row>
    <row r="341" spans="1:19">
      <c r="B341" s="18" t="s">
        <v>18496</v>
      </c>
      <c r="D341" s="18" t="s">
        <v>18497</v>
      </c>
      <c r="E341" s="18" t="s">
        <v>18498</v>
      </c>
      <c r="F341" s="18" t="s">
        <v>18499</v>
      </c>
      <c r="G341" s="19">
        <v>12</v>
      </c>
      <c r="H341" s="23">
        <v>45886</v>
      </c>
      <c r="I341" s="23">
        <v>46233</v>
      </c>
      <c r="J341" s="23">
        <v>45562</v>
      </c>
      <c r="K341" s="23">
        <v>45567</v>
      </c>
      <c r="L341" s="20">
        <v>2890</v>
      </c>
      <c r="M341" s="20">
        <v>0</v>
      </c>
      <c r="N341" s="20">
        <v>1445</v>
      </c>
      <c r="O341" s="21">
        <v>0</v>
      </c>
      <c r="Q341" s="20">
        <v>0</v>
      </c>
      <c r="R341" s="20">
        <f t="shared" si="17"/>
        <v>1445</v>
      </c>
      <c r="S341" s="20">
        <v>1445</v>
      </c>
    </row>
    <row r="342" spans="1:19">
      <c r="B342" s="18" t="s">
        <v>18500</v>
      </c>
      <c r="D342" s="18" t="s">
        <v>18501</v>
      </c>
      <c r="E342" s="18" t="s">
        <v>18502</v>
      </c>
      <c r="F342" s="18" t="s">
        <v>18503</v>
      </c>
      <c r="G342" s="19">
        <v>12</v>
      </c>
      <c r="H342" s="23">
        <v>45886</v>
      </c>
      <c r="I342" s="23">
        <v>46233</v>
      </c>
      <c r="J342" s="23">
        <v>45586</v>
      </c>
      <c r="K342" s="23">
        <v>45587</v>
      </c>
      <c r="L342" s="20">
        <v>3020</v>
      </c>
      <c r="M342" s="20">
        <v>0</v>
      </c>
      <c r="N342" s="20">
        <v>1510</v>
      </c>
      <c r="O342" s="21">
        <v>0</v>
      </c>
      <c r="Q342" s="20">
        <v>0</v>
      </c>
      <c r="R342" s="20">
        <f t="shared" si="17"/>
        <v>1510</v>
      </c>
      <c r="S342" s="20">
        <v>1510</v>
      </c>
    </row>
    <row r="343" spans="1:19">
      <c r="B343" s="18" t="s">
        <v>18504</v>
      </c>
      <c r="D343" s="18" t="s">
        <v>18505</v>
      </c>
      <c r="E343" s="18" t="s">
        <v>18506</v>
      </c>
      <c r="F343" s="18" t="s">
        <v>18507</v>
      </c>
      <c r="G343" s="19">
        <v>12</v>
      </c>
      <c r="H343" s="23">
        <v>45870</v>
      </c>
      <c r="I343" s="23">
        <v>46233</v>
      </c>
      <c r="J343" s="23">
        <v>45552</v>
      </c>
      <c r="K343" s="23">
        <v>45553</v>
      </c>
      <c r="L343" s="20">
        <v>0</v>
      </c>
      <c r="M343" s="20">
        <v>0</v>
      </c>
      <c r="N343" s="20">
        <v>1425</v>
      </c>
      <c r="O343" s="21">
        <v>0</v>
      </c>
      <c r="Q343" s="20">
        <v>0</v>
      </c>
      <c r="R343" s="20">
        <f t="shared" si="17"/>
        <v>1425</v>
      </c>
      <c r="S343" s="20">
        <v>1425</v>
      </c>
    </row>
    <row r="344" spans="1:19">
      <c r="B344" s="18" t="s">
        <v>18508</v>
      </c>
      <c r="D344" s="18" t="s">
        <v>18509</v>
      </c>
      <c r="E344" s="18" t="s">
        <v>18510</v>
      </c>
      <c r="F344" s="18" t="s">
        <v>18511</v>
      </c>
      <c r="G344" s="19">
        <v>12</v>
      </c>
      <c r="H344" s="23">
        <v>45870</v>
      </c>
      <c r="I344" s="23">
        <v>46233</v>
      </c>
      <c r="J344" s="23">
        <v>45596</v>
      </c>
      <c r="K344" s="23">
        <v>45600</v>
      </c>
      <c r="L344" s="20">
        <v>0</v>
      </c>
      <c r="M344" s="20">
        <v>0</v>
      </c>
      <c r="N344" s="20">
        <v>1445</v>
      </c>
      <c r="O344" s="21">
        <v>0</v>
      </c>
      <c r="Q344" s="20">
        <v>0</v>
      </c>
      <c r="R344" s="20">
        <f t="shared" si="17"/>
        <v>1445</v>
      </c>
      <c r="S344" s="20">
        <v>1445</v>
      </c>
    </row>
    <row r="345" spans="1:19">
      <c r="B345" s="18" t="s">
        <v>18512</v>
      </c>
      <c r="D345" s="18" t="s">
        <v>18513</v>
      </c>
      <c r="E345" s="18" t="s">
        <v>18514</v>
      </c>
      <c r="F345" s="18" t="s">
        <v>18515</v>
      </c>
      <c r="G345" s="19">
        <v>12</v>
      </c>
      <c r="H345" s="23">
        <v>45886</v>
      </c>
      <c r="I345" s="23">
        <v>46233</v>
      </c>
      <c r="J345" s="23">
        <v>45586</v>
      </c>
      <c r="K345" s="23">
        <v>45587</v>
      </c>
      <c r="L345" s="20">
        <v>3020</v>
      </c>
      <c r="M345" s="20">
        <v>0</v>
      </c>
      <c r="N345" s="20">
        <v>1710</v>
      </c>
      <c r="O345" s="21">
        <v>0</v>
      </c>
      <c r="Q345" s="20">
        <v>0</v>
      </c>
      <c r="R345" s="20">
        <f t="shared" si="17"/>
        <v>1710</v>
      </c>
      <c r="S345" s="20">
        <v>1710</v>
      </c>
    </row>
    <row r="346" spans="1:19">
      <c r="B346" s="18" t="s">
        <v>18516</v>
      </c>
      <c r="D346" s="18" t="s">
        <v>18517</v>
      </c>
      <c r="E346" s="18" t="s">
        <v>18518</v>
      </c>
      <c r="F346" s="18" t="s">
        <v>18519</v>
      </c>
      <c r="G346" s="19">
        <v>12</v>
      </c>
      <c r="H346" s="23">
        <v>45886</v>
      </c>
      <c r="I346" s="23">
        <v>46233</v>
      </c>
      <c r="J346" s="23">
        <v>45587</v>
      </c>
      <c r="K346" s="23">
        <v>45587</v>
      </c>
      <c r="L346" s="20">
        <v>3020</v>
      </c>
      <c r="M346" s="20">
        <v>0</v>
      </c>
      <c r="N346" s="20">
        <v>1510</v>
      </c>
      <c r="O346" s="21">
        <v>0</v>
      </c>
      <c r="Q346" s="20">
        <v>0</v>
      </c>
      <c r="R346" s="20">
        <f t="shared" si="17"/>
        <v>1510</v>
      </c>
      <c r="S346" s="20">
        <v>1510</v>
      </c>
    </row>
    <row r="347" spans="1:19">
      <c r="B347" s="18" t="s">
        <v>18520</v>
      </c>
      <c r="D347" s="18" t="s">
        <v>18521</v>
      </c>
      <c r="E347" s="18" t="s">
        <v>18522</v>
      </c>
      <c r="F347" s="18" t="s">
        <v>18523</v>
      </c>
      <c r="G347" s="19">
        <v>12</v>
      </c>
      <c r="H347" s="23">
        <v>45870</v>
      </c>
      <c r="I347" s="23">
        <v>46233</v>
      </c>
      <c r="J347" s="23">
        <v>45552</v>
      </c>
      <c r="K347" s="23">
        <v>45553</v>
      </c>
      <c r="L347" s="20">
        <v>0</v>
      </c>
      <c r="M347" s="20">
        <v>0</v>
      </c>
      <c r="N347" s="20">
        <v>1425</v>
      </c>
      <c r="O347" s="21">
        <v>0</v>
      </c>
      <c r="Q347" s="20">
        <v>0</v>
      </c>
      <c r="R347" s="20">
        <f t="shared" si="17"/>
        <v>1425</v>
      </c>
      <c r="S347" s="20">
        <v>1425</v>
      </c>
    </row>
    <row r="348" spans="1:19">
      <c r="A348" s="17" t="s">
        <v>18524</v>
      </c>
    </row>
    <row r="349" spans="1:19">
      <c r="A349" s="18" t="s">
        <v>18525</v>
      </c>
      <c r="B349" s="18" t="s">
        <v>18526</v>
      </c>
      <c r="C349" s="18" t="s">
        <v>18527</v>
      </c>
      <c r="D349" s="18" t="s">
        <v>18528</v>
      </c>
      <c r="E349" s="18" t="s">
        <v>18529</v>
      </c>
      <c r="F349" s="18" t="s">
        <v>18530</v>
      </c>
      <c r="G349" s="19">
        <v>12</v>
      </c>
      <c r="H349" s="23">
        <v>45869</v>
      </c>
      <c r="I349" s="23">
        <v>46233</v>
      </c>
      <c r="J349" s="23">
        <v>45579</v>
      </c>
      <c r="K349" s="23">
        <v>45579</v>
      </c>
      <c r="L349" s="20">
        <v>0</v>
      </c>
      <c r="M349" s="20">
        <v>1400</v>
      </c>
      <c r="N349" s="20">
        <v>1660</v>
      </c>
      <c r="O349" s="21">
        <v>0</v>
      </c>
      <c r="Q349" s="20">
        <v>1299</v>
      </c>
      <c r="R349" s="20">
        <f t="shared" ref="R349:R357" si="18">N349</f>
        <v>1660</v>
      </c>
      <c r="S349" s="20">
        <v>1660</v>
      </c>
    </row>
    <row r="350" spans="1:19">
      <c r="A350" s="18" t="s">
        <v>18531</v>
      </c>
      <c r="B350" s="18" t="s">
        <v>18532</v>
      </c>
      <c r="C350" s="18" t="s">
        <v>18533</v>
      </c>
      <c r="D350" s="18" t="s">
        <v>18534</v>
      </c>
      <c r="E350" s="18" t="s">
        <v>18535</v>
      </c>
      <c r="F350" s="18" t="s">
        <v>18536</v>
      </c>
      <c r="G350" s="19">
        <v>12</v>
      </c>
      <c r="H350" s="23">
        <v>45869</v>
      </c>
      <c r="I350" s="23">
        <v>46233</v>
      </c>
      <c r="J350" s="23">
        <v>45552</v>
      </c>
      <c r="K350" s="23">
        <v>45552</v>
      </c>
      <c r="L350" s="20">
        <v>0</v>
      </c>
      <c r="M350" s="20">
        <v>1400</v>
      </c>
      <c r="N350" s="20">
        <v>1660</v>
      </c>
      <c r="O350" s="21">
        <v>0</v>
      </c>
      <c r="Q350" s="20">
        <v>1299</v>
      </c>
      <c r="R350" s="20">
        <f t="shared" si="18"/>
        <v>1660</v>
      </c>
      <c r="S350" s="20">
        <v>1660</v>
      </c>
    </row>
    <row r="351" spans="1:19">
      <c r="A351" s="18" t="s">
        <v>18537</v>
      </c>
      <c r="B351" s="18" t="s">
        <v>18538</v>
      </c>
      <c r="C351" s="18" t="s">
        <v>18539</v>
      </c>
      <c r="D351" s="18" t="s">
        <v>18540</v>
      </c>
      <c r="E351" s="18" t="s">
        <v>18541</v>
      </c>
      <c r="F351" s="18" t="s">
        <v>18542</v>
      </c>
      <c r="G351" s="19">
        <v>12</v>
      </c>
      <c r="H351" s="23">
        <v>45869</v>
      </c>
      <c r="I351" s="23">
        <v>46233</v>
      </c>
      <c r="J351" s="23">
        <v>45552</v>
      </c>
      <c r="K351" s="23">
        <v>45552</v>
      </c>
      <c r="L351" s="20">
        <v>0</v>
      </c>
      <c r="M351" s="20">
        <v>1400</v>
      </c>
      <c r="N351" s="20">
        <v>1460</v>
      </c>
      <c r="O351" s="21">
        <v>0</v>
      </c>
      <c r="Q351" s="20">
        <v>1299</v>
      </c>
      <c r="R351" s="20">
        <f t="shared" si="18"/>
        <v>1460</v>
      </c>
      <c r="S351" s="20">
        <v>1460</v>
      </c>
    </row>
    <row r="352" spans="1:19">
      <c r="B352" s="18" t="s">
        <v>18543</v>
      </c>
      <c r="D352" s="18" t="s">
        <v>18544</v>
      </c>
      <c r="E352" s="18" t="s">
        <v>18545</v>
      </c>
      <c r="F352" s="18" t="s">
        <v>18546</v>
      </c>
      <c r="G352" s="19">
        <v>12</v>
      </c>
      <c r="H352" s="23">
        <v>45886</v>
      </c>
      <c r="I352" s="23">
        <v>46233</v>
      </c>
      <c r="J352" s="23">
        <v>45557</v>
      </c>
      <c r="K352" s="23">
        <v>45558</v>
      </c>
      <c r="L352" s="20">
        <v>2960</v>
      </c>
      <c r="M352" s="20">
        <v>0</v>
      </c>
      <c r="N352" s="20">
        <v>1480</v>
      </c>
      <c r="O352" s="21">
        <v>0</v>
      </c>
      <c r="Q352" s="20">
        <v>0</v>
      </c>
      <c r="R352" s="20">
        <f t="shared" si="18"/>
        <v>1480</v>
      </c>
      <c r="S352" s="20">
        <v>1480</v>
      </c>
    </row>
    <row r="353" spans="1:19">
      <c r="B353" s="18" t="s">
        <v>18547</v>
      </c>
      <c r="D353" s="18" t="s">
        <v>18548</v>
      </c>
      <c r="E353" s="18" t="s">
        <v>18549</v>
      </c>
      <c r="F353" s="18" t="s">
        <v>18550</v>
      </c>
      <c r="G353" s="19">
        <v>12</v>
      </c>
      <c r="H353" s="23">
        <v>45886</v>
      </c>
      <c r="I353" s="23">
        <v>46233</v>
      </c>
      <c r="J353" s="23">
        <v>45553</v>
      </c>
      <c r="K353" s="23">
        <v>45554</v>
      </c>
      <c r="L353" s="20">
        <v>2960</v>
      </c>
      <c r="M353" s="20">
        <v>0</v>
      </c>
      <c r="N353" s="20">
        <v>1480</v>
      </c>
      <c r="O353" s="21">
        <v>0</v>
      </c>
      <c r="Q353" s="20">
        <v>0</v>
      </c>
      <c r="R353" s="20">
        <f t="shared" si="18"/>
        <v>1480</v>
      </c>
      <c r="S353" s="20">
        <v>1480</v>
      </c>
    </row>
    <row r="354" spans="1:19">
      <c r="B354" s="18" t="s">
        <v>18551</v>
      </c>
      <c r="D354" s="18" t="s">
        <v>18552</v>
      </c>
      <c r="E354" s="18" t="s">
        <v>18553</v>
      </c>
      <c r="F354" s="18" t="s">
        <v>18554</v>
      </c>
      <c r="G354" s="19">
        <v>12</v>
      </c>
      <c r="H354" s="23">
        <v>45886</v>
      </c>
      <c r="I354" s="23">
        <v>46233</v>
      </c>
      <c r="J354" s="23">
        <v>45554</v>
      </c>
      <c r="K354" s="23">
        <v>45558</v>
      </c>
      <c r="L354" s="20">
        <v>2960</v>
      </c>
      <c r="M354" s="20">
        <v>0</v>
      </c>
      <c r="N354" s="20">
        <v>1480</v>
      </c>
      <c r="O354" s="21">
        <v>0</v>
      </c>
      <c r="Q354" s="20">
        <v>0</v>
      </c>
      <c r="R354" s="20">
        <f t="shared" si="18"/>
        <v>1480</v>
      </c>
      <c r="S354" s="20">
        <v>1480</v>
      </c>
    </row>
    <row r="355" spans="1:19">
      <c r="B355" s="18" t="s">
        <v>18555</v>
      </c>
      <c r="D355" s="18" t="s">
        <v>18556</v>
      </c>
      <c r="E355" s="18" t="s">
        <v>18557</v>
      </c>
      <c r="F355" s="18" t="s">
        <v>18558</v>
      </c>
      <c r="G355" s="19">
        <v>12</v>
      </c>
      <c r="H355" s="23">
        <v>45886</v>
      </c>
      <c r="I355" s="23">
        <v>46233</v>
      </c>
      <c r="J355" s="23">
        <v>45567</v>
      </c>
      <c r="K355" s="23">
        <v>45568</v>
      </c>
      <c r="L355" s="20">
        <v>0</v>
      </c>
      <c r="M355" s="20">
        <v>0</v>
      </c>
      <c r="N355" s="20">
        <v>1730</v>
      </c>
      <c r="O355" s="21">
        <v>0</v>
      </c>
      <c r="Q355" s="20">
        <v>0</v>
      </c>
      <c r="R355" s="20">
        <f t="shared" si="18"/>
        <v>1730</v>
      </c>
      <c r="S355" s="20">
        <v>1730</v>
      </c>
    </row>
    <row r="356" spans="1:19">
      <c r="B356" s="18" t="s">
        <v>18559</v>
      </c>
      <c r="D356" s="18" t="s">
        <v>18560</v>
      </c>
      <c r="E356" s="18" t="s">
        <v>18561</v>
      </c>
      <c r="F356" s="18" t="s">
        <v>18562</v>
      </c>
      <c r="G356" s="19">
        <v>12</v>
      </c>
      <c r="H356" s="23">
        <v>45886</v>
      </c>
      <c r="I356" s="23">
        <v>46233</v>
      </c>
      <c r="J356" s="23">
        <v>45553</v>
      </c>
      <c r="K356" s="23">
        <v>45554</v>
      </c>
      <c r="L356" s="20">
        <v>2960</v>
      </c>
      <c r="M356" s="20">
        <v>0</v>
      </c>
      <c r="N356" s="20">
        <v>1480</v>
      </c>
      <c r="O356" s="21">
        <v>0</v>
      </c>
      <c r="Q356" s="20">
        <v>0</v>
      </c>
      <c r="R356" s="20">
        <f t="shared" si="18"/>
        <v>1480</v>
      </c>
      <c r="S356" s="20">
        <v>1480</v>
      </c>
    </row>
    <row r="357" spans="1:19">
      <c r="B357" s="18" t="s">
        <v>18563</v>
      </c>
      <c r="D357" s="18" t="s">
        <v>18564</v>
      </c>
      <c r="E357" s="18" t="s">
        <v>18565</v>
      </c>
      <c r="F357" s="18" t="s">
        <v>18566</v>
      </c>
      <c r="G357" s="19">
        <v>12</v>
      </c>
      <c r="H357" s="23">
        <v>45886</v>
      </c>
      <c r="I357" s="23">
        <v>46233</v>
      </c>
      <c r="J357" s="23">
        <v>45560</v>
      </c>
      <c r="K357" s="23">
        <v>45561</v>
      </c>
      <c r="L357" s="20">
        <v>0</v>
      </c>
      <c r="M357" s="20">
        <v>0</v>
      </c>
      <c r="N357" s="20">
        <v>1480</v>
      </c>
      <c r="O357" s="21">
        <v>0</v>
      </c>
      <c r="Q357" s="20">
        <v>0</v>
      </c>
      <c r="R357" s="20">
        <f t="shared" si="18"/>
        <v>1480</v>
      </c>
      <c r="S357" s="20">
        <v>1480</v>
      </c>
    </row>
    <row r="358" spans="1:19">
      <c r="A358" s="17" t="s">
        <v>18567</v>
      </c>
    </row>
    <row r="359" spans="1:19">
      <c r="A359" s="18" t="s">
        <v>18568</v>
      </c>
      <c r="B359" s="18" t="s">
        <v>18569</v>
      </c>
      <c r="C359" s="18" t="s">
        <v>18570</v>
      </c>
      <c r="D359" s="18" t="s">
        <v>18571</v>
      </c>
      <c r="E359" s="18" t="s">
        <v>18572</v>
      </c>
      <c r="F359" s="18" t="s">
        <v>18573</v>
      </c>
      <c r="G359" s="19">
        <v>12</v>
      </c>
      <c r="H359" s="23">
        <v>45869</v>
      </c>
      <c r="I359" s="23">
        <v>46233</v>
      </c>
      <c r="J359" s="23">
        <v>45566</v>
      </c>
      <c r="K359" s="23">
        <v>45566</v>
      </c>
      <c r="L359" s="20">
        <v>0</v>
      </c>
      <c r="M359" s="20">
        <v>1479.72</v>
      </c>
      <c r="N359" s="20">
        <v>1785</v>
      </c>
      <c r="O359" s="21">
        <v>0</v>
      </c>
      <c r="Q359" s="20">
        <v>1604</v>
      </c>
      <c r="R359" s="20">
        <f t="shared" ref="R359:R364" si="19">N359</f>
        <v>1785</v>
      </c>
      <c r="S359" s="20">
        <v>1785</v>
      </c>
    </row>
    <row r="360" spans="1:19">
      <c r="A360" s="18" t="s">
        <v>18574</v>
      </c>
      <c r="B360" s="18" t="s">
        <v>18575</v>
      </c>
      <c r="C360" s="18" t="s">
        <v>18576</v>
      </c>
      <c r="D360" s="18" t="s">
        <v>18577</v>
      </c>
      <c r="E360" s="18" t="s">
        <v>18578</v>
      </c>
      <c r="F360" s="18" t="s">
        <v>18579</v>
      </c>
      <c r="G360" s="19">
        <v>12</v>
      </c>
      <c r="H360" s="23">
        <v>45869</v>
      </c>
      <c r="I360" s="23">
        <v>46233</v>
      </c>
      <c r="J360" s="23">
        <v>45546</v>
      </c>
      <c r="K360" s="23">
        <v>45546</v>
      </c>
      <c r="L360" s="20">
        <v>0</v>
      </c>
      <c r="M360" s="20">
        <v>1479.72</v>
      </c>
      <c r="N360" s="20">
        <v>1399</v>
      </c>
      <c r="O360" s="21">
        <v>0</v>
      </c>
      <c r="Q360" s="20">
        <v>1604</v>
      </c>
      <c r="R360" s="20">
        <f t="shared" si="19"/>
        <v>1399</v>
      </c>
      <c r="S360" s="20">
        <v>1399</v>
      </c>
    </row>
    <row r="361" spans="1:19">
      <c r="A361" s="18" t="s">
        <v>18580</v>
      </c>
      <c r="B361" s="18" t="s">
        <v>18581</v>
      </c>
      <c r="C361" s="18" t="s">
        <v>18582</v>
      </c>
      <c r="D361" s="18" t="s">
        <v>18583</v>
      </c>
      <c r="E361" s="18" t="s">
        <v>18584</v>
      </c>
      <c r="F361" s="18" t="s">
        <v>18585</v>
      </c>
      <c r="G361" s="19">
        <v>12</v>
      </c>
      <c r="H361" s="23">
        <v>45869</v>
      </c>
      <c r="I361" s="23">
        <v>46233</v>
      </c>
      <c r="J361" s="23">
        <v>45552</v>
      </c>
      <c r="K361" s="23">
        <v>45553</v>
      </c>
      <c r="L361" s="20">
        <v>0</v>
      </c>
      <c r="M361" s="20">
        <v>1479.72</v>
      </c>
      <c r="N361" s="20">
        <v>1399</v>
      </c>
      <c r="O361" s="21">
        <v>0</v>
      </c>
      <c r="Q361" s="20">
        <v>1629</v>
      </c>
      <c r="R361" s="20">
        <f t="shared" si="19"/>
        <v>1399</v>
      </c>
      <c r="S361" s="20">
        <v>1399</v>
      </c>
    </row>
    <row r="362" spans="1:19">
      <c r="B362" s="18" t="s">
        <v>18586</v>
      </c>
      <c r="D362" s="18" t="s">
        <v>18587</v>
      </c>
      <c r="E362" s="18" t="s">
        <v>18588</v>
      </c>
      <c r="F362" s="18" t="s">
        <v>18589</v>
      </c>
      <c r="G362" s="19">
        <v>12</v>
      </c>
      <c r="H362" s="23">
        <v>45886</v>
      </c>
      <c r="I362" s="23">
        <v>46233</v>
      </c>
      <c r="J362" s="23">
        <v>45601</v>
      </c>
      <c r="K362" s="23">
        <v>45601</v>
      </c>
      <c r="L362" s="20">
        <v>0</v>
      </c>
      <c r="M362" s="20">
        <v>0</v>
      </c>
      <c r="N362" s="20">
        <v>1505</v>
      </c>
      <c r="O362" s="21">
        <v>0</v>
      </c>
      <c r="Q362" s="20">
        <v>0</v>
      </c>
      <c r="R362" s="20">
        <f t="shared" si="19"/>
        <v>1505</v>
      </c>
      <c r="S362" s="20">
        <v>1505</v>
      </c>
    </row>
    <row r="363" spans="1:19">
      <c r="B363" s="18" t="s">
        <v>18590</v>
      </c>
      <c r="D363" s="18" t="s">
        <v>18591</v>
      </c>
      <c r="E363" s="18" t="s">
        <v>18592</v>
      </c>
      <c r="F363" s="18" t="s">
        <v>18593</v>
      </c>
      <c r="G363" s="19">
        <v>12</v>
      </c>
      <c r="H363" s="23">
        <v>45886</v>
      </c>
      <c r="I363" s="23">
        <v>46233</v>
      </c>
      <c r="J363" s="23">
        <v>45564</v>
      </c>
      <c r="K363" s="23">
        <v>45567</v>
      </c>
      <c r="L363" s="20">
        <v>0</v>
      </c>
      <c r="M363" s="20">
        <v>0</v>
      </c>
      <c r="N363" s="20">
        <v>1505</v>
      </c>
      <c r="O363" s="21">
        <v>0</v>
      </c>
      <c r="Q363" s="20">
        <v>0</v>
      </c>
      <c r="R363" s="20">
        <f t="shared" si="19"/>
        <v>1505</v>
      </c>
      <c r="S363" s="20">
        <v>1505</v>
      </c>
    </row>
    <row r="364" spans="1:19">
      <c r="B364" s="18" t="s">
        <v>18594</v>
      </c>
      <c r="D364" s="18" t="s">
        <v>18595</v>
      </c>
      <c r="E364" s="18" t="s">
        <v>18596</v>
      </c>
      <c r="F364" s="18" t="s">
        <v>18597</v>
      </c>
      <c r="G364" s="19">
        <v>12</v>
      </c>
      <c r="H364" s="23">
        <v>45886</v>
      </c>
      <c r="I364" s="23">
        <v>46233</v>
      </c>
      <c r="J364" s="23">
        <v>45560</v>
      </c>
      <c r="K364" s="23">
        <v>45561</v>
      </c>
      <c r="L364" s="20">
        <v>0</v>
      </c>
      <c r="M364" s="20">
        <v>0</v>
      </c>
      <c r="N364" s="20">
        <v>1705</v>
      </c>
      <c r="O364" s="21">
        <v>0</v>
      </c>
      <c r="Q364" s="20">
        <v>0</v>
      </c>
      <c r="R364" s="20">
        <f t="shared" si="19"/>
        <v>1705</v>
      </c>
      <c r="S364" s="20">
        <v>1705</v>
      </c>
    </row>
    <row r="365" spans="1:19">
      <c r="A365" s="17" t="s">
        <v>18598</v>
      </c>
    </row>
    <row r="366" spans="1:19">
      <c r="B366" s="18" t="s">
        <v>18599</v>
      </c>
      <c r="D366" s="18" t="s">
        <v>18600</v>
      </c>
      <c r="E366" s="18" t="s">
        <v>18601</v>
      </c>
      <c r="F366" s="18" t="s">
        <v>18602</v>
      </c>
      <c r="G366" s="19">
        <v>12</v>
      </c>
      <c r="H366" s="23">
        <v>45886</v>
      </c>
      <c r="I366" s="23">
        <v>46233</v>
      </c>
      <c r="J366" s="23">
        <v>45554</v>
      </c>
      <c r="K366" s="23">
        <v>45555</v>
      </c>
      <c r="L366" s="20">
        <v>3310</v>
      </c>
      <c r="M366" s="20">
        <v>0</v>
      </c>
      <c r="N366" s="20">
        <v>1655</v>
      </c>
      <c r="O366" s="21">
        <v>0</v>
      </c>
      <c r="Q366" s="20">
        <v>0</v>
      </c>
      <c r="R366" s="20">
        <f t="shared" ref="R366:R371" si="20">N366</f>
        <v>1655</v>
      </c>
      <c r="S366" s="20">
        <v>1655</v>
      </c>
    </row>
    <row r="367" spans="1:19">
      <c r="B367" s="18" t="s">
        <v>18603</v>
      </c>
      <c r="D367" s="18" t="s">
        <v>18604</v>
      </c>
      <c r="E367" s="18" t="s">
        <v>18605</v>
      </c>
      <c r="F367" s="18" t="s">
        <v>18606</v>
      </c>
      <c r="G367" s="19">
        <v>12</v>
      </c>
      <c r="H367" s="23">
        <v>45886</v>
      </c>
      <c r="I367" s="23">
        <v>46233</v>
      </c>
      <c r="J367" s="23">
        <v>45553</v>
      </c>
      <c r="K367" s="23">
        <v>45554</v>
      </c>
      <c r="L367" s="20">
        <v>3310</v>
      </c>
      <c r="M367" s="20">
        <v>0</v>
      </c>
      <c r="N367" s="20">
        <v>1655</v>
      </c>
      <c r="O367" s="21">
        <v>0</v>
      </c>
      <c r="Q367" s="20">
        <v>0</v>
      </c>
      <c r="R367" s="20">
        <f t="shared" si="20"/>
        <v>1655</v>
      </c>
      <c r="S367" s="20">
        <v>1655</v>
      </c>
    </row>
    <row r="368" spans="1:19">
      <c r="B368" s="18" t="s">
        <v>18607</v>
      </c>
      <c r="D368" s="18" t="s">
        <v>18608</v>
      </c>
      <c r="E368" s="18" t="s">
        <v>18609</v>
      </c>
      <c r="F368" s="18" t="s">
        <v>18610</v>
      </c>
      <c r="G368" s="19">
        <v>12</v>
      </c>
      <c r="H368" s="23">
        <v>45886</v>
      </c>
      <c r="I368" s="23">
        <v>46233</v>
      </c>
      <c r="J368" s="23">
        <v>45554</v>
      </c>
      <c r="K368" s="23">
        <v>45555</v>
      </c>
      <c r="L368" s="20">
        <v>3310</v>
      </c>
      <c r="M368" s="20">
        <v>0</v>
      </c>
      <c r="N368" s="20">
        <v>1655</v>
      </c>
      <c r="O368" s="21">
        <v>0</v>
      </c>
      <c r="Q368" s="20">
        <v>0</v>
      </c>
      <c r="R368" s="20">
        <f t="shared" si="20"/>
        <v>1655</v>
      </c>
      <c r="S368" s="20">
        <v>1655</v>
      </c>
    </row>
    <row r="369" spans="1:19">
      <c r="B369" s="18" t="s">
        <v>18611</v>
      </c>
      <c r="D369" s="18" t="s">
        <v>18612</v>
      </c>
      <c r="E369" s="18" t="s">
        <v>18613</v>
      </c>
      <c r="F369" s="18" t="s">
        <v>18614</v>
      </c>
      <c r="G369" s="19">
        <v>12</v>
      </c>
      <c r="H369" s="23">
        <v>45886</v>
      </c>
      <c r="I369" s="23">
        <v>46233</v>
      </c>
      <c r="J369" s="23">
        <v>45554</v>
      </c>
      <c r="K369" s="23">
        <v>45555</v>
      </c>
      <c r="L369" s="20">
        <v>3310</v>
      </c>
      <c r="M369" s="20">
        <v>0</v>
      </c>
      <c r="N369" s="20">
        <v>1655</v>
      </c>
      <c r="O369" s="21">
        <v>0</v>
      </c>
      <c r="Q369" s="20">
        <v>0</v>
      </c>
      <c r="R369" s="20">
        <f t="shared" si="20"/>
        <v>1655</v>
      </c>
      <c r="S369" s="20">
        <v>1655</v>
      </c>
    </row>
    <row r="370" spans="1:19">
      <c r="B370" s="18" t="s">
        <v>18615</v>
      </c>
      <c r="D370" s="18" t="s">
        <v>18616</v>
      </c>
      <c r="E370" s="18" t="s">
        <v>18617</v>
      </c>
      <c r="F370" s="18" t="s">
        <v>18618</v>
      </c>
      <c r="G370" s="19">
        <v>12</v>
      </c>
      <c r="H370" s="23">
        <v>45886</v>
      </c>
      <c r="I370" s="23">
        <v>46233</v>
      </c>
      <c r="J370" s="23">
        <v>45553</v>
      </c>
      <c r="K370" s="23">
        <v>45554</v>
      </c>
      <c r="L370" s="20">
        <v>3310</v>
      </c>
      <c r="M370" s="20">
        <v>0</v>
      </c>
      <c r="N370" s="20">
        <v>1655</v>
      </c>
      <c r="O370" s="21">
        <v>0</v>
      </c>
      <c r="Q370" s="20">
        <v>0</v>
      </c>
      <c r="R370" s="20">
        <f t="shared" si="20"/>
        <v>1655</v>
      </c>
      <c r="S370" s="20">
        <v>1655</v>
      </c>
    </row>
    <row r="371" spans="1:19">
      <c r="B371" s="18" t="s">
        <v>18619</v>
      </c>
      <c r="D371" s="18" t="s">
        <v>18620</v>
      </c>
      <c r="E371" s="18" t="s">
        <v>18621</v>
      </c>
      <c r="F371" s="18" t="s">
        <v>18622</v>
      </c>
      <c r="G371" s="19">
        <v>12</v>
      </c>
      <c r="H371" s="23">
        <v>45886</v>
      </c>
      <c r="I371" s="23">
        <v>46233</v>
      </c>
      <c r="J371" s="23">
        <v>45553</v>
      </c>
      <c r="K371" s="23">
        <v>45554</v>
      </c>
      <c r="L371" s="20">
        <v>0</v>
      </c>
      <c r="M371" s="20">
        <v>0</v>
      </c>
      <c r="N371" s="20">
        <v>1655</v>
      </c>
      <c r="O371" s="21">
        <v>0</v>
      </c>
      <c r="Q371" s="20">
        <v>0</v>
      </c>
      <c r="R371" s="20">
        <f t="shared" si="20"/>
        <v>1655</v>
      </c>
      <c r="S371" s="20">
        <v>1655</v>
      </c>
    </row>
    <row r="372" spans="1:19">
      <c r="A372" s="17" t="s">
        <v>18623</v>
      </c>
    </row>
    <row r="373" spans="1:19">
      <c r="A373" s="18" t="s">
        <v>18624</v>
      </c>
      <c r="B373" s="18" t="s">
        <v>18625</v>
      </c>
      <c r="C373" s="18" t="s">
        <v>18626</v>
      </c>
      <c r="D373" s="18" t="s">
        <v>18627</v>
      </c>
      <c r="E373" s="18" t="s">
        <v>18628</v>
      </c>
      <c r="F373" s="18" t="s">
        <v>18629</v>
      </c>
      <c r="G373" s="19">
        <v>12</v>
      </c>
      <c r="H373" s="23">
        <v>45869</v>
      </c>
      <c r="I373" s="23">
        <v>46233</v>
      </c>
      <c r="J373" s="23">
        <v>45545</v>
      </c>
      <c r="K373" s="23">
        <v>45546</v>
      </c>
      <c r="L373" s="20">
        <v>0</v>
      </c>
      <c r="M373" s="20">
        <v>1463.33</v>
      </c>
      <c r="N373" s="20">
        <v>1599</v>
      </c>
      <c r="O373" s="21">
        <v>0</v>
      </c>
      <c r="Q373" s="20">
        <v>1594</v>
      </c>
      <c r="R373" s="20">
        <f>N373</f>
        <v>1599</v>
      </c>
      <c r="S373" s="20">
        <v>1599</v>
      </c>
    </row>
    <row r="374" spans="1:19">
      <c r="A374" s="17" t="s">
        <v>18630</v>
      </c>
    </row>
    <row r="375" spans="1:19">
      <c r="A375" s="18" t="s">
        <v>18631</v>
      </c>
      <c r="B375" s="18" t="s">
        <v>18632</v>
      </c>
      <c r="C375" s="18" t="s">
        <v>18633</v>
      </c>
      <c r="D375" s="18" t="s">
        <v>18634</v>
      </c>
      <c r="E375" s="18" t="s">
        <v>18635</v>
      </c>
      <c r="F375" s="18" t="s">
        <v>18636</v>
      </c>
      <c r="G375" s="19">
        <v>12</v>
      </c>
      <c r="H375" s="23">
        <v>45870</v>
      </c>
      <c r="I375" s="23">
        <v>46233</v>
      </c>
      <c r="J375" s="23">
        <v>45547</v>
      </c>
      <c r="K375" s="23">
        <v>45547</v>
      </c>
      <c r="L375" s="20">
        <v>0</v>
      </c>
      <c r="M375" s="20">
        <v>1452.5</v>
      </c>
      <c r="N375" s="20">
        <v>1399</v>
      </c>
      <c r="O375" s="21">
        <v>0</v>
      </c>
      <c r="Q375" s="20">
        <v>0</v>
      </c>
      <c r="R375" s="20">
        <f t="shared" ref="R375:R388" si="21">N375</f>
        <v>1399</v>
      </c>
      <c r="S375" s="20">
        <v>1399</v>
      </c>
    </row>
    <row r="376" spans="1:19">
      <c r="A376" s="18" t="s">
        <v>18637</v>
      </c>
      <c r="B376" s="18" t="s">
        <v>18638</v>
      </c>
      <c r="C376" s="18" t="s">
        <v>18639</v>
      </c>
      <c r="D376" s="18" t="s">
        <v>18640</v>
      </c>
      <c r="E376" s="18" t="s">
        <v>18641</v>
      </c>
      <c r="F376" s="18" t="s">
        <v>18642</v>
      </c>
      <c r="G376" s="19">
        <v>12</v>
      </c>
      <c r="H376" s="23">
        <v>45870</v>
      </c>
      <c r="I376" s="23">
        <v>46233</v>
      </c>
      <c r="J376" s="23">
        <v>45547</v>
      </c>
      <c r="K376" s="23">
        <v>45548</v>
      </c>
      <c r="L376" s="20">
        <v>0</v>
      </c>
      <c r="M376" s="20">
        <v>1452.5</v>
      </c>
      <c r="N376" s="20">
        <v>1399</v>
      </c>
      <c r="O376" s="21">
        <v>0</v>
      </c>
      <c r="Q376" s="20">
        <v>0</v>
      </c>
      <c r="R376" s="20">
        <f t="shared" si="21"/>
        <v>1399</v>
      </c>
      <c r="S376" s="20">
        <v>1399</v>
      </c>
    </row>
    <row r="377" spans="1:19">
      <c r="A377" s="18" t="s">
        <v>18643</v>
      </c>
      <c r="B377" s="18" t="s">
        <v>18644</v>
      </c>
      <c r="C377" s="18" t="s">
        <v>18645</v>
      </c>
      <c r="D377" s="18" t="s">
        <v>18646</v>
      </c>
      <c r="E377" s="18" t="s">
        <v>18647</v>
      </c>
      <c r="F377" s="18" t="s">
        <v>18648</v>
      </c>
      <c r="G377" s="19">
        <v>12</v>
      </c>
      <c r="H377" s="23">
        <v>45870</v>
      </c>
      <c r="I377" s="23">
        <v>46233</v>
      </c>
      <c r="J377" s="23">
        <v>45545</v>
      </c>
      <c r="K377" s="23">
        <v>45546</v>
      </c>
      <c r="L377" s="20">
        <v>0</v>
      </c>
      <c r="M377" s="20">
        <v>1452.5</v>
      </c>
      <c r="N377" s="20">
        <v>1399</v>
      </c>
      <c r="O377" s="21">
        <v>0</v>
      </c>
      <c r="Q377" s="20">
        <v>0</v>
      </c>
      <c r="R377" s="20">
        <f t="shared" si="21"/>
        <v>1399</v>
      </c>
      <c r="S377" s="20">
        <v>1399</v>
      </c>
    </row>
    <row r="378" spans="1:19">
      <c r="B378" s="18" t="s">
        <v>18649</v>
      </c>
      <c r="D378" s="18" t="s">
        <v>18650</v>
      </c>
      <c r="E378" s="18" t="s">
        <v>18651</v>
      </c>
      <c r="F378" s="18" t="s">
        <v>18652</v>
      </c>
      <c r="G378" s="19">
        <v>12</v>
      </c>
      <c r="H378" s="23">
        <v>45886</v>
      </c>
      <c r="I378" s="23">
        <v>46233</v>
      </c>
      <c r="J378" s="23">
        <v>45575</v>
      </c>
      <c r="K378" s="23">
        <v>45575</v>
      </c>
      <c r="L378" s="20">
        <v>0</v>
      </c>
      <c r="M378" s="20">
        <v>0</v>
      </c>
      <c r="N378" s="20">
        <v>1505</v>
      </c>
      <c r="O378" s="21">
        <v>0</v>
      </c>
      <c r="Q378" s="20">
        <v>0</v>
      </c>
      <c r="R378" s="20">
        <f t="shared" si="21"/>
        <v>1505</v>
      </c>
      <c r="S378" s="20">
        <v>1505</v>
      </c>
    </row>
    <row r="379" spans="1:19">
      <c r="B379" s="18" t="s">
        <v>18653</v>
      </c>
      <c r="D379" s="18" t="s">
        <v>18654</v>
      </c>
      <c r="E379" s="18" t="s">
        <v>18655</v>
      </c>
      <c r="F379" s="18" t="s">
        <v>18656</v>
      </c>
      <c r="G379" s="19">
        <v>12</v>
      </c>
      <c r="H379" s="23">
        <v>45886</v>
      </c>
      <c r="I379" s="23">
        <v>46233</v>
      </c>
      <c r="J379" s="23">
        <v>45582</v>
      </c>
      <c r="K379" s="23">
        <v>45582</v>
      </c>
      <c r="L379" s="20">
        <v>0</v>
      </c>
      <c r="M379" s="20">
        <v>0</v>
      </c>
      <c r="N379" s="20">
        <v>1505</v>
      </c>
      <c r="O379" s="21">
        <v>0</v>
      </c>
      <c r="Q379" s="20">
        <v>0</v>
      </c>
      <c r="R379" s="20">
        <f t="shared" si="21"/>
        <v>1505</v>
      </c>
      <c r="S379" s="20">
        <v>1505</v>
      </c>
    </row>
    <row r="380" spans="1:19">
      <c r="B380" s="18" t="s">
        <v>18657</v>
      </c>
      <c r="D380" s="18" t="s">
        <v>18658</v>
      </c>
      <c r="E380" s="18" t="s">
        <v>18659</v>
      </c>
      <c r="F380" s="18" t="s">
        <v>18660</v>
      </c>
      <c r="G380" s="19">
        <v>12</v>
      </c>
      <c r="H380" s="23">
        <v>45886</v>
      </c>
      <c r="I380" s="23">
        <v>46233</v>
      </c>
      <c r="J380" s="23">
        <v>45555</v>
      </c>
      <c r="K380" s="23">
        <v>45555</v>
      </c>
      <c r="L380" s="20">
        <v>2890</v>
      </c>
      <c r="M380" s="20">
        <v>0</v>
      </c>
      <c r="N380" s="20">
        <v>1505</v>
      </c>
      <c r="O380" s="21">
        <v>0</v>
      </c>
      <c r="Q380" s="20">
        <v>0</v>
      </c>
      <c r="R380" s="20">
        <f t="shared" si="21"/>
        <v>1505</v>
      </c>
      <c r="S380" s="20">
        <v>1505</v>
      </c>
    </row>
    <row r="381" spans="1:19">
      <c r="B381" s="18" t="s">
        <v>18661</v>
      </c>
      <c r="D381" s="18" t="s">
        <v>18662</v>
      </c>
      <c r="E381" s="18" t="s">
        <v>18663</v>
      </c>
      <c r="F381" s="18" t="s">
        <v>18664</v>
      </c>
      <c r="G381" s="19">
        <v>12</v>
      </c>
      <c r="H381" s="23">
        <v>45886</v>
      </c>
      <c r="I381" s="23">
        <v>46233</v>
      </c>
      <c r="J381" s="23">
        <v>45568</v>
      </c>
      <c r="K381" s="23">
        <v>45569</v>
      </c>
      <c r="L381" s="20">
        <v>0</v>
      </c>
      <c r="M381" s="20">
        <v>0</v>
      </c>
      <c r="N381" s="20">
        <v>1505</v>
      </c>
      <c r="O381" s="21">
        <v>0</v>
      </c>
      <c r="Q381" s="20">
        <v>0</v>
      </c>
      <c r="R381" s="20">
        <f t="shared" si="21"/>
        <v>1505</v>
      </c>
      <c r="S381" s="20">
        <v>1505</v>
      </c>
    </row>
    <row r="382" spans="1:19">
      <c r="B382" s="18" t="s">
        <v>18665</v>
      </c>
      <c r="D382" s="18" t="s">
        <v>18666</v>
      </c>
      <c r="E382" s="18" t="s">
        <v>18667</v>
      </c>
      <c r="F382" s="18" t="s">
        <v>18668</v>
      </c>
      <c r="G382" s="19">
        <v>12</v>
      </c>
      <c r="H382" s="23">
        <v>45886</v>
      </c>
      <c r="I382" s="23">
        <v>46233</v>
      </c>
      <c r="J382" s="23">
        <v>45555</v>
      </c>
      <c r="K382" s="23">
        <v>45555</v>
      </c>
      <c r="L382" s="20">
        <v>2890</v>
      </c>
      <c r="M382" s="20">
        <v>0</v>
      </c>
      <c r="N382" s="20">
        <v>1505</v>
      </c>
      <c r="O382" s="21">
        <v>0</v>
      </c>
      <c r="Q382" s="20">
        <v>0</v>
      </c>
      <c r="R382" s="20">
        <f t="shared" si="21"/>
        <v>1505</v>
      </c>
      <c r="S382" s="20">
        <v>1505</v>
      </c>
    </row>
    <row r="383" spans="1:19">
      <c r="B383" s="18" t="s">
        <v>18669</v>
      </c>
      <c r="D383" s="18" t="s">
        <v>18670</v>
      </c>
      <c r="E383" s="18" t="s">
        <v>18671</v>
      </c>
      <c r="F383" s="18" t="s">
        <v>18672</v>
      </c>
      <c r="G383" s="19">
        <v>12</v>
      </c>
      <c r="H383" s="23">
        <v>45886</v>
      </c>
      <c r="I383" s="23">
        <v>46233</v>
      </c>
      <c r="J383" s="23">
        <v>45558</v>
      </c>
      <c r="K383" s="23">
        <v>45558</v>
      </c>
      <c r="L383" s="20">
        <v>3010</v>
      </c>
      <c r="M383" s="20">
        <v>0</v>
      </c>
      <c r="N383" s="20">
        <v>1505</v>
      </c>
      <c r="O383" s="21">
        <v>0</v>
      </c>
      <c r="Q383" s="20">
        <v>0</v>
      </c>
      <c r="R383" s="20">
        <f t="shared" si="21"/>
        <v>1505</v>
      </c>
      <c r="S383" s="20">
        <v>1505</v>
      </c>
    </row>
    <row r="384" spans="1:19">
      <c r="B384" s="18" t="s">
        <v>18673</v>
      </c>
      <c r="D384" s="18" t="s">
        <v>18674</v>
      </c>
      <c r="E384" s="18" t="s">
        <v>18675</v>
      </c>
      <c r="F384" s="18" t="s">
        <v>18676</v>
      </c>
      <c r="G384" s="19">
        <v>12</v>
      </c>
      <c r="H384" s="23">
        <v>45886</v>
      </c>
      <c r="I384" s="23">
        <v>46233</v>
      </c>
      <c r="J384" s="23">
        <v>45555</v>
      </c>
      <c r="K384" s="23">
        <v>45555</v>
      </c>
      <c r="L384" s="20">
        <v>2890</v>
      </c>
      <c r="M384" s="20">
        <v>0</v>
      </c>
      <c r="N384" s="20">
        <v>1505</v>
      </c>
      <c r="O384" s="21">
        <v>0</v>
      </c>
      <c r="Q384" s="20">
        <v>0</v>
      </c>
      <c r="R384" s="20">
        <f t="shared" si="21"/>
        <v>1505</v>
      </c>
      <c r="S384" s="20">
        <v>1505</v>
      </c>
    </row>
    <row r="385" spans="1:19">
      <c r="B385" s="18" t="s">
        <v>18677</v>
      </c>
      <c r="D385" s="18" t="s">
        <v>18678</v>
      </c>
      <c r="E385" s="18" t="s">
        <v>18679</v>
      </c>
      <c r="F385" s="18" t="s">
        <v>18680</v>
      </c>
      <c r="G385" s="19">
        <v>12</v>
      </c>
      <c r="H385" s="23">
        <v>45886</v>
      </c>
      <c r="I385" s="23">
        <v>46233</v>
      </c>
      <c r="J385" s="23">
        <v>45568</v>
      </c>
      <c r="K385" s="23">
        <v>45569</v>
      </c>
      <c r="L385" s="20">
        <v>0</v>
      </c>
      <c r="M385" s="20">
        <v>0</v>
      </c>
      <c r="N385" s="20">
        <v>1505</v>
      </c>
      <c r="O385" s="21">
        <v>0</v>
      </c>
      <c r="Q385" s="20">
        <v>0</v>
      </c>
      <c r="R385" s="20">
        <f t="shared" si="21"/>
        <v>1505</v>
      </c>
      <c r="S385" s="20">
        <v>1505</v>
      </c>
    </row>
    <row r="386" spans="1:19">
      <c r="B386" s="18" t="s">
        <v>18681</v>
      </c>
      <c r="D386" s="18" t="s">
        <v>18682</v>
      </c>
      <c r="E386" s="18" t="s">
        <v>18683</v>
      </c>
      <c r="F386" s="18" t="s">
        <v>18684</v>
      </c>
      <c r="G386" s="19">
        <v>12</v>
      </c>
      <c r="H386" s="23">
        <v>45886</v>
      </c>
      <c r="I386" s="23">
        <v>46233</v>
      </c>
      <c r="J386" s="23">
        <v>45569</v>
      </c>
      <c r="K386" s="23">
        <v>45575</v>
      </c>
      <c r="L386" s="20">
        <v>0</v>
      </c>
      <c r="M386" s="20">
        <v>0</v>
      </c>
      <c r="N386" s="20">
        <v>1505</v>
      </c>
      <c r="O386" s="21">
        <v>0</v>
      </c>
      <c r="Q386" s="20">
        <v>0</v>
      </c>
      <c r="R386" s="20">
        <f t="shared" si="21"/>
        <v>1505</v>
      </c>
      <c r="S386" s="20">
        <v>1505</v>
      </c>
    </row>
    <row r="387" spans="1:19">
      <c r="B387" s="18" t="s">
        <v>18685</v>
      </c>
      <c r="D387" s="18" t="s">
        <v>18686</v>
      </c>
      <c r="E387" s="18" t="s">
        <v>18687</v>
      </c>
      <c r="F387" s="18" t="s">
        <v>18688</v>
      </c>
      <c r="G387" s="19">
        <v>12</v>
      </c>
      <c r="H387" s="23">
        <v>45886</v>
      </c>
      <c r="I387" s="23">
        <v>46233</v>
      </c>
      <c r="J387" s="23">
        <v>45555</v>
      </c>
      <c r="K387" s="23">
        <v>45555</v>
      </c>
      <c r="L387" s="20">
        <v>2890</v>
      </c>
      <c r="M387" s="20">
        <v>0</v>
      </c>
      <c r="N387" s="20">
        <v>1505</v>
      </c>
      <c r="O387" s="21">
        <v>0</v>
      </c>
      <c r="Q387" s="20">
        <v>0</v>
      </c>
      <c r="R387" s="20">
        <f t="shared" si="21"/>
        <v>1505</v>
      </c>
      <c r="S387" s="20">
        <v>1505</v>
      </c>
    </row>
    <row r="388" spans="1:19">
      <c r="B388" s="18" t="s">
        <v>18689</v>
      </c>
      <c r="D388" s="18" t="s">
        <v>18690</v>
      </c>
      <c r="E388" s="18" t="s">
        <v>18691</v>
      </c>
      <c r="F388" s="18" t="s">
        <v>18692</v>
      </c>
      <c r="G388" s="19">
        <v>12</v>
      </c>
      <c r="H388" s="23">
        <v>45886</v>
      </c>
      <c r="I388" s="23">
        <v>46233</v>
      </c>
      <c r="J388" s="23">
        <v>45568</v>
      </c>
      <c r="K388" s="23">
        <v>45572</v>
      </c>
      <c r="L388" s="20">
        <v>3010</v>
      </c>
      <c r="M388" s="20">
        <v>0</v>
      </c>
      <c r="N388" s="20">
        <v>1505</v>
      </c>
      <c r="O388" s="21">
        <v>0</v>
      </c>
      <c r="Q388" s="20">
        <v>0</v>
      </c>
      <c r="R388" s="20">
        <f t="shared" si="21"/>
        <v>1505</v>
      </c>
      <c r="S388" s="20">
        <v>1505</v>
      </c>
    </row>
    <row r="389" spans="1:19">
      <c r="A389" s="17" t="s">
        <v>18693</v>
      </c>
    </row>
    <row r="390" spans="1:19">
      <c r="B390" s="18" t="s">
        <v>18694</v>
      </c>
      <c r="D390" s="18" t="s">
        <v>18695</v>
      </c>
      <c r="E390" s="18" t="s">
        <v>18696</v>
      </c>
      <c r="F390" s="18" t="s">
        <v>18697</v>
      </c>
      <c r="G390" s="19">
        <v>12</v>
      </c>
      <c r="H390" s="23">
        <v>45886</v>
      </c>
      <c r="I390" s="23">
        <v>46233</v>
      </c>
      <c r="J390" s="23">
        <v>45561</v>
      </c>
      <c r="K390" s="23">
        <v>45561</v>
      </c>
      <c r="L390" s="20">
        <v>0</v>
      </c>
      <c r="M390" s="20">
        <v>0</v>
      </c>
      <c r="N390" s="20">
        <v>1730</v>
      </c>
      <c r="O390" s="21">
        <v>0</v>
      </c>
      <c r="Q390" s="20">
        <v>0</v>
      </c>
      <c r="R390" s="20">
        <f t="shared" ref="R390:R403" si="22">N390</f>
        <v>1730</v>
      </c>
      <c r="S390" s="20">
        <v>1730</v>
      </c>
    </row>
    <row r="391" spans="1:19">
      <c r="B391" s="18" t="s">
        <v>18698</v>
      </c>
      <c r="D391" s="18" t="s">
        <v>18699</v>
      </c>
      <c r="E391" s="18" t="s">
        <v>18700</v>
      </c>
      <c r="F391" s="18" t="s">
        <v>18701</v>
      </c>
      <c r="G391" s="19">
        <v>12</v>
      </c>
      <c r="H391" s="23">
        <v>45886</v>
      </c>
      <c r="I391" s="23">
        <v>46233</v>
      </c>
      <c r="J391" s="23">
        <v>45554</v>
      </c>
      <c r="K391" s="23">
        <v>45555</v>
      </c>
      <c r="L391" s="20">
        <v>2390</v>
      </c>
      <c r="M391" s="20">
        <v>0</v>
      </c>
      <c r="N391" s="20">
        <v>1530</v>
      </c>
      <c r="O391" s="21">
        <v>0</v>
      </c>
      <c r="Q391" s="20">
        <v>0</v>
      </c>
      <c r="R391" s="20">
        <f t="shared" si="22"/>
        <v>1530</v>
      </c>
      <c r="S391" s="20">
        <v>1530</v>
      </c>
    </row>
    <row r="392" spans="1:19">
      <c r="B392" s="18" t="s">
        <v>18702</v>
      </c>
      <c r="D392" s="18" t="s">
        <v>18703</v>
      </c>
      <c r="E392" s="18" t="s">
        <v>18704</v>
      </c>
      <c r="F392" s="18" t="s">
        <v>18705</v>
      </c>
      <c r="G392" s="19">
        <v>12</v>
      </c>
      <c r="H392" s="23">
        <v>45886</v>
      </c>
      <c r="I392" s="23">
        <v>46233</v>
      </c>
      <c r="J392" s="23">
        <v>45573</v>
      </c>
      <c r="K392" s="23">
        <v>45574</v>
      </c>
      <c r="L392" s="20">
        <v>0</v>
      </c>
      <c r="M392" s="20">
        <v>0</v>
      </c>
      <c r="N392" s="20">
        <v>1795</v>
      </c>
      <c r="O392" s="21">
        <v>0</v>
      </c>
      <c r="Q392" s="20">
        <v>0</v>
      </c>
      <c r="R392" s="20">
        <f t="shared" si="22"/>
        <v>1795</v>
      </c>
      <c r="S392" s="20">
        <v>1795</v>
      </c>
    </row>
    <row r="393" spans="1:19">
      <c r="B393" s="18" t="s">
        <v>18706</v>
      </c>
      <c r="D393" s="18" t="s">
        <v>18707</v>
      </c>
      <c r="E393" s="18" t="s">
        <v>18708</v>
      </c>
      <c r="F393" s="18" t="s">
        <v>18709</v>
      </c>
      <c r="G393" s="19">
        <v>12</v>
      </c>
      <c r="H393" s="23">
        <v>45886</v>
      </c>
      <c r="I393" s="23">
        <v>46233</v>
      </c>
      <c r="J393" s="23">
        <v>45554</v>
      </c>
      <c r="K393" s="23">
        <v>45555</v>
      </c>
      <c r="L393" s="20">
        <v>2890</v>
      </c>
      <c r="M393" s="20">
        <v>0</v>
      </c>
      <c r="N393" s="20">
        <v>1530</v>
      </c>
      <c r="O393" s="21">
        <v>0</v>
      </c>
      <c r="Q393" s="20">
        <v>0</v>
      </c>
      <c r="R393" s="20">
        <f t="shared" si="22"/>
        <v>1530</v>
      </c>
      <c r="S393" s="20">
        <v>1530</v>
      </c>
    </row>
    <row r="394" spans="1:19">
      <c r="B394" s="18" t="s">
        <v>18710</v>
      </c>
      <c r="D394" s="18" t="s">
        <v>18711</v>
      </c>
      <c r="E394" s="18" t="s">
        <v>18712</v>
      </c>
      <c r="F394" s="18" t="s">
        <v>18713</v>
      </c>
      <c r="G394" s="19">
        <v>12</v>
      </c>
      <c r="H394" s="23">
        <v>45886</v>
      </c>
      <c r="I394" s="23">
        <v>46233</v>
      </c>
      <c r="J394" s="23">
        <v>45557</v>
      </c>
      <c r="K394" s="23">
        <v>45558</v>
      </c>
      <c r="L394" s="20">
        <v>0</v>
      </c>
      <c r="M394" s="20">
        <v>0</v>
      </c>
      <c r="N394" s="20">
        <v>1530</v>
      </c>
      <c r="O394" s="21">
        <v>0</v>
      </c>
      <c r="Q394" s="20">
        <v>0</v>
      </c>
      <c r="R394" s="20">
        <f t="shared" si="22"/>
        <v>1530</v>
      </c>
      <c r="S394" s="20">
        <v>1530</v>
      </c>
    </row>
    <row r="395" spans="1:19">
      <c r="B395" s="18" t="s">
        <v>18714</v>
      </c>
      <c r="D395" s="18" t="s">
        <v>18715</v>
      </c>
      <c r="E395" s="18" t="s">
        <v>18716</v>
      </c>
      <c r="F395" s="18" t="s">
        <v>18717</v>
      </c>
      <c r="G395" s="19">
        <v>12</v>
      </c>
      <c r="H395" s="23">
        <v>45886</v>
      </c>
      <c r="I395" s="23">
        <v>46233</v>
      </c>
      <c r="J395" s="23">
        <v>45565</v>
      </c>
      <c r="K395" s="23">
        <v>45567</v>
      </c>
      <c r="L395" s="20">
        <v>0</v>
      </c>
      <c r="M395" s="20">
        <v>0</v>
      </c>
      <c r="N395" s="20">
        <v>1730</v>
      </c>
      <c r="O395" s="21">
        <v>0</v>
      </c>
      <c r="Q395" s="20">
        <v>0</v>
      </c>
      <c r="R395" s="20">
        <f t="shared" si="22"/>
        <v>1730</v>
      </c>
      <c r="S395" s="20">
        <v>1730</v>
      </c>
    </row>
    <row r="396" spans="1:19">
      <c r="B396" s="18" t="s">
        <v>18718</v>
      </c>
      <c r="D396" s="18" t="s">
        <v>18719</v>
      </c>
      <c r="E396" s="18" t="s">
        <v>18720</v>
      </c>
      <c r="F396" s="18" t="s">
        <v>18721</v>
      </c>
      <c r="G396" s="19">
        <v>12</v>
      </c>
      <c r="H396" s="23">
        <v>45886</v>
      </c>
      <c r="I396" s="23">
        <v>46233</v>
      </c>
      <c r="J396" s="23">
        <v>45555</v>
      </c>
      <c r="K396" s="23">
        <v>45558</v>
      </c>
      <c r="L396" s="20">
        <v>0</v>
      </c>
      <c r="M396" s="20">
        <v>0</v>
      </c>
      <c r="N396" s="20">
        <v>1730</v>
      </c>
      <c r="O396" s="21">
        <v>0</v>
      </c>
      <c r="Q396" s="20">
        <v>0</v>
      </c>
      <c r="R396" s="20">
        <f t="shared" si="22"/>
        <v>1730</v>
      </c>
      <c r="S396" s="20">
        <v>1730</v>
      </c>
    </row>
    <row r="397" spans="1:19">
      <c r="B397" s="18" t="s">
        <v>18722</v>
      </c>
      <c r="D397" s="18" t="s">
        <v>18723</v>
      </c>
      <c r="E397" s="18" t="s">
        <v>18724</v>
      </c>
      <c r="F397" s="18" t="s">
        <v>18725</v>
      </c>
      <c r="G397" s="19">
        <v>12</v>
      </c>
      <c r="H397" s="23">
        <v>45869</v>
      </c>
      <c r="I397" s="23">
        <v>46233</v>
      </c>
      <c r="J397" s="23">
        <v>45582</v>
      </c>
      <c r="K397" s="23">
        <v>45583</v>
      </c>
      <c r="L397" s="20">
        <v>0</v>
      </c>
      <c r="M397" s="20">
        <v>0</v>
      </c>
      <c r="N397" s="20">
        <v>1850</v>
      </c>
      <c r="O397" s="21">
        <v>0</v>
      </c>
      <c r="Q397" s="20">
        <v>0</v>
      </c>
      <c r="R397" s="20">
        <f t="shared" si="22"/>
        <v>1850</v>
      </c>
      <c r="S397" s="20">
        <v>1850</v>
      </c>
    </row>
    <row r="398" spans="1:19">
      <c r="B398" s="18" t="s">
        <v>18726</v>
      </c>
      <c r="D398" s="18" t="s">
        <v>18727</v>
      </c>
      <c r="E398" s="18" t="s">
        <v>18728</v>
      </c>
      <c r="F398" s="18" t="s">
        <v>18729</v>
      </c>
      <c r="G398" s="19">
        <v>12</v>
      </c>
      <c r="H398" s="23">
        <v>45886</v>
      </c>
      <c r="I398" s="23">
        <v>46233</v>
      </c>
      <c r="J398" s="23">
        <v>45553</v>
      </c>
      <c r="K398" s="23">
        <v>45554</v>
      </c>
      <c r="L398" s="20">
        <v>0</v>
      </c>
      <c r="M398" s="20">
        <v>0</v>
      </c>
      <c r="N398" s="20">
        <v>1595</v>
      </c>
      <c r="O398" s="21">
        <v>0</v>
      </c>
      <c r="Q398" s="20">
        <v>0</v>
      </c>
      <c r="R398" s="20">
        <f t="shared" si="22"/>
        <v>1595</v>
      </c>
      <c r="S398" s="20">
        <v>1595</v>
      </c>
    </row>
    <row r="399" spans="1:19">
      <c r="B399" s="18" t="s">
        <v>18730</v>
      </c>
      <c r="D399" s="18" t="s">
        <v>18731</v>
      </c>
      <c r="E399" s="18" t="s">
        <v>18732</v>
      </c>
      <c r="F399" s="18" t="s">
        <v>18733</v>
      </c>
      <c r="G399" s="19">
        <v>12</v>
      </c>
      <c r="H399" s="23">
        <v>45886</v>
      </c>
      <c r="I399" s="23">
        <v>46233</v>
      </c>
      <c r="J399" s="23">
        <v>45555</v>
      </c>
      <c r="K399" s="23">
        <v>45555</v>
      </c>
      <c r="L399" s="20">
        <v>3060</v>
      </c>
      <c r="M399" s="20">
        <v>0</v>
      </c>
      <c r="N399" s="20">
        <v>1730</v>
      </c>
      <c r="O399" s="21">
        <v>0</v>
      </c>
      <c r="Q399" s="20">
        <v>0</v>
      </c>
      <c r="R399" s="20">
        <f t="shared" si="22"/>
        <v>1730</v>
      </c>
      <c r="S399" s="20">
        <v>1730</v>
      </c>
    </row>
    <row r="400" spans="1:19">
      <c r="B400" s="18" t="s">
        <v>18734</v>
      </c>
      <c r="D400" s="18" t="s">
        <v>18735</v>
      </c>
      <c r="E400" s="18" t="s">
        <v>18736</v>
      </c>
      <c r="F400" s="18" t="s">
        <v>18737</v>
      </c>
      <c r="G400" s="19">
        <v>12</v>
      </c>
      <c r="H400" s="23">
        <v>45886</v>
      </c>
      <c r="I400" s="23">
        <v>46233</v>
      </c>
      <c r="J400" s="23">
        <v>45554</v>
      </c>
      <c r="K400" s="23">
        <v>45555</v>
      </c>
      <c r="L400" s="20">
        <v>2890</v>
      </c>
      <c r="M400" s="20">
        <v>0</v>
      </c>
      <c r="N400" s="20">
        <v>1530</v>
      </c>
      <c r="O400" s="21">
        <v>0</v>
      </c>
      <c r="Q400" s="20">
        <v>0</v>
      </c>
      <c r="R400" s="20">
        <f t="shared" si="22"/>
        <v>1530</v>
      </c>
      <c r="S400" s="20">
        <v>1530</v>
      </c>
    </row>
    <row r="401" spans="1:19">
      <c r="B401" s="18" t="s">
        <v>18738</v>
      </c>
      <c r="D401" s="18" t="s">
        <v>18739</v>
      </c>
      <c r="E401" s="18" t="s">
        <v>18740</v>
      </c>
      <c r="F401" s="18" t="s">
        <v>18741</v>
      </c>
      <c r="G401" s="19">
        <v>12</v>
      </c>
      <c r="H401" s="23">
        <v>45886</v>
      </c>
      <c r="I401" s="23">
        <v>46233</v>
      </c>
      <c r="J401" s="23">
        <v>45554</v>
      </c>
      <c r="K401" s="23">
        <v>45555</v>
      </c>
      <c r="L401" s="20">
        <v>2890</v>
      </c>
      <c r="M401" s="20">
        <v>0</v>
      </c>
      <c r="N401" s="20">
        <v>1530</v>
      </c>
      <c r="O401" s="21">
        <v>0</v>
      </c>
      <c r="Q401" s="20">
        <v>0</v>
      </c>
      <c r="R401" s="20">
        <f t="shared" si="22"/>
        <v>1530</v>
      </c>
      <c r="S401" s="20">
        <v>1530</v>
      </c>
    </row>
    <row r="402" spans="1:19">
      <c r="B402" s="18" t="s">
        <v>18742</v>
      </c>
      <c r="D402" s="18" t="s">
        <v>18743</v>
      </c>
      <c r="E402" s="18" t="s">
        <v>18744</v>
      </c>
      <c r="F402" s="18" t="s">
        <v>18745</v>
      </c>
      <c r="G402" s="19">
        <v>12</v>
      </c>
      <c r="H402" s="23">
        <v>45886</v>
      </c>
      <c r="I402" s="23">
        <v>46233</v>
      </c>
      <c r="J402" s="23">
        <v>45560</v>
      </c>
      <c r="K402" s="23">
        <v>45561</v>
      </c>
      <c r="L402" s="20">
        <v>0</v>
      </c>
      <c r="M402" s="20">
        <v>0</v>
      </c>
      <c r="N402" s="20">
        <v>1730</v>
      </c>
      <c r="O402" s="21">
        <v>0</v>
      </c>
      <c r="Q402" s="20">
        <v>0</v>
      </c>
      <c r="R402" s="20">
        <f t="shared" si="22"/>
        <v>1730</v>
      </c>
      <c r="S402" s="20">
        <v>1730</v>
      </c>
    </row>
    <row r="403" spans="1:19">
      <c r="B403" s="18" t="s">
        <v>18746</v>
      </c>
      <c r="D403" s="18" t="s">
        <v>18747</v>
      </c>
      <c r="E403" s="18" t="s">
        <v>18748</v>
      </c>
      <c r="F403" s="18" t="s">
        <v>18749</v>
      </c>
      <c r="G403" s="19">
        <v>12</v>
      </c>
      <c r="H403" s="23">
        <v>45886</v>
      </c>
      <c r="I403" s="23">
        <v>46233</v>
      </c>
      <c r="J403" s="23">
        <v>45555</v>
      </c>
      <c r="K403" s="23">
        <v>45555</v>
      </c>
      <c r="L403" s="20">
        <v>0</v>
      </c>
      <c r="M403" s="20">
        <v>0</v>
      </c>
      <c r="N403" s="20">
        <v>1730</v>
      </c>
      <c r="O403" s="21">
        <v>0</v>
      </c>
      <c r="Q403" s="20">
        <v>0</v>
      </c>
      <c r="R403" s="20">
        <f t="shared" si="22"/>
        <v>1730</v>
      </c>
      <c r="S403" s="20">
        <v>1730</v>
      </c>
    </row>
    <row r="404" spans="1:19">
      <c r="A404" s="16" t="s">
        <v>18750</v>
      </c>
      <c r="B404" s="12">
        <f>COUNTA(B57:B59)+COUNTA(B61:B61)+COUNTA(B63:B64)+COUNTA(B66:B69)+COUNTA(B71:B72)+COUNTA(B74:B88)+COUNTA(B90:B91)+COUNTA(B93:B98)+COUNTA(B100:B106)+COUNTA(B108:B130)+COUNTA(B132:B132)+COUNTA(B134:B134)+COUNTA(B136:B153)+COUNTA(B155:B155)+COUNTA(B157:B170)+COUNTA(B172:B176)+COUNTA(B178:B182)+COUNTA(B184:B186)+COUNTA(B188:B190)+COUNTA(B192:B201)+COUNTA(B203:B255)+COUNTA(B257:B278)+COUNTA(B280:B286)+COUNTA(B288:B291)+COUNTA(B293:B298)+COUNTA(B300:B315)+COUNTA(B317:B326)+COUNTA(B328:B333)+COUNTA(B335:B347)+COUNTA(B349:B357)+COUNTA(B359:B364)+COUNTA(B366:B371)+COUNTA(B373:B373)+COUNTA(B375:B388)+COUNTA(B390:B403)</f>
        <v>313</v>
      </c>
      <c r="G404" s="13">
        <f>IF((COUNTA(G57:G59)+COUNTA(G61:G61)+COUNTA(G63:G64)+COUNTA(G66:G69)+COUNTA(G71:G72)+COUNTA(G74:G88)+COUNTA(G90:G91)+COUNTA(G93:G98)+COUNTA(G100:G106)+COUNTA(G108:G130)+COUNTA(G132:G132)+COUNTA(G134:G134)+COUNTA(G136:G153)+COUNTA(G155:G155)+COUNTA(G157:G170)+COUNTA(G172:G176)+COUNTA(G178:G182)+COUNTA(G184:G186)+COUNTA(G188:G190)+COUNTA(G192:G201)+COUNTA(G203:G255)+COUNTA(G257:G278)+COUNTA(G280:G286)+COUNTA(G288:G291)+COUNTA(G293:G298)+COUNTA(G300:G315)+COUNTA(G317:G326)+COUNTA(G328:G333)+COUNTA(G335:G347)+COUNTA(G349:G357)+COUNTA(G359:G364)+COUNTA(G366:G371)+COUNTA(G373:G373)+COUNTA(G375:G388)+COUNTA(G390:G403))=0,0,(SUM(G57:G59)+SUM(G61:G61)+SUM(G63:G64)+SUM(G66:G69)+SUM(G71:G72)+SUM(G74:G88)+SUM(G90:G91)+SUM(G93:G98)+SUM(G100:G106)+SUM(G108:G130)+SUM(G132:G132)+SUM(G134:G134)+SUM(G136:G153)+SUM(G155:G155)+SUM(G157:G170)+SUM(G172:G176)+SUM(G178:G182)+SUM(G184:G186)+SUM(G188:G190)+SUM(G192:G201)+SUM(G203:G255)+SUM(G257:G278)+SUM(G280:G286)+SUM(G288:G291)+SUM(G293:G298)+SUM(G300:G315)+SUM(G317:G326)+SUM(G328:G333)+SUM(G335:G347)+SUM(G349:G357)+SUM(G359:G364)+SUM(G366:G371)+SUM(G373:G373)+SUM(G375:G388)+SUM(G390:G403))/(COUNTA(G57:G59)+COUNTA(G61:G61)+COUNTA(G63:G64)+COUNTA(G66:G69)+COUNTA(G71:G72)+COUNTA(G74:G88)+COUNTA(G90:G91)+COUNTA(G93:G98)+COUNTA(G100:G106)+COUNTA(G108:G130)+COUNTA(G132:G132)+COUNTA(G134:G134)+COUNTA(G136:G153)+COUNTA(G155:G155)+COUNTA(G157:G170)+COUNTA(G172:G176)+COUNTA(G178:G182)+COUNTA(G184:G186)+COUNTA(G188:G190)+COUNTA(G192:G201)+COUNTA(G203:G255)+COUNTA(G257:G278)+COUNTA(G280:G286)+COUNTA(G288:G291)+COUNTA(G293:G298)+COUNTA(G300:G315)+COUNTA(G317:G326)+COUNTA(G328:G333)+COUNTA(G335:G347)+COUNTA(G349:G357)+COUNTA(G359:G364)+COUNTA(G366:G371)+COUNTA(G373:G373)+COUNTA(G375:G388)+COUNTA(G390:G403)))</f>
        <v>12</v>
      </c>
      <c r="L404" s="14">
        <f>IF((COUNTA(L57:L59)+COUNTA(L61:L61)+COUNTA(L63:L64)+COUNTA(L66:L69)+COUNTA(L71:L72)+COUNTA(L74:L88)+COUNTA(L90:L91)+COUNTA(L93:L98)+COUNTA(L100:L106)+COUNTA(L108:L130)+COUNTA(L132:L132)+COUNTA(L134:L134)+COUNTA(L136:L153)+COUNTA(L155:L155)+COUNTA(L157:L170)+COUNTA(L172:L176)+COUNTA(L178:L182)+COUNTA(L184:L186)+COUNTA(L188:L190)+COUNTA(L192:L201)+COUNTA(L203:L255)+COUNTA(L257:L278)+COUNTA(L280:L286)+COUNTA(L288:L291)+COUNTA(L293:L298)+COUNTA(L300:L315)+COUNTA(L317:L326)+COUNTA(L328:L333)+COUNTA(L335:L347)+COUNTA(L349:L357)+COUNTA(L359:L364)+COUNTA(L366:L371)+COUNTA(L373:L373)+COUNTA(L375:L388)+COUNTA(L390:L403))=0,0,(SUM(L57:L59)+SUM(L61:L61)+SUM(L63:L64)+SUM(L66:L69)+SUM(L71:L72)+SUM(L74:L88)+SUM(L90:L91)+SUM(L93:L98)+SUM(L100:L106)+SUM(L108:L130)+SUM(L132:L132)+SUM(L134:L134)+SUM(L136:L153)+SUM(L155:L155)+SUM(L157:L170)+SUM(L172:L176)+SUM(L178:L182)+SUM(L184:L186)+SUM(L188:L190)+SUM(L192:L201)+SUM(L203:L255)+SUM(L257:L278)+SUM(L280:L286)+SUM(L288:L291)+SUM(L293:L298)+SUM(L300:L315)+SUM(L317:L326)+SUM(L328:L333)+SUM(L335:L347)+SUM(L349:L357)+SUM(L359:L364)+SUM(L366:L371)+SUM(L373:L373)+SUM(L375:L388)+SUM(L390:L403))/(COUNTA(L57:L59)+COUNTA(L61:L61)+COUNTA(L63:L64)+COUNTA(L66:L69)+COUNTA(L71:L72)+COUNTA(L74:L88)+COUNTA(L90:L91)+COUNTA(L93:L98)+COUNTA(L100:L106)+COUNTA(L108:L130)+COUNTA(L132:L132)+COUNTA(L134:L134)+COUNTA(L136:L153)+COUNTA(L155:L155)+COUNTA(L157:L170)+COUNTA(L172:L176)+COUNTA(L178:L182)+COUNTA(L184:L186)+COUNTA(L188:L190)+COUNTA(L192:L201)+COUNTA(L203:L255)+COUNTA(L257:L278)+COUNTA(L280:L286)+COUNTA(L288:L291)+COUNTA(L293:L298)+COUNTA(L300:L315)+COUNTA(L317:L326)+COUNTA(L328:L333)+COUNTA(L335:L347)+COUNTA(L349:L357)+COUNTA(L359:L364)+COUNTA(L366:L371)+COUNTA(L373:L373)+COUNTA(L375:L388)+COUNTA(L390:L403)))</f>
        <v>733</v>
      </c>
      <c r="M404" s="14">
        <f>IF((COUNTA(M57:M59)+COUNTA(M61:M61)+COUNTA(M63:M64)+COUNTA(M66:M69)+COUNTA(M71:M72)+COUNTA(M74:M88)+COUNTA(M90:M91)+COUNTA(M93:M98)+COUNTA(M100:M106)+COUNTA(M108:M130)+COUNTA(M132:M132)+COUNTA(M134:M134)+COUNTA(M136:M153)+COUNTA(M155:M155)+COUNTA(M157:M170)+COUNTA(M172:M176)+COUNTA(M178:M182)+COUNTA(M184:M186)+COUNTA(M188:M190)+COUNTA(M192:M201)+COUNTA(M203:M255)+COUNTA(M257:M278)+COUNTA(M280:M286)+COUNTA(M288:M291)+COUNTA(M293:M298)+COUNTA(M300:M315)+COUNTA(M317:M326)+COUNTA(M328:M333)+COUNTA(M335:M347)+COUNTA(M349:M357)+COUNTA(M359:M364)+COUNTA(M366:M371)+COUNTA(M373:M373)+COUNTA(M375:M388)+COUNTA(M390:M403))=0,0,(SUM(M57:M59)+SUM(M61:M61)+SUM(M63:M64)+SUM(M66:M69)+SUM(M71:M72)+SUM(M74:M88)+SUM(M90:M91)+SUM(M93:M98)+SUM(M100:M106)+SUM(M108:M130)+SUM(M132:M132)+SUM(M134:M134)+SUM(M136:M153)+SUM(M155:M155)+SUM(M157:M170)+SUM(M172:M176)+SUM(M178:M182)+SUM(M184:M186)+SUM(M188:M190)+SUM(M192:M201)+SUM(M203:M255)+SUM(M257:M278)+SUM(M280:M286)+SUM(M288:M291)+SUM(M293:M298)+SUM(M300:M315)+SUM(M317:M326)+SUM(M328:M333)+SUM(M335:M347)+SUM(M349:M357)+SUM(M359:M364)+SUM(M366:M371)+SUM(M373:M373)+SUM(M375:M388)+SUM(M390:M403))/(COUNTA(M57:M59)+COUNTA(M61:M61)+COUNTA(M63:M64)+COUNTA(M66:M69)+COUNTA(M71:M72)+COUNTA(M74:M88)+COUNTA(M90:M91)+COUNTA(M93:M98)+COUNTA(M100:M106)+COUNTA(M108:M130)+COUNTA(M132:M132)+COUNTA(M134:M134)+COUNTA(M136:M153)+COUNTA(M155:M155)+COUNTA(M157:M170)+COUNTA(M172:M176)+COUNTA(M178:M182)+COUNTA(M184:M186)+COUNTA(M188:M190)+COUNTA(M192:M201)+COUNTA(M203:M255)+COUNTA(M257:M278)+COUNTA(M280:M286)+COUNTA(M288:M291)+COUNTA(M293:M298)+COUNTA(M300:M315)+COUNTA(M317:M326)+COUNTA(M328:M333)+COUNTA(M335:M347)+COUNTA(M349:M357)+COUNTA(M359:M364)+COUNTA(M366:M371)+COUNTA(M373:M373)+COUNTA(M375:M388)+COUNTA(M390:M403)))</f>
        <v>488.68421725239608</v>
      </c>
      <c r="N404" s="14">
        <f>IF(B404 &gt; 0, R404 / B404, 0)</f>
        <v>1424.4600638977636</v>
      </c>
      <c r="Q404" s="14">
        <f>IF((COUNTA(Q57:Q59)+COUNTA(Q61:Q61)+COUNTA(Q63:Q64)+COUNTA(Q66:Q69)+COUNTA(Q71:Q72)+COUNTA(Q74:Q88)+COUNTA(Q90:Q91)+COUNTA(Q93:Q98)+COUNTA(Q100:Q106)+COUNTA(Q108:Q130)+COUNTA(Q132:Q132)+COUNTA(Q134:Q134)+COUNTA(Q136:Q153)+COUNTA(Q155:Q155)+COUNTA(Q157:Q170)+COUNTA(Q172:Q176)+COUNTA(Q178:Q182)+COUNTA(Q184:Q186)+COUNTA(Q188:Q190)+COUNTA(Q192:Q201)+COUNTA(Q203:Q255)+COUNTA(Q257:Q278)+COUNTA(Q280:Q286)+COUNTA(Q288:Q291)+COUNTA(Q293:Q298)+COUNTA(Q300:Q315)+COUNTA(Q317:Q326)+COUNTA(Q328:Q333)+COUNTA(Q335:Q347)+COUNTA(Q349:Q357)+COUNTA(Q359:Q364)+COUNTA(Q366:Q371)+COUNTA(Q373:Q373)+COUNTA(Q375:Q388)+COUNTA(Q390:Q403))=0,0,(SUM(Q57:Q59)+SUM(Q61:Q61)+SUM(Q63:Q64)+SUM(Q66:Q69)+SUM(Q71:Q72)+SUM(Q74:Q88)+SUM(Q90:Q91)+SUM(Q93:Q98)+SUM(Q100:Q106)+SUM(Q108:Q130)+SUM(Q132:Q132)+SUM(Q134:Q134)+SUM(Q136:Q153)+SUM(Q155:Q155)+SUM(Q157:Q170)+SUM(Q172:Q176)+SUM(Q178:Q182)+SUM(Q184:Q186)+SUM(Q188:Q190)+SUM(Q192:Q201)+SUM(Q203:Q255)+SUM(Q257:Q278)+SUM(Q280:Q286)+SUM(Q288:Q291)+SUM(Q293:Q298)+SUM(Q300:Q315)+SUM(Q317:Q326)+SUM(Q328:Q333)+SUM(Q335:Q347)+SUM(Q349:Q357)+SUM(Q359:Q364)+SUM(Q366:Q371)+SUM(Q373:Q373)+SUM(Q375:Q388)+SUM(Q390:Q403))/(COUNTA(Q57:Q59)+COUNTA(Q61:Q61)+COUNTA(Q63:Q64)+COUNTA(Q66:Q69)+COUNTA(Q71:Q72)+COUNTA(Q74:Q88)+COUNTA(Q90:Q91)+COUNTA(Q93:Q98)+COUNTA(Q100:Q106)+COUNTA(Q108:Q130)+COUNTA(Q132:Q132)+COUNTA(Q134:Q134)+COUNTA(Q136:Q153)+COUNTA(Q155:Q155)+COUNTA(Q157:Q170)+COUNTA(Q172:Q176)+COUNTA(Q178:Q182)+COUNTA(Q184:Q186)+COUNTA(Q188:Q190)+COUNTA(Q192:Q201)+COUNTA(Q203:Q255)+COUNTA(Q257:Q278)+COUNTA(Q280:Q286)+COUNTA(Q288:Q291)+COUNTA(Q293:Q298)+COUNTA(Q300:Q315)+COUNTA(Q317:Q326)+COUNTA(Q328:Q333)+COUNTA(Q335:Q347)+COUNTA(Q349:Q357)+COUNTA(Q359:Q364)+COUNTA(Q366:Q371)+COUNTA(Q373:Q373)+COUNTA(Q375:Q388)+COUNTA(Q390:Q403)))</f>
        <v>168.79552715654953</v>
      </c>
      <c r="R404" s="14">
        <f>SUM(R57:R59)+SUM(R61:R61)+SUM(R63:R64)+SUM(R66:R69)+SUM(R71:R72)+SUM(R74:R88)+SUM(R90:R91)+SUM(R93:R98)+SUM(R100:R106)+SUM(R108:R130)+SUM(R132:R132)+SUM(R134:R134)+SUM(R136:R153)+SUM(R155:R155)+SUM(R157:R170)+SUM(R172:R176)+SUM(R178:R182)+SUM(R184:R186)+SUM(R188:R190)+SUM(R192:R201)+SUM(R203:R255)+SUM(R257:R278)+SUM(R280:R286)+SUM(R288:R291)+SUM(R293:R298)+SUM(R300:R315)+SUM(R317:R326)+SUM(R328:R333)+SUM(R335:R347)+SUM(R349:R357)+SUM(R359:R364)+SUM(R366:R371)+SUM(R373:R373)+SUM(R375:R388)+SUM(R390:R403)</f>
        <v>445856</v>
      </c>
    </row>
  </sheetData>
  <mergeCells count="6">
    <mergeCell ref="A7:E7"/>
    <mergeCell ref="F7:N7"/>
    <mergeCell ref="O7"/>
    <mergeCell ref="A54:I54"/>
    <mergeCell ref="J54:K54"/>
    <mergeCell ref="L54:O54"/>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Y147"/>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18751</v>
      </c>
    </row>
    <row r="3" spans="1:25">
      <c r="A3" s="2" t="s">
        <v>18752</v>
      </c>
    </row>
    <row r="4" spans="1:25">
      <c r="A4" s="2" t="s">
        <v>18753</v>
      </c>
    </row>
    <row r="6" spans="1:25" ht="15.75">
      <c r="A6" s="3" t="s">
        <v>18754</v>
      </c>
    </row>
    <row r="7" spans="1:25">
      <c r="A7" s="26"/>
      <c r="B7" s="26"/>
      <c r="C7" s="26"/>
      <c r="D7" s="26"/>
      <c r="E7" s="26"/>
      <c r="F7" s="27" t="s">
        <v>18755</v>
      </c>
      <c r="G7" s="27"/>
      <c r="H7" s="27"/>
      <c r="I7" s="27"/>
      <c r="J7" s="27"/>
      <c r="K7" s="27"/>
      <c r="L7" s="27"/>
      <c r="M7" s="27"/>
      <c r="N7" s="27"/>
      <c r="O7" s="26"/>
    </row>
    <row r="8" spans="1:25" ht="25.5">
      <c r="A8" s="4" t="s">
        <v>18756</v>
      </c>
      <c r="B8" s="5" t="s">
        <v>18757</v>
      </c>
      <c r="C8" s="5" t="s">
        <v>18758</v>
      </c>
      <c r="D8" s="6" t="s">
        <v>18759</v>
      </c>
      <c r="E8" s="5" t="s">
        <v>18760</v>
      </c>
      <c r="F8" s="5" t="s">
        <v>18762</v>
      </c>
      <c r="G8" s="5" t="s">
        <v>18763</v>
      </c>
      <c r="H8" s="5" t="s">
        <v>18764</v>
      </c>
      <c r="I8" s="5" t="s">
        <v>18765</v>
      </c>
      <c r="J8" s="5" t="s">
        <v>18766</v>
      </c>
      <c r="K8" s="5" t="s">
        <v>18767</v>
      </c>
      <c r="L8" s="8" t="s">
        <v>18768</v>
      </c>
      <c r="M8" s="8" t="s">
        <v>18769</v>
      </c>
      <c r="N8" s="8" t="s">
        <v>18770</v>
      </c>
      <c r="O8" s="5" t="s">
        <v>18771</v>
      </c>
      <c r="Q8" s="10" t="s">
        <v>18761</v>
      </c>
      <c r="R8" s="10" t="s">
        <v>18761</v>
      </c>
      <c r="S8" s="10" t="s">
        <v>18761</v>
      </c>
      <c r="T8" s="10" t="s">
        <v>18761</v>
      </c>
      <c r="U8" s="11" t="s">
        <v>18772</v>
      </c>
      <c r="V8" s="11" t="s">
        <v>18773</v>
      </c>
      <c r="W8" s="11" t="s">
        <v>18774</v>
      </c>
      <c r="X8" s="11" t="s">
        <v>18775</v>
      </c>
      <c r="Y8" s="11" t="s">
        <v>18776</v>
      </c>
    </row>
    <row r="9" spans="1:25">
      <c r="A9" s="18" t="s">
        <v>18777</v>
      </c>
      <c r="B9" s="19">
        <v>0</v>
      </c>
      <c r="C9" s="19">
        <v>6</v>
      </c>
      <c r="D9" s="20">
        <v>1805</v>
      </c>
      <c r="E9" s="19">
        <v>6</v>
      </c>
      <c r="F9" s="19">
        <v>0</v>
      </c>
      <c r="G9" s="19">
        <v>0</v>
      </c>
      <c r="H9" s="19">
        <v>1</v>
      </c>
      <c r="I9" s="19">
        <v>2</v>
      </c>
      <c r="J9" s="19">
        <v>1</v>
      </c>
      <c r="K9" s="19">
        <v>2</v>
      </c>
      <c r="L9" s="22">
        <v>0.16666666666666666</v>
      </c>
      <c r="M9" s="22">
        <v>0.33333333333333331</v>
      </c>
      <c r="N9" s="22">
        <v>0.16666666666666666</v>
      </c>
      <c r="O9" s="19">
        <v>4</v>
      </c>
      <c r="Q9" s="19">
        <v>0</v>
      </c>
      <c r="R9" s="19">
        <v>0</v>
      </c>
      <c r="S9" s="19">
        <v>0</v>
      </c>
      <c r="T9" s="19">
        <v>2</v>
      </c>
      <c r="U9" s="20">
        <v>3610</v>
      </c>
      <c r="V9" s="20">
        <v>0</v>
      </c>
      <c r="W9" s="20">
        <v>2730</v>
      </c>
      <c r="X9" s="20">
        <v>2</v>
      </c>
      <c r="Y9" s="20">
        <v>2</v>
      </c>
    </row>
    <row r="10" spans="1:25">
      <c r="A10" s="18" t="s">
        <v>18778</v>
      </c>
      <c r="B10" s="19">
        <v>0</v>
      </c>
      <c r="C10" s="19">
        <v>96</v>
      </c>
      <c r="D10" s="20">
        <v>1269.1304347826087</v>
      </c>
      <c r="E10" s="19">
        <v>91</v>
      </c>
      <c r="F10" s="19">
        <v>1</v>
      </c>
      <c r="G10" s="19">
        <v>0</v>
      </c>
      <c r="H10" s="19">
        <v>11</v>
      </c>
      <c r="I10" s="19">
        <v>23</v>
      </c>
      <c r="J10" s="19">
        <v>12</v>
      </c>
      <c r="K10" s="19">
        <v>23</v>
      </c>
      <c r="L10" s="22">
        <v>0.125</v>
      </c>
      <c r="M10" s="22">
        <v>0.23958333333333334</v>
      </c>
      <c r="N10" s="22">
        <v>0.11458333333333334</v>
      </c>
      <c r="O10" s="19">
        <v>73</v>
      </c>
      <c r="Q10" s="19">
        <v>1</v>
      </c>
      <c r="R10" s="19">
        <v>0</v>
      </c>
      <c r="S10" s="19">
        <v>0</v>
      </c>
      <c r="T10" s="19">
        <v>23</v>
      </c>
      <c r="U10" s="20">
        <v>29190</v>
      </c>
      <c r="V10" s="20">
        <v>0</v>
      </c>
      <c r="W10" s="20">
        <v>19680</v>
      </c>
      <c r="X10" s="20">
        <v>24</v>
      </c>
      <c r="Y10" s="20">
        <v>23</v>
      </c>
    </row>
    <row r="11" spans="1:25">
      <c r="A11" s="18" t="s">
        <v>18779</v>
      </c>
      <c r="B11" s="19">
        <v>0</v>
      </c>
      <c r="C11" s="19">
        <v>256</v>
      </c>
      <c r="D11" s="20">
        <v>1058.125</v>
      </c>
      <c r="E11" s="19">
        <v>216</v>
      </c>
      <c r="F11" s="19">
        <v>23</v>
      </c>
      <c r="G11" s="19">
        <v>3</v>
      </c>
      <c r="H11" s="19">
        <v>31</v>
      </c>
      <c r="I11" s="19">
        <v>13</v>
      </c>
      <c r="J11" s="19">
        <v>54</v>
      </c>
      <c r="K11" s="19">
        <v>16</v>
      </c>
      <c r="L11" s="22">
        <v>0.2109375</v>
      </c>
      <c r="M11" s="22">
        <v>6.25E-2</v>
      </c>
      <c r="N11" s="22">
        <v>-0.1484375</v>
      </c>
      <c r="O11" s="19">
        <v>240</v>
      </c>
      <c r="Q11" s="19">
        <v>7</v>
      </c>
      <c r="R11" s="19">
        <v>0</v>
      </c>
      <c r="S11" s="19">
        <v>0</v>
      </c>
      <c r="T11" s="19">
        <v>16</v>
      </c>
      <c r="U11" s="20">
        <v>16930</v>
      </c>
      <c r="V11" s="20">
        <v>0</v>
      </c>
      <c r="W11" s="20">
        <v>21420</v>
      </c>
      <c r="X11" s="20">
        <v>19</v>
      </c>
      <c r="Y11" s="20">
        <v>16</v>
      </c>
    </row>
    <row r="12" spans="1:25">
      <c r="A12" s="18" t="s">
        <v>18780</v>
      </c>
      <c r="B12" s="19">
        <v>0</v>
      </c>
      <c r="C12" s="19">
        <v>64</v>
      </c>
      <c r="D12" s="20">
        <v>1085</v>
      </c>
      <c r="E12" s="19">
        <v>50</v>
      </c>
      <c r="F12" s="19">
        <v>0</v>
      </c>
      <c r="G12" s="19">
        <v>0</v>
      </c>
      <c r="H12" s="19">
        <v>1</v>
      </c>
      <c r="I12" s="19">
        <v>4</v>
      </c>
      <c r="J12" s="19">
        <v>1</v>
      </c>
      <c r="K12" s="19">
        <v>4</v>
      </c>
      <c r="L12" s="22">
        <v>1.5625E-2</v>
      </c>
      <c r="M12" s="22">
        <v>6.25E-2</v>
      </c>
      <c r="N12" s="22">
        <v>4.6875E-2</v>
      </c>
      <c r="O12" s="19">
        <v>60</v>
      </c>
      <c r="Q12" s="19">
        <v>1</v>
      </c>
      <c r="R12" s="19">
        <v>0</v>
      </c>
      <c r="S12" s="19">
        <v>0</v>
      </c>
      <c r="T12" s="19">
        <v>4</v>
      </c>
      <c r="U12" s="20">
        <v>4340</v>
      </c>
      <c r="V12" s="20">
        <v>0</v>
      </c>
      <c r="W12" s="20">
        <v>5824</v>
      </c>
      <c r="X12" s="20">
        <v>6</v>
      </c>
      <c r="Y12" s="20">
        <v>4</v>
      </c>
    </row>
    <row r="13" spans="1:25">
      <c r="A13" s="18" t="s">
        <v>18781</v>
      </c>
      <c r="B13" s="19">
        <v>0</v>
      </c>
      <c r="C13" s="19">
        <v>192</v>
      </c>
      <c r="D13" s="20">
        <v>1062.4615384615386</v>
      </c>
      <c r="E13" s="19">
        <v>151</v>
      </c>
      <c r="F13" s="19">
        <v>4</v>
      </c>
      <c r="G13" s="19">
        <v>3</v>
      </c>
      <c r="H13" s="19">
        <v>17</v>
      </c>
      <c r="I13" s="19">
        <v>23</v>
      </c>
      <c r="J13" s="19">
        <v>21</v>
      </c>
      <c r="K13" s="19">
        <v>26</v>
      </c>
      <c r="L13" s="22">
        <v>0.109375</v>
      </c>
      <c r="M13" s="22">
        <v>0.13541666666666666</v>
      </c>
      <c r="N13" s="22">
        <v>2.6041666666666657E-2</v>
      </c>
      <c r="O13" s="19">
        <v>166</v>
      </c>
      <c r="Q13" s="19">
        <v>6</v>
      </c>
      <c r="R13" s="19">
        <v>1</v>
      </c>
      <c r="S13" s="19">
        <v>0</v>
      </c>
      <c r="T13" s="19">
        <v>25</v>
      </c>
      <c r="U13" s="20">
        <v>27624</v>
      </c>
      <c r="V13" s="20">
        <v>0</v>
      </c>
      <c r="W13" s="20">
        <v>16896</v>
      </c>
      <c r="X13" s="20">
        <v>29</v>
      </c>
      <c r="Y13" s="20">
        <v>25</v>
      </c>
    </row>
    <row r="14" spans="1:25">
      <c r="A14" s="18" t="s">
        <v>18782</v>
      </c>
      <c r="B14" s="19">
        <v>0</v>
      </c>
      <c r="C14" s="19">
        <v>120</v>
      </c>
      <c r="D14" s="20">
        <v>1085.3061224489795</v>
      </c>
      <c r="E14" s="19">
        <v>117</v>
      </c>
      <c r="F14" s="19">
        <v>34</v>
      </c>
      <c r="G14" s="19">
        <v>17</v>
      </c>
      <c r="H14" s="19">
        <v>17</v>
      </c>
      <c r="I14" s="19">
        <v>32</v>
      </c>
      <c r="J14" s="19">
        <v>51</v>
      </c>
      <c r="K14" s="19">
        <v>49</v>
      </c>
      <c r="L14" s="22">
        <v>0.42499999999999999</v>
      </c>
      <c r="M14" s="22">
        <v>0.40833333333333333</v>
      </c>
      <c r="N14" s="22">
        <v>-1.6666666666666663E-2</v>
      </c>
      <c r="O14" s="19">
        <v>71</v>
      </c>
      <c r="Q14" s="19">
        <v>19</v>
      </c>
      <c r="R14" s="19">
        <v>0</v>
      </c>
      <c r="S14" s="19">
        <v>0</v>
      </c>
      <c r="T14" s="19">
        <v>49</v>
      </c>
      <c r="U14" s="20">
        <v>53180</v>
      </c>
      <c r="V14" s="20">
        <v>0</v>
      </c>
      <c r="W14" s="20">
        <v>9840</v>
      </c>
      <c r="X14" s="20">
        <v>48</v>
      </c>
      <c r="Y14" s="20">
        <v>49</v>
      </c>
    </row>
    <row r="15" spans="1:25">
      <c r="A15" s="18" t="s">
        <v>18783</v>
      </c>
      <c r="B15" s="19">
        <v>0</v>
      </c>
      <c r="C15" s="19">
        <v>0</v>
      </c>
      <c r="D15" s="20">
        <v>0</v>
      </c>
      <c r="E15" s="19">
        <v>0</v>
      </c>
      <c r="F15" s="19">
        <v>0</v>
      </c>
      <c r="G15" s="19">
        <v>0</v>
      </c>
      <c r="H15" s="19">
        <v>0</v>
      </c>
      <c r="I15" s="19">
        <v>0</v>
      </c>
      <c r="J15" s="19">
        <v>0</v>
      </c>
      <c r="K15" s="19">
        <v>0</v>
      </c>
      <c r="L15" s="22">
        <v>0</v>
      </c>
      <c r="M15" s="22">
        <v>0</v>
      </c>
      <c r="N15" s="22">
        <v>0</v>
      </c>
      <c r="O15" s="19">
        <v>0</v>
      </c>
      <c r="Q15" s="19">
        <v>0</v>
      </c>
      <c r="R15" s="19">
        <v>0</v>
      </c>
      <c r="S15" s="19">
        <v>0</v>
      </c>
      <c r="T15" s="19">
        <v>0</v>
      </c>
      <c r="U15" s="20">
        <v>0</v>
      </c>
      <c r="V15" s="20">
        <v>0</v>
      </c>
      <c r="W15" s="20">
        <v>0</v>
      </c>
      <c r="X15" s="20">
        <v>0</v>
      </c>
      <c r="Y15" s="20">
        <v>0</v>
      </c>
    </row>
    <row r="16" spans="1:25">
      <c r="A16" s="16" t="s">
        <v>18784</v>
      </c>
      <c r="B16" s="13">
        <f>SUM(B9:B15)</f>
        <v>0</v>
      </c>
      <c r="C16" s="13">
        <f>SUM(C9:C15)</f>
        <v>734</v>
      </c>
      <c r="D16" s="14">
        <f>IF(K16 &gt; 0, U16 / K16, 0)</f>
        <v>1123.95</v>
      </c>
      <c r="E16" s="13">
        <f t="shared" ref="E16:K16" si="0">SUM(E9:E15)</f>
        <v>631</v>
      </c>
      <c r="F16" s="13">
        <f t="shared" si="0"/>
        <v>62</v>
      </c>
      <c r="G16" s="13">
        <f t="shared" si="0"/>
        <v>23</v>
      </c>
      <c r="H16" s="13">
        <f t="shared" si="0"/>
        <v>78</v>
      </c>
      <c r="I16" s="13">
        <f t="shared" si="0"/>
        <v>97</v>
      </c>
      <c r="J16" s="13">
        <f t="shared" si="0"/>
        <v>140</v>
      </c>
      <c r="K16" s="13">
        <f t="shared" si="0"/>
        <v>120</v>
      </c>
      <c r="L16" s="15">
        <f>IF(C16 &gt; 0, J16 / C16, 0)</f>
        <v>0.1907356948228883</v>
      </c>
      <c r="M16" s="15">
        <f>IF(C16 &gt; 0, K16 / (C16), 0)</f>
        <v>0.16348773841961853</v>
      </c>
      <c r="N16" s="15">
        <f>M16 - L16</f>
        <v>-2.7247956403269769E-2</v>
      </c>
      <c r="O16" s="13">
        <f>SUM(O9:O15)</f>
        <v>614</v>
      </c>
      <c r="Q16" s="13">
        <f t="shared" ref="Q16:Y16" si="1">SUM(Q9:Q15)</f>
        <v>34</v>
      </c>
      <c r="R16" s="13">
        <f t="shared" si="1"/>
        <v>1</v>
      </c>
      <c r="S16" s="13">
        <f t="shared" si="1"/>
        <v>0</v>
      </c>
      <c r="T16" s="13">
        <f t="shared" si="1"/>
        <v>119</v>
      </c>
      <c r="U16" s="14">
        <f t="shared" si="1"/>
        <v>134874</v>
      </c>
      <c r="V16" s="14">
        <f t="shared" si="1"/>
        <v>0</v>
      </c>
      <c r="W16" s="14">
        <f t="shared" si="1"/>
        <v>76390</v>
      </c>
      <c r="X16" s="14">
        <f t="shared" si="1"/>
        <v>128</v>
      </c>
      <c r="Y16" s="14">
        <f t="shared" si="1"/>
        <v>119</v>
      </c>
    </row>
    <row r="18" spans="1:19" ht="15.75">
      <c r="A18" s="3" t="s">
        <v>18785</v>
      </c>
    </row>
    <row r="19" spans="1:19">
      <c r="A19" s="26"/>
      <c r="B19" s="26"/>
      <c r="C19" s="26"/>
      <c r="D19" s="26"/>
      <c r="E19" s="26"/>
      <c r="F19" s="26"/>
      <c r="G19" s="26"/>
      <c r="H19" s="26"/>
      <c r="I19" s="26"/>
      <c r="J19" s="27" t="s">
        <v>18786</v>
      </c>
      <c r="K19" s="27"/>
      <c r="L19" s="26"/>
      <c r="M19" s="26"/>
      <c r="N19" s="26"/>
      <c r="O19" s="26"/>
    </row>
    <row r="20" spans="1:19" ht="25.5">
      <c r="A20" s="4" t="s">
        <v>18787</v>
      </c>
      <c r="B20" s="4" t="s">
        <v>18788</v>
      </c>
      <c r="C20" s="4" t="s">
        <v>18789</v>
      </c>
      <c r="D20" s="4" t="s">
        <v>18790</v>
      </c>
      <c r="E20" s="4" t="s">
        <v>18791</v>
      </c>
      <c r="F20" s="4" t="s">
        <v>18792</v>
      </c>
      <c r="G20" s="5" t="s">
        <v>18793</v>
      </c>
      <c r="H20" s="9" t="s">
        <v>18794</v>
      </c>
      <c r="I20" s="9" t="s">
        <v>18795</v>
      </c>
      <c r="J20" s="9" t="s">
        <v>18796</v>
      </c>
      <c r="K20" s="9" t="s">
        <v>18797</v>
      </c>
      <c r="L20" s="6" t="s">
        <v>18798</v>
      </c>
      <c r="M20" s="6" t="s">
        <v>18800</v>
      </c>
      <c r="N20" s="6" t="s">
        <v>18801</v>
      </c>
      <c r="O20" s="7" t="s">
        <v>18802</v>
      </c>
      <c r="Q20" s="11" t="s">
        <v>18799</v>
      </c>
      <c r="R20" s="11" t="s">
        <v>18803</v>
      </c>
      <c r="S20" s="11" t="s">
        <v>18804</v>
      </c>
    </row>
    <row r="21" spans="1:19">
      <c r="A21" s="17" t="s">
        <v>18805</v>
      </c>
    </row>
    <row r="22" spans="1:19">
      <c r="A22" s="18" t="s">
        <v>18806</v>
      </c>
      <c r="B22" s="18" t="s">
        <v>18807</v>
      </c>
      <c r="C22" s="18" t="s">
        <v>18808</v>
      </c>
      <c r="D22" s="18" t="s">
        <v>18809</v>
      </c>
      <c r="E22" s="18" t="s">
        <v>18810</v>
      </c>
      <c r="F22" s="18" t="s">
        <v>18811</v>
      </c>
      <c r="G22" s="19">
        <v>12</v>
      </c>
      <c r="H22" s="23">
        <v>45870</v>
      </c>
      <c r="I22" s="23">
        <v>46228</v>
      </c>
      <c r="J22" s="23">
        <v>45573</v>
      </c>
      <c r="K22" s="23">
        <v>45576</v>
      </c>
      <c r="L22" s="20">
        <v>0</v>
      </c>
      <c r="M22" s="20">
        <v>1494.87</v>
      </c>
      <c r="N22" s="20">
        <v>1805</v>
      </c>
      <c r="O22" s="21">
        <v>0</v>
      </c>
      <c r="Q22" s="20">
        <v>1599</v>
      </c>
      <c r="R22" s="20">
        <f>N22</f>
        <v>1805</v>
      </c>
      <c r="S22" s="20">
        <v>1805</v>
      </c>
    </row>
    <row r="23" spans="1:19">
      <c r="A23" s="18" t="s">
        <v>18812</v>
      </c>
      <c r="B23" s="18" t="s">
        <v>18813</v>
      </c>
      <c r="C23" s="18" t="s">
        <v>18814</v>
      </c>
      <c r="D23" s="18" t="s">
        <v>18815</v>
      </c>
      <c r="E23" s="18" t="s">
        <v>18816</v>
      </c>
      <c r="F23" s="18" t="s">
        <v>18817</v>
      </c>
      <c r="G23" s="19">
        <v>12</v>
      </c>
      <c r="H23" s="23">
        <v>45864</v>
      </c>
      <c r="I23" s="23">
        <v>46228</v>
      </c>
      <c r="J23" s="23">
        <v>45595</v>
      </c>
      <c r="K23" s="23">
        <v>45595</v>
      </c>
      <c r="L23" s="20">
        <v>0</v>
      </c>
      <c r="M23" s="20">
        <v>1494.89</v>
      </c>
      <c r="N23" s="20">
        <v>1805</v>
      </c>
      <c r="O23" s="21">
        <v>0</v>
      </c>
      <c r="Q23" s="20">
        <v>1599</v>
      </c>
      <c r="R23" s="20">
        <f>N23</f>
        <v>1805</v>
      </c>
      <c r="S23" s="20">
        <v>1805</v>
      </c>
    </row>
    <row r="24" spans="1:19">
      <c r="A24" s="17" t="s">
        <v>18818</v>
      </c>
    </row>
    <row r="25" spans="1:19">
      <c r="A25" s="18" t="s">
        <v>18819</v>
      </c>
      <c r="B25" s="18" t="s">
        <v>18820</v>
      </c>
      <c r="C25" s="18" t="s">
        <v>18821</v>
      </c>
      <c r="D25" s="18" t="s">
        <v>18822</v>
      </c>
      <c r="E25" s="18" t="s">
        <v>18823</v>
      </c>
      <c r="F25" s="18" t="s">
        <v>18824</v>
      </c>
      <c r="G25" s="19">
        <v>12</v>
      </c>
      <c r="H25" s="23">
        <v>45870</v>
      </c>
      <c r="I25" s="23">
        <v>46228</v>
      </c>
      <c r="J25" s="23">
        <v>45583</v>
      </c>
      <c r="K25" s="23">
        <v>45583</v>
      </c>
      <c r="L25" s="20">
        <v>0</v>
      </c>
      <c r="M25" s="20">
        <v>1097.3699999999999</v>
      </c>
      <c r="N25" s="20">
        <v>1255</v>
      </c>
      <c r="O25" s="21">
        <v>0</v>
      </c>
      <c r="Q25" s="20">
        <v>1114</v>
      </c>
      <c r="R25" s="20">
        <f t="shared" ref="R25:R47" si="2">N25</f>
        <v>1255</v>
      </c>
      <c r="S25" s="20">
        <v>1255</v>
      </c>
    </row>
    <row r="26" spans="1:19">
      <c r="A26" s="18" t="s">
        <v>18825</v>
      </c>
      <c r="B26" s="18" t="s">
        <v>18826</v>
      </c>
      <c r="C26" s="18" t="s">
        <v>18827</v>
      </c>
      <c r="D26" s="18" t="s">
        <v>18828</v>
      </c>
      <c r="E26" s="18" t="s">
        <v>18829</v>
      </c>
      <c r="F26" s="18" t="s">
        <v>18830</v>
      </c>
      <c r="G26" s="19">
        <v>12</v>
      </c>
      <c r="H26" s="23">
        <v>45864</v>
      </c>
      <c r="I26" s="23">
        <v>46228</v>
      </c>
      <c r="J26" s="23">
        <v>45590</v>
      </c>
      <c r="K26" s="23">
        <v>45590</v>
      </c>
      <c r="L26" s="20">
        <v>0</v>
      </c>
      <c r="M26" s="20">
        <v>1097.3699999999999</v>
      </c>
      <c r="N26" s="20">
        <v>1255</v>
      </c>
      <c r="O26" s="21">
        <v>0</v>
      </c>
      <c r="Q26" s="20">
        <v>1114</v>
      </c>
      <c r="R26" s="20">
        <f t="shared" si="2"/>
        <v>1255</v>
      </c>
      <c r="S26" s="20">
        <v>1255</v>
      </c>
    </row>
    <row r="27" spans="1:19">
      <c r="A27" s="18" t="s">
        <v>18831</v>
      </c>
      <c r="B27" s="18" t="s">
        <v>18832</v>
      </c>
      <c r="C27" s="18" t="s">
        <v>18833</v>
      </c>
      <c r="D27" s="18" t="s">
        <v>18834</v>
      </c>
      <c r="E27" s="18" t="s">
        <v>18835</v>
      </c>
      <c r="F27" s="18" t="s">
        <v>18836</v>
      </c>
      <c r="G27" s="19">
        <v>12</v>
      </c>
      <c r="H27" s="23">
        <v>45864</v>
      </c>
      <c r="I27" s="23">
        <v>46228</v>
      </c>
      <c r="J27" s="23">
        <v>45590</v>
      </c>
      <c r="K27" s="23">
        <v>45590</v>
      </c>
      <c r="L27" s="20">
        <v>1059</v>
      </c>
      <c r="M27" s="20">
        <v>1097.3699999999999</v>
      </c>
      <c r="N27" s="20">
        <v>1270</v>
      </c>
      <c r="O27" s="21">
        <v>0</v>
      </c>
      <c r="Q27" s="20">
        <v>1114</v>
      </c>
      <c r="R27" s="20">
        <f t="shared" si="2"/>
        <v>1270</v>
      </c>
      <c r="S27" s="20">
        <v>1270</v>
      </c>
    </row>
    <row r="28" spans="1:19">
      <c r="A28" s="18" t="s">
        <v>18837</v>
      </c>
      <c r="B28" s="18" t="s">
        <v>18838</v>
      </c>
      <c r="C28" s="18" t="s">
        <v>18839</v>
      </c>
      <c r="D28" s="18" t="s">
        <v>18840</v>
      </c>
      <c r="E28" s="18" t="s">
        <v>18841</v>
      </c>
      <c r="F28" s="18" t="s">
        <v>18842</v>
      </c>
      <c r="G28" s="19">
        <v>12</v>
      </c>
      <c r="H28" s="23">
        <v>45870</v>
      </c>
      <c r="I28" s="23">
        <v>46228</v>
      </c>
      <c r="J28" s="23">
        <v>45582</v>
      </c>
      <c r="K28" s="23">
        <v>45583</v>
      </c>
      <c r="L28" s="20">
        <v>1059</v>
      </c>
      <c r="M28" s="20">
        <v>1097.3699999999999</v>
      </c>
      <c r="N28" s="20">
        <v>1255</v>
      </c>
      <c r="O28" s="21">
        <v>0</v>
      </c>
      <c r="Q28" s="20">
        <v>1114</v>
      </c>
      <c r="R28" s="20">
        <f t="shared" si="2"/>
        <v>1255</v>
      </c>
      <c r="S28" s="20">
        <v>1255</v>
      </c>
    </row>
    <row r="29" spans="1:19">
      <c r="A29" s="18" t="s">
        <v>18843</v>
      </c>
      <c r="B29" s="18" t="s">
        <v>18844</v>
      </c>
      <c r="C29" s="18" t="s">
        <v>18845</v>
      </c>
      <c r="D29" s="18" t="s">
        <v>18846</v>
      </c>
      <c r="E29" s="18" t="s">
        <v>18847</v>
      </c>
      <c r="F29" s="18" t="s">
        <v>18848</v>
      </c>
      <c r="G29" s="19">
        <v>12</v>
      </c>
      <c r="H29" s="23">
        <v>45864</v>
      </c>
      <c r="I29" s="23">
        <v>46228</v>
      </c>
      <c r="J29" s="23">
        <v>45594</v>
      </c>
      <c r="K29" s="23">
        <v>45594</v>
      </c>
      <c r="L29" s="20">
        <v>0</v>
      </c>
      <c r="M29" s="20">
        <v>1097.3699999999999</v>
      </c>
      <c r="N29" s="20">
        <v>1255</v>
      </c>
      <c r="O29" s="21">
        <v>0</v>
      </c>
      <c r="Q29" s="20">
        <v>1119</v>
      </c>
      <c r="R29" s="20">
        <f t="shared" si="2"/>
        <v>1255</v>
      </c>
      <c r="S29" s="20">
        <v>1255</v>
      </c>
    </row>
    <row r="30" spans="1:19">
      <c r="A30" s="18" t="s">
        <v>18849</v>
      </c>
      <c r="B30" s="18" t="s">
        <v>18850</v>
      </c>
      <c r="C30" s="18" t="s">
        <v>18851</v>
      </c>
      <c r="D30" s="18" t="s">
        <v>18852</v>
      </c>
      <c r="E30" s="18" t="s">
        <v>18853</v>
      </c>
      <c r="F30" s="18" t="s">
        <v>18854</v>
      </c>
      <c r="G30" s="19">
        <v>12</v>
      </c>
      <c r="H30" s="23">
        <v>45864</v>
      </c>
      <c r="I30" s="23">
        <v>46228</v>
      </c>
      <c r="J30" s="23">
        <v>45597</v>
      </c>
      <c r="K30" s="23">
        <v>45597</v>
      </c>
      <c r="L30" s="20">
        <v>1124</v>
      </c>
      <c r="M30" s="20">
        <v>1097.3699999999999</v>
      </c>
      <c r="N30" s="20">
        <v>1255</v>
      </c>
      <c r="O30" s="21">
        <v>0</v>
      </c>
      <c r="Q30" s="20">
        <v>1114</v>
      </c>
      <c r="R30" s="20">
        <f t="shared" si="2"/>
        <v>1255</v>
      </c>
      <c r="S30" s="20">
        <v>1255</v>
      </c>
    </row>
    <row r="31" spans="1:19">
      <c r="A31" s="18" t="s">
        <v>18855</v>
      </c>
      <c r="B31" s="18" t="s">
        <v>18856</v>
      </c>
      <c r="C31" s="18" t="s">
        <v>18857</v>
      </c>
      <c r="D31" s="18" t="s">
        <v>18858</v>
      </c>
      <c r="E31" s="18" t="s">
        <v>18859</v>
      </c>
      <c r="F31" s="18" t="s">
        <v>18860</v>
      </c>
      <c r="G31" s="19">
        <v>12</v>
      </c>
      <c r="H31" s="23">
        <v>45864</v>
      </c>
      <c r="I31" s="23">
        <v>46228</v>
      </c>
      <c r="J31" s="23">
        <v>45589</v>
      </c>
      <c r="K31" s="23">
        <v>45589</v>
      </c>
      <c r="L31" s="20">
        <v>1094</v>
      </c>
      <c r="M31" s="20">
        <v>1097.3699999999999</v>
      </c>
      <c r="N31" s="20">
        <v>1255</v>
      </c>
      <c r="O31" s="21">
        <v>0</v>
      </c>
      <c r="Q31" s="20">
        <v>1059</v>
      </c>
      <c r="R31" s="20">
        <f t="shared" si="2"/>
        <v>1255</v>
      </c>
      <c r="S31" s="20">
        <v>1255</v>
      </c>
    </row>
    <row r="32" spans="1:19">
      <c r="A32" s="18" t="s">
        <v>18861</v>
      </c>
      <c r="B32" s="18" t="s">
        <v>18862</v>
      </c>
      <c r="C32" s="18" t="s">
        <v>18863</v>
      </c>
      <c r="D32" s="18" t="s">
        <v>18864</v>
      </c>
      <c r="E32" s="18" t="s">
        <v>18865</v>
      </c>
      <c r="F32" s="18" t="s">
        <v>18866</v>
      </c>
      <c r="G32" s="19">
        <v>12</v>
      </c>
      <c r="H32" s="23">
        <v>45864</v>
      </c>
      <c r="I32" s="23">
        <v>46228</v>
      </c>
      <c r="J32" s="23">
        <v>45590</v>
      </c>
      <c r="K32" s="23">
        <v>45590</v>
      </c>
      <c r="L32" s="20">
        <v>0</v>
      </c>
      <c r="M32" s="20">
        <v>1097.3699999999999</v>
      </c>
      <c r="N32" s="20">
        <v>1285</v>
      </c>
      <c r="O32" s="21">
        <v>0</v>
      </c>
      <c r="Q32" s="20">
        <v>1129</v>
      </c>
      <c r="R32" s="20">
        <f t="shared" si="2"/>
        <v>1285</v>
      </c>
      <c r="S32" s="20">
        <v>1285</v>
      </c>
    </row>
    <row r="33" spans="1:19">
      <c r="A33" s="18" t="s">
        <v>18867</v>
      </c>
      <c r="B33" s="18" t="s">
        <v>18868</v>
      </c>
      <c r="C33" s="18" t="s">
        <v>18869</v>
      </c>
      <c r="D33" s="18" t="s">
        <v>18870</v>
      </c>
      <c r="E33" s="18" t="s">
        <v>18871</v>
      </c>
      <c r="F33" s="18" t="s">
        <v>18872</v>
      </c>
      <c r="G33" s="19">
        <v>12</v>
      </c>
      <c r="H33" s="23">
        <v>45870</v>
      </c>
      <c r="I33" s="23">
        <v>46228</v>
      </c>
      <c r="J33" s="23">
        <v>45581</v>
      </c>
      <c r="K33" s="23">
        <v>45581</v>
      </c>
      <c r="L33" s="20">
        <v>1049</v>
      </c>
      <c r="M33" s="20">
        <v>1097.3699999999999</v>
      </c>
      <c r="N33" s="20">
        <v>1305</v>
      </c>
      <c r="O33" s="21">
        <v>0</v>
      </c>
      <c r="Q33" s="20">
        <v>1164</v>
      </c>
      <c r="R33" s="20">
        <f t="shared" si="2"/>
        <v>1305</v>
      </c>
      <c r="S33" s="20">
        <v>1305</v>
      </c>
    </row>
    <row r="34" spans="1:19">
      <c r="A34" s="18" t="s">
        <v>18873</v>
      </c>
      <c r="B34" s="18" t="s">
        <v>18874</v>
      </c>
      <c r="C34" s="18" t="s">
        <v>18875</v>
      </c>
      <c r="D34" s="18" t="s">
        <v>18876</v>
      </c>
      <c r="E34" s="18" t="s">
        <v>18877</v>
      </c>
      <c r="F34" s="18" t="s">
        <v>18878</v>
      </c>
      <c r="G34" s="19">
        <v>12</v>
      </c>
      <c r="H34" s="23">
        <v>45864</v>
      </c>
      <c r="I34" s="23">
        <v>46228</v>
      </c>
      <c r="J34" s="23">
        <v>45588</v>
      </c>
      <c r="K34" s="23">
        <v>45589</v>
      </c>
      <c r="L34" s="20">
        <v>0</v>
      </c>
      <c r="M34" s="20">
        <v>1097.3699999999999</v>
      </c>
      <c r="N34" s="20">
        <v>1270</v>
      </c>
      <c r="O34" s="21">
        <v>0</v>
      </c>
      <c r="Q34" s="20">
        <v>1164</v>
      </c>
      <c r="R34" s="20">
        <f t="shared" si="2"/>
        <v>1270</v>
      </c>
      <c r="S34" s="20">
        <v>1270</v>
      </c>
    </row>
    <row r="35" spans="1:19">
      <c r="A35" s="18" t="s">
        <v>18879</v>
      </c>
      <c r="B35" s="18" t="s">
        <v>18880</v>
      </c>
      <c r="C35" s="18" t="s">
        <v>18881</v>
      </c>
      <c r="D35" s="18" t="s">
        <v>18882</v>
      </c>
      <c r="E35" s="18" t="s">
        <v>18883</v>
      </c>
      <c r="F35" s="18" t="s">
        <v>18884</v>
      </c>
      <c r="G35" s="19">
        <v>12</v>
      </c>
      <c r="H35" s="23">
        <v>45864</v>
      </c>
      <c r="I35" s="23">
        <v>46228</v>
      </c>
      <c r="J35" s="23">
        <v>45597</v>
      </c>
      <c r="K35" s="23">
        <v>45597</v>
      </c>
      <c r="L35" s="20">
        <v>0</v>
      </c>
      <c r="M35" s="20">
        <v>1097.3699999999999</v>
      </c>
      <c r="N35" s="20">
        <v>1250</v>
      </c>
      <c r="O35" s="21">
        <v>0</v>
      </c>
      <c r="Q35" s="20">
        <v>1114</v>
      </c>
      <c r="R35" s="20">
        <f t="shared" si="2"/>
        <v>1250</v>
      </c>
      <c r="S35" s="20">
        <v>1250</v>
      </c>
    </row>
    <row r="36" spans="1:19">
      <c r="A36" s="18" t="s">
        <v>18885</v>
      </c>
      <c r="B36" s="18" t="s">
        <v>18886</v>
      </c>
      <c r="C36" s="18" t="s">
        <v>18887</v>
      </c>
      <c r="D36" s="18" t="s">
        <v>18888</v>
      </c>
      <c r="E36" s="18" t="s">
        <v>18889</v>
      </c>
      <c r="F36" s="18" t="s">
        <v>18890</v>
      </c>
      <c r="G36" s="19">
        <v>12</v>
      </c>
      <c r="H36" s="23">
        <v>45870</v>
      </c>
      <c r="I36" s="23">
        <v>46228</v>
      </c>
      <c r="J36" s="23">
        <v>45583</v>
      </c>
      <c r="K36" s="23">
        <v>45586</v>
      </c>
      <c r="L36" s="20">
        <v>0</v>
      </c>
      <c r="M36" s="20">
        <v>1097.3699999999999</v>
      </c>
      <c r="N36" s="20">
        <v>1250</v>
      </c>
      <c r="O36" s="21">
        <v>0</v>
      </c>
      <c r="Q36" s="20">
        <v>1114</v>
      </c>
      <c r="R36" s="20">
        <f t="shared" si="2"/>
        <v>1250</v>
      </c>
      <c r="S36" s="20">
        <v>1250</v>
      </c>
    </row>
    <row r="37" spans="1:19">
      <c r="A37" s="18" t="s">
        <v>18891</v>
      </c>
      <c r="B37" s="18" t="s">
        <v>18892</v>
      </c>
      <c r="C37" s="18" t="s">
        <v>18893</v>
      </c>
      <c r="D37" s="18" t="s">
        <v>18894</v>
      </c>
      <c r="E37" s="18" t="s">
        <v>18895</v>
      </c>
      <c r="F37" s="18" t="s">
        <v>18896</v>
      </c>
      <c r="G37" s="19">
        <v>12</v>
      </c>
      <c r="H37" s="23">
        <v>45864</v>
      </c>
      <c r="I37" s="23">
        <v>46228</v>
      </c>
      <c r="J37" s="23">
        <v>45614</v>
      </c>
      <c r="K37" s="23">
        <v>45614</v>
      </c>
      <c r="L37" s="20">
        <v>0</v>
      </c>
      <c r="M37" s="20">
        <v>1097.3699999999999</v>
      </c>
      <c r="N37" s="20">
        <v>1255</v>
      </c>
      <c r="O37" s="21">
        <v>0</v>
      </c>
      <c r="Q37" s="20">
        <v>1114</v>
      </c>
      <c r="R37" s="20">
        <f t="shared" si="2"/>
        <v>1255</v>
      </c>
      <c r="S37" s="20">
        <v>1255</v>
      </c>
    </row>
    <row r="38" spans="1:19">
      <c r="A38" s="18" t="s">
        <v>18897</v>
      </c>
      <c r="B38" s="18" t="s">
        <v>18898</v>
      </c>
      <c r="C38" s="18" t="s">
        <v>18899</v>
      </c>
      <c r="D38" s="18" t="s">
        <v>18900</v>
      </c>
      <c r="E38" s="18" t="s">
        <v>18901</v>
      </c>
      <c r="F38" s="18" t="s">
        <v>18902</v>
      </c>
      <c r="G38" s="19">
        <v>12</v>
      </c>
      <c r="H38" s="23">
        <v>45864</v>
      </c>
      <c r="I38" s="23">
        <v>46228</v>
      </c>
      <c r="J38" s="23">
        <v>45603</v>
      </c>
      <c r="K38" s="23">
        <v>45608</v>
      </c>
      <c r="L38" s="20">
        <v>0</v>
      </c>
      <c r="M38" s="20">
        <v>1097.3699999999999</v>
      </c>
      <c r="N38" s="20">
        <v>1240</v>
      </c>
      <c r="O38" s="21">
        <v>0</v>
      </c>
      <c r="Q38" s="20">
        <v>1114</v>
      </c>
      <c r="R38" s="20">
        <f t="shared" si="2"/>
        <v>1240</v>
      </c>
      <c r="S38" s="20">
        <v>1240</v>
      </c>
    </row>
    <row r="39" spans="1:19">
      <c r="A39" s="18" t="s">
        <v>18903</v>
      </c>
      <c r="B39" s="18" t="s">
        <v>18904</v>
      </c>
      <c r="C39" s="18" t="s">
        <v>18905</v>
      </c>
      <c r="D39" s="18" t="s">
        <v>18906</v>
      </c>
      <c r="E39" s="18" t="s">
        <v>18907</v>
      </c>
      <c r="F39" s="18" t="s">
        <v>18908</v>
      </c>
      <c r="G39" s="19">
        <v>12</v>
      </c>
      <c r="H39" s="23">
        <v>45870</v>
      </c>
      <c r="I39" s="23">
        <v>46228</v>
      </c>
      <c r="J39" s="23">
        <v>45586</v>
      </c>
      <c r="K39" s="23">
        <v>45586</v>
      </c>
      <c r="L39" s="20">
        <v>0</v>
      </c>
      <c r="M39" s="20">
        <v>1097.3699999999999</v>
      </c>
      <c r="N39" s="20">
        <v>1280</v>
      </c>
      <c r="O39" s="21">
        <v>0</v>
      </c>
      <c r="Q39" s="20">
        <v>1114</v>
      </c>
      <c r="R39" s="20">
        <f t="shared" si="2"/>
        <v>1280</v>
      </c>
      <c r="S39" s="20">
        <v>1280</v>
      </c>
    </row>
    <row r="40" spans="1:19">
      <c r="A40" s="18" t="s">
        <v>18909</v>
      </c>
      <c r="B40" s="18" t="s">
        <v>18910</v>
      </c>
      <c r="C40" s="18" t="s">
        <v>18911</v>
      </c>
      <c r="D40" s="18" t="s">
        <v>18912</v>
      </c>
      <c r="E40" s="18" t="s">
        <v>18913</v>
      </c>
      <c r="F40" s="18" t="s">
        <v>18914</v>
      </c>
      <c r="G40" s="19">
        <v>12</v>
      </c>
      <c r="H40" s="23">
        <v>45864</v>
      </c>
      <c r="I40" s="23">
        <v>46228</v>
      </c>
      <c r="J40" s="23">
        <v>45588</v>
      </c>
      <c r="K40" s="23">
        <v>45588</v>
      </c>
      <c r="L40" s="20">
        <v>0</v>
      </c>
      <c r="M40" s="20">
        <v>1097.3699999999999</v>
      </c>
      <c r="N40" s="20">
        <v>1250</v>
      </c>
      <c r="O40" s="21">
        <v>0</v>
      </c>
      <c r="Q40" s="20">
        <v>1114</v>
      </c>
      <c r="R40" s="20">
        <f t="shared" si="2"/>
        <v>1250</v>
      </c>
      <c r="S40" s="20">
        <v>1250</v>
      </c>
    </row>
    <row r="41" spans="1:19">
      <c r="A41" s="18" t="s">
        <v>18915</v>
      </c>
      <c r="B41" s="18" t="s">
        <v>18916</v>
      </c>
      <c r="C41" s="18" t="s">
        <v>18917</v>
      </c>
      <c r="D41" s="18" t="s">
        <v>18918</v>
      </c>
      <c r="E41" s="18" t="s">
        <v>18919</v>
      </c>
      <c r="F41" s="18" t="s">
        <v>18920</v>
      </c>
      <c r="G41" s="19">
        <v>12</v>
      </c>
      <c r="H41" s="23">
        <v>45870</v>
      </c>
      <c r="I41" s="23">
        <v>46228</v>
      </c>
      <c r="J41" s="23">
        <v>45582</v>
      </c>
      <c r="K41" s="23">
        <v>45582</v>
      </c>
      <c r="L41" s="20">
        <v>0</v>
      </c>
      <c r="M41" s="20">
        <v>1097.3699999999999</v>
      </c>
      <c r="N41" s="20">
        <v>1250</v>
      </c>
      <c r="O41" s="21">
        <v>0</v>
      </c>
      <c r="Q41" s="20">
        <v>1154</v>
      </c>
      <c r="R41" s="20">
        <f t="shared" si="2"/>
        <v>1250</v>
      </c>
      <c r="S41" s="20">
        <v>1250</v>
      </c>
    </row>
    <row r="42" spans="1:19">
      <c r="A42" s="18" t="s">
        <v>18921</v>
      </c>
      <c r="B42" s="18" t="s">
        <v>18922</v>
      </c>
      <c r="C42" s="18" t="s">
        <v>18923</v>
      </c>
      <c r="D42" s="18" t="s">
        <v>18924</v>
      </c>
      <c r="E42" s="18" t="s">
        <v>18925</v>
      </c>
      <c r="F42" s="18" t="s">
        <v>18926</v>
      </c>
      <c r="G42" s="19">
        <v>12</v>
      </c>
      <c r="H42" s="23">
        <v>45870</v>
      </c>
      <c r="I42" s="23">
        <v>46228</v>
      </c>
      <c r="J42" s="23">
        <v>45583</v>
      </c>
      <c r="K42" s="23">
        <v>45583</v>
      </c>
      <c r="L42" s="20">
        <v>0</v>
      </c>
      <c r="M42" s="20">
        <v>1097.3699999999999</v>
      </c>
      <c r="N42" s="20">
        <v>1280</v>
      </c>
      <c r="O42" s="21">
        <v>0</v>
      </c>
      <c r="Q42" s="20">
        <v>1154</v>
      </c>
      <c r="R42" s="20">
        <f t="shared" si="2"/>
        <v>1280</v>
      </c>
      <c r="S42" s="20">
        <v>1280</v>
      </c>
    </row>
    <row r="43" spans="1:19">
      <c r="A43" s="18" t="s">
        <v>18927</v>
      </c>
      <c r="B43" s="18" t="s">
        <v>18928</v>
      </c>
      <c r="C43" s="18" t="s">
        <v>18929</v>
      </c>
      <c r="D43" s="18" t="s">
        <v>18930</v>
      </c>
      <c r="E43" s="18" t="s">
        <v>18931</v>
      </c>
      <c r="F43" s="18" t="s">
        <v>18932</v>
      </c>
      <c r="G43" s="19">
        <v>12</v>
      </c>
      <c r="H43" s="23">
        <v>45870</v>
      </c>
      <c r="I43" s="23">
        <v>46228</v>
      </c>
      <c r="J43" s="23">
        <v>45580</v>
      </c>
      <c r="K43" s="23">
        <v>45581</v>
      </c>
      <c r="L43" s="20">
        <v>0</v>
      </c>
      <c r="M43" s="20">
        <v>1097.3699999999999</v>
      </c>
      <c r="N43" s="20">
        <v>1315</v>
      </c>
      <c r="O43" s="21">
        <v>0</v>
      </c>
      <c r="Q43" s="20">
        <v>1114</v>
      </c>
      <c r="R43" s="20">
        <f t="shared" si="2"/>
        <v>1315</v>
      </c>
      <c r="S43" s="20">
        <v>1315</v>
      </c>
    </row>
    <row r="44" spans="1:19">
      <c r="A44" s="18" t="s">
        <v>18933</v>
      </c>
      <c r="B44" s="18" t="s">
        <v>18934</v>
      </c>
      <c r="C44" s="18" t="s">
        <v>18935</v>
      </c>
      <c r="D44" s="18" t="s">
        <v>18936</v>
      </c>
      <c r="E44" s="18" t="s">
        <v>18937</v>
      </c>
      <c r="F44" s="18" t="s">
        <v>18938</v>
      </c>
      <c r="G44" s="19">
        <v>12</v>
      </c>
      <c r="H44" s="23">
        <v>45870</v>
      </c>
      <c r="I44" s="23">
        <v>46228</v>
      </c>
      <c r="J44" s="23">
        <v>45578</v>
      </c>
      <c r="K44" s="23">
        <v>45579</v>
      </c>
      <c r="L44" s="20">
        <v>0</v>
      </c>
      <c r="M44" s="20">
        <v>1097.3699999999999</v>
      </c>
      <c r="N44" s="20">
        <v>1280</v>
      </c>
      <c r="O44" s="21">
        <v>0</v>
      </c>
      <c r="Q44" s="20">
        <v>1114</v>
      </c>
      <c r="R44" s="20">
        <f t="shared" si="2"/>
        <v>1280</v>
      </c>
      <c r="S44" s="20">
        <v>1280</v>
      </c>
    </row>
    <row r="45" spans="1:19">
      <c r="A45" s="18" t="s">
        <v>18939</v>
      </c>
      <c r="B45" s="18" t="s">
        <v>18940</v>
      </c>
      <c r="C45" s="18" t="s">
        <v>18941</v>
      </c>
      <c r="D45" s="18" t="s">
        <v>18942</v>
      </c>
      <c r="E45" s="18" t="s">
        <v>18943</v>
      </c>
      <c r="F45" s="18" t="s">
        <v>18944</v>
      </c>
      <c r="G45" s="19">
        <v>12</v>
      </c>
      <c r="H45" s="23">
        <v>45864</v>
      </c>
      <c r="I45" s="23">
        <v>46228</v>
      </c>
      <c r="J45" s="23">
        <v>45589</v>
      </c>
      <c r="K45" s="23">
        <v>45589</v>
      </c>
      <c r="L45" s="20">
        <v>0</v>
      </c>
      <c r="M45" s="20">
        <v>1097.3699999999999</v>
      </c>
      <c r="N45" s="20">
        <v>1280</v>
      </c>
      <c r="O45" s="21">
        <v>0</v>
      </c>
      <c r="Q45" s="20">
        <v>1159</v>
      </c>
      <c r="R45" s="20">
        <f t="shared" si="2"/>
        <v>1280</v>
      </c>
      <c r="S45" s="20">
        <v>1280</v>
      </c>
    </row>
    <row r="46" spans="1:19">
      <c r="A46" s="18" t="s">
        <v>18945</v>
      </c>
      <c r="B46" s="18" t="s">
        <v>18946</v>
      </c>
      <c r="C46" s="18" t="s">
        <v>18947</v>
      </c>
      <c r="D46" s="18" t="s">
        <v>18948</v>
      </c>
      <c r="E46" s="18" t="s">
        <v>18949</v>
      </c>
      <c r="F46" s="18" t="s">
        <v>18950</v>
      </c>
      <c r="G46" s="19">
        <v>12</v>
      </c>
      <c r="H46" s="23">
        <v>45870</v>
      </c>
      <c r="I46" s="23">
        <v>46228</v>
      </c>
      <c r="J46" s="23">
        <v>45582</v>
      </c>
      <c r="K46" s="23">
        <v>45582</v>
      </c>
      <c r="L46" s="20">
        <v>0</v>
      </c>
      <c r="M46" s="20">
        <v>1097.04</v>
      </c>
      <c r="N46" s="20">
        <v>1265</v>
      </c>
      <c r="O46" s="21">
        <v>0</v>
      </c>
      <c r="Q46" s="20">
        <v>1059</v>
      </c>
      <c r="R46" s="20">
        <f t="shared" si="2"/>
        <v>1265</v>
      </c>
      <c r="S46" s="20">
        <v>1265</v>
      </c>
    </row>
    <row r="47" spans="1:19">
      <c r="B47" s="18" t="s">
        <v>18951</v>
      </c>
      <c r="D47" s="18" t="s">
        <v>18952</v>
      </c>
      <c r="E47" s="18" t="s">
        <v>18953</v>
      </c>
      <c r="F47" s="18" t="s">
        <v>18954</v>
      </c>
      <c r="G47" s="19">
        <v>12</v>
      </c>
      <c r="H47" s="23">
        <v>45864</v>
      </c>
      <c r="I47" s="23">
        <v>46228</v>
      </c>
      <c r="J47" s="23">
        <v>45600</v>
      </c>
      <c r="K47" s="23">
        <v>45600</v>
      </c>
      <c r="L47" s="20">
        <v>0</v>
      </c>
      <c r="M47" s="20">
        <v>0</v>
      </c>
      <c r="N47" s="20">
        <v>1335</v>
      </c>
      <c r="O47" s="21">
        <v>0</v>
      </c>
      <c r="Q47" s="20">
        <v>0</v>
      </c>
      <c r="R47" s="20">
        <f t="shared" si="2"/>
        <v>1335</v>
      </c>
      <c r="S47" s="20">
        <v>1335</v>
      </c>
    </row>
    <row r="48" spans="1:19">
      <c r="A48" s="17" t="s">
        <v>18955</v>
      </c>
    </row>
    <row r="49" spans="1:19">
      <c r="A49" s="18" t="s">
        <v>18956</v>
      </c>
      <c r="B49" s="18" t="s">
        <v>18957</v>
      </c>
      <c r="C49" s="18" t="s">
        <v>18958</v>
      </c>
      <c r="D49" s="18" t="s">
        <v>18959</v>
      </c>
      <c r="E49" s="18" t="s">
        <v>18960</v>
      </c>
      <c r="F49" s="18" t="s">
        <v>18961</v>
      </c>
      <c r="G49" s="19">
        <v>12</v>
      </c>
      <c r="H49" s="23">
        <v>45870</v>
      </c>
      <c r="I49" s="23">
        <v>46228</v>
      </c>
      <c r="J49" s="23">
        <v>45586</v>
      </c>
      <c r="K49" s="23">
        <v>45586</v>
      </c>
      <c r="L49" s="20">
        <v>0</v>
      </c>
      <c r="M49" s="20">
        <v>888.15</v>
      </c>
      <c r="N49" s="20">
        <v>1045</v>
      </c>
      <c r="O49" s="21">
        <v>0</v>
      </c>
      <c r="Q49" s="20">
        <v>889</v>
      </c>
      <c r="R49" s="20">
        <f t="shared" ref="R49:R64" si="3">N49</f>
        <v>1045</v>
      </c>
      <c r="S49" s="20">
        <v>1045</v>
      </c>
    </row>
    <row r="50" spans="1:19">
      <c r="A50" s="18" t="s">
        <v>18962</v>
      </c>
      <c r="B50" s="18" t="s">
        <v>18963</v>
      </c>
      <c r="C50" s="18" t="s">
        <v>18964</v>
      </c>
      <c r="D50" s="18" t="s">
        <v>18965</v>
      </c>
      <c r="E50" s="18" t="s">
        <v>18966</v>
      </c>
      <c r="F50" s="18" t="s">
        <v>18967</v>
      </c>
      <c r="G50" s="19">
        <v>12</v>
      </c>
      <c r="H50" s="23">
        <v>45870</v>
      </c>
      <c r="I50" s="23">
        <v>46228</v>
      </c>
      <c r="J50" s="23">
        <v>45581</v>
      </c>
      <c r="K50" s="23">
        <v>45581</v>
      </c>
      <c r="L50" s="20">
        <v>0</v>
      </c>
      <c r="M50" s="20">
        <v>888.15</v>
      </c>
      <c r="N50" s="20">
        <v>1045</v>
      </c>
      <c r="O50" s="21">
        <v>0</v>
      </c>
      <c r="Q50" s="20">
        <v>949</v>
      </c>
      <c r="R50" s="20">
        <f t="shared" si="3"/>
        <v>1045</v>
      </c>
      <c r="S50" s="20">
        <v>1045</v>
      </c>
    </row>
    <row r="51" spans="1:19">
      <c r="A51" s="18" t="s">
        <v>18968</v>
      </c>
      <c r="B51" s="18" t="s">
        <v>18969</v>
      </c>
      <c r="C51" s="18" t="s">
        <v>18970</v>
      </c>
      <c r="D51" s="18" t="s">
        <v>18971</v>
      </c>
      <c r="E51" s="18" t="s">
        <v>18972</v>
      </c>
      <c r="F51" s="18" t="s">
        <v>18973</v>
      </c>
      <c r="G51" s="19">
        <v>12</v>
      </c>
      <c r="H51" s="23">
        <v>45870</v>
      </c>
      <c r="I51" s="23">
        <v>46228</v>
      </c>
      <c r="J51" s="23">
        <v>45587</v>
      </c>
      <c r="K51" s="23">
        <v>45588</v>
      </c>
      <c r="L51" s="20">
        <v>0</v>
      </c>
      <c r="M51" s="20">
        <v>888.15</v>
      </c>
      <c r="N51" s="20">
        <v>1060</v>
      </c>
      <c r="O51" s="21">
        <v>0</v>
      </c>
      <c r="Q51" s="20">
        <v>949</v>
      </c>
      <c r="R51" s="20">
        <f t="shared" si="3"/>
        <v>1060</v>
      </c>
      <c r="S51" s="20">
        <v>1060</v>
      </c>
    </row>
    <row r="52" spans="1:19">
      <c r="A52" s="18" t="s">
        <v>18974</v>
      </c>
      <c r="B52" s="18" t="s">
        <v>18975</v>
      </c>
      <c r="C52" s="18" t="s">
        <v>18976</v>
      </c>
      <c r="D52" s="18" t="s">
        <v>18977</v>
      </c>
      <c r="E52" s="18" t="s">
        <v>18978</v>
      </c>
      <c r="F52" s="18" t="s">
        <v>18979</v>
      </c>
      <c r="G52" s="19">
        <v>12</v>
      </c>
      <c r="H52" s="23">
        <v>45864</v>
      </c>
      <c r="I52" s="23">
        <v>46228</v>
      </c>
      <c r="J52" s="23">
        <v>45593</v>
      </c>
      <c r="K52" s="23">
        <v>45593</v>
      </c>
      <c r="L52" s="20">
        <v>0</v>
      </c>
      <c r="M52" s="20">
        <v>888.15</v>
      </c>
      <c r="N52" s="20">
        <v>1045</v>
      </c>
      <c r="O52" s="21">
        <v>0</v>
      </c>
      <c r="Q52" s="20">
        <v>944</v>
      </c>
      <c r="R52" s="20">
        <f t="shared" si="3"/>
        <v>1045</v>
      </c>
      <c r="S52" s="20">
        <v>1045</v>
      </c>
    </row>
    <row r="53" spans="1:19">
      <c r="A53" s="18" t="s">
        <v>18980</v>
      </c>
      <c r="B53" s="18" t="s">
        <v>18981</v>
      </c>
      <c r="C53" s="18" t="s">
        <v>18982</v>
      </c>
      <c r="D53" s="18" t="s">
        <v>18983</v>
      </c>
      <c r="E53" s="18" t="s">
        <v>18984</v>
      </c>
      <c r="F53" s="18" t="s">
        <v>18985</v>
      </c>
      <c r="G53" s="19">
        <v>12</v>
      </c>
      <c r="H53" s="23">
        <v>45870</v>
      </c>
      <c r="I53" s="23">
        <v>46228</v>
      </c>
      <c r="J53" s="23">
        <v>45583</v>
      </c>
      <c r="K53" s="23">
        <v>45586</v>
      </c>
      <c r="L53" s="20">
        <v>0</v>
      </c>
      <c r="M53" s="20">
        <v>888.15</v>
      </c>
      <c r="N53" s="20">
        <v>1045</v>
      </c>
      <c r="O53" s="21">
        <v>0</v>
      </c>
      <c r="Q53" s="20">
        <v>899</v>
      </c>
      <c r="R53" s="20">
        <f t="shared" si="3"/>
        <v>1045</v>
      </c>
      <c r="S53" s="20">
        <v>1045</v>
      </c>
    </row>
    <row r="54" spans="1:19">
      <c r="A54" s="18" t="s">
        <v>18986</v>
      </c>
      <c r="B54" s="18" t="s">
        <v>18987</v>
      </c>
      <c r="C54" s="18" t="s">
        <v>18988</v>
      </c>
      <c r="D54" s="18" t="s">
        <v>18989</v>
      </c>
      <c r="E54" s="18" t="s">
        <v>18990</v>
      </c>
      <c r="F54" s="18" t="s">
        <v>18991</v>
      </c>
      <c r="G54" s="19">
        <v>12</v>
      </c>
      <c r="H54" s="23">
        <v>45864</v>
      </c>
      <c r="I54" s="23">
        <v>46228</v>
      </c>
      <c r="J54" s="23">
        <v>45588</v>
      </c>
      <c r="K54" s="23">
        <v>45588</v>
      </c>
      <c r="L54" s="20">
        <v>839</v>
      </c>
      <c r="M54" s="20">
        <v>888.15</v>
      </c>
      <c r="N54" s="20">
        <v>1045</v>
      </c>
      <c r="O54" s="21">
        <v>0</v>
      </c>
      <c r="Q54" s="20">
        <v>894</v>
      </c>
      <c r="R54" s="20">
        <f t="shared" si="3"/>
        <v>1045</v>
      </c>
      <c r="S54" s="20">
        <v>1045</v>
      </c>
    </row>
    <row r="55" spans="1:19">
      <c r="A55" s="18" t="s">
        <v>18992</v>
      </c>
      <c r="B55" s="18" t="s">
        <v>18993</v>
      </c>
      <c r="C55" s="18" t="s">
        <v>18994</v>
      </c>
      <c r="D55" s="18" t="s">
        <v>18995</v>
      </c>
      <c r="E55" s="18" t="s">
        <v>18996</v>
      </c>
      <c r="F55" s="18" t="s">
        <v>18997</v>
      </c>
      <c r="G55" s="19">
        <v>12</v>
      </c>
      <c r="H55" s="23">
        <v>45870</v>
      </c>
      <c r="I55" s="23">
        <v>46228</v>
      </c>
      <c r="J55" s="23">
        <v>45582</v>
      </c>
      <c r="K55" s="23">
        <v>45582</v>
      </c>
      <c r="L55" s="20">
        <v>879</v>
      </c>
      <c r="M55" s="20">
        <v>888.15</v>
      </c>
      <c r="N55" s="20">
        <v>1045</v>
      </c>
      <c r="O55" s="21">
        <v>0</v>
      </c>
      <c r="Q55" s="20">
        <v>944</v>
      </c>
      <c r="R55" s="20">
        <f t="shared" si="3"/>
        <v>1045</v>
      </c>
      <c r="S55" s="20">
        <v>1045</v>
      </c>
    </row>
    <row r="56" spans="1:19">
      <c r="A56" s="18" t="s">
        <v>18998</v>
      </c>
      <c r="B56" s="18" t="s">
        <v>18999</v>
      </c>
      <c r="C56" s="18" t="s">
        <v>19000</v>
      </c>
      <c r="D56" s="18" t="s">
        <v>19001</v>
      </c>
      <c r="E56" s="18" t="s">
        <v>19002</v>
      </c>
      <c r="F56" s="18" t="s">
        <v>19003</v>
      </c>
      <c r="G56" s="19">
        <v>12</v>
      </c>
      <c r="H56" s="23">
        <v>45864</v>
      </c>
      <c r="I56" s="23">
        <v>46228</v>
      </c>
      <c r="J56" s="23">
        <v>45597</v>
      </c>
      <c r="K56" s="23">
        <v>45597</v>
      </c>
      <c r="L56" s="20">
        <v>0</v>
      </c>
      <c r="M56" s="20">
        <v>888.15</v>
      </c>
      <c r="N56" s="20">
        <v>1045</v>
      </c>
      <c r="O56" s="21">
        <v>0</v>
      </c>
      <c r="Q56" s="20">
        <v>944</v>
      </c>
      <c r="R56" s="20">
        <f t="shared" si="3"/>
        <v>1045</v>
      </c>
      <c r="S56" s="20">
        <v>1045</v>
      </c>
    </row>
    <row r="57" spans="1:19">
      <c r="A57" s="18" t="s">
        <v>19004</v>
      </c>
      <c r="B57" s="18" t="s">
        <v>19005</v>
      </c>
      <c r="C57" s="18" t="s">
        <v>19006</v>
      </c>
      <c r="D57" s="18" t="s">
        <v>19007</v>
      </c>
      <c r="E57" s="18" t="s">
        <v>19008</v>
      </c>
      <c r="F57" s="18" t="s">
        <v>19009</v>
      </c>
      <c r="G57" s="19">
        <v>12</v>
      </c>
      <c r="H57" s="23">
        <v>45864</v>
      </c>
      <c r="I57" s="23">
        <v>46228</v>
      </c>
      <c r="J57" s="23">
        <v>45597</v>
      </c>
      <c r="K57" s="23">
        <v>45597</v>
      </c>
      <c r="L57" s="20">
        <v>879</v>
      </c>
      <c r="M57" s="20">
        <v>888.15</v>
      </c>
      <c r="N57" s="20">
        <v>1045</v>
      </c>
      <c r="O57" s="21">
        <v>0</v>
      </c>
      <c r="Q57" s="20">
        <v>884</v>
      </c>
      <c r="R57" s="20">
        <f t="shared" si="3"/>
        <v>1045</v>
      </c>
      <c r="S57" s="20">
        <v>1045</v>
      </c>
    </row>
    <row r="58" spans="1:19">
      <c r="A58" s="18" t="s">
        <v>19010</v>
      </c>
      <c r="B58" s="18" t="s">
        <v>19011</v>
      </c>
      <c r="C58" s="18" t="s">
        <v>19012</v>
      </c>
      <c r="D58" s="18" t="s">
        <v>19013</v>
      </c>
      <c r="E58" s="18" t="s">
        <v>19014</v>
      </c>
      <c r="F58" s="18" t="s">
        <v>19015</v>
      </c>
      <c r="G58" s="19">
        <v>12</v>
      </c>
      <c r="H58" s="23">
        <v>45870</v>
      </c>
      <c r="I58" s="23">
        <v>46228</v>
      </c>
      <c r="J58" s="23">
        <v>45583</v>
      </c>
      <c r="K58" s="23">
        <v>45583</v>
      </c>
      <c r="L58" s="20">
        <v>819</v>
      </c>
      <c r="M58" s="20">
        <v>888.15</v>
      </c>
      <c r="N58" s="20">
        <v>1045</v>
      </c>
      <c r="O58" s="21">
        <v>0</v>
      </c>
      <c r="Q58" s="20">
        <v>969</v>
      </c>
      <c r="R58" s="20">
        <f t="shared" si="3"/>
        <v>1045</v>
      </c>
      <c r="S58" s="20">
        <v>1045</v>
      </c>
    </row>
    <row r="59" spans="1:19">
      <c r="A59" s="18" t="s">
        <v>19016</v>
      </c>
      <c r="B59" s="18" t="s">
        <v>19017</v>
      </c>
      <c r="C59" s="18" t="s">
        <v>19018</v>
      </c>
      <c r="D59" s="18" t="s">
        <v>19019</v>
      </c>
      <c r="E59" s="18" t="s">
        <v>19020</v>
      </c>
      <c r="F59" s="18" t="s">
        <v>19021</v>
      </c>
      <c r="G59" s="19">
        <v>12</v>
      </c>
      <c r="H59" s="23">
        <v>45870</v>
      </c>
      <c r="I59" s="23">
        <v>46228</v>
      </c>
      <c r="J59" s="23">
        <v>45582</v>
      </c>
      <c r="K59" s="23">
        <v>45582</v>
      </c>
      <c r="L59" s="20">
        <v>0</v>
      </c>
      <c r="M59" s="20">
        <v>888.15</v>
      </c>
      <c r="N59" s="20">
        <v>1045</v>
      </c>
      <c r="O59" s="21">
        <v>0</v>
      </c>
      <c r="Q59" s="20">
        <v>944</v>
      </c>
      <c r="R59" s="20">
        <f t="shared" si="3"/>
        <v>1045</v>
      </c>
      <c r="S59" s="20">
        <v>1045</v>
      </c>
    </row>
    <row r="60" spans="1:19">
      <c r="A60" s="18" t="s">
        <v>19022</v>
      </c>
      <c r="B60" s="18" t="s">
        <v>19023</v>
      </c>
      <c r="C60" s="18" t="s">
        <v>19024</v>
      </c>
      <c r="D60" s="18" t="s">
        <v>19025</v>
      </c>
      <c r="E60" s="18" t="s">
        <v>19026</v>
      </c>
      <c r="F60" s="18" t="s">
        <v>19027</v>
      </c>
      <c r="G60" s="19">
        <v>12</v>
      </c>
      <c r="H60" s="23">
        <v>45864</v>
      </c>
      <c r="I60" s="23">
        <v>46228</v>
      </c>
      <c r="J60" s="23">
        <v>45597</v>
      </c>
      <c r="K60" s="23">
        <v>45597</v>
      </c>
      <c r="L60" s="20">
        <v>0</v>
      </c>
      <c r="M60" s="20">
        <v>888.15</v>
      </c>
      <c r="N60" s="20">
        <v>1060</v>
      </c>
      <c r="O60" s="21">
        <v>0</v>
      </c>
      <c r="Q60" s="20">
        <v>914</v>
      </c>
      <c r="R60" s="20">
        <f t="shared" si="3"/>
        <v>1060</v>
      </c>
      <c r="S60" s="20">
        <v>1060</v>
      </c>
    </row>
    <row r="61" spans="1:19">
      <c r="A61" s="18" t="s">
        <v>19028</v>
      </c>
      <c r="B61" s="18" t="s">
        <v>19029</v>
      </c>
      <c r="C61" s="18" t="s">
        <v>19030</v>
      </c>
      <c r="D61" s="18" t="s">
        <v>19031</v>
      </c>
      <c r="E61" s="18" t="s">
        <v>19032</v>
      </c>
      <c r="F61" s="18" t="s">
        <v>19033</v>
      </c>
      <c r="G61" s="19">
        <v>12</v>
      </c>
      <c r="H61" s="23">
        <v>45864</v>
      </c>
      <c r="I61" s="23">
        <v>46228</v>
      </c>
      <c r="J61" s="23">
        <v>45589</v>
      </c>
      <c r="K61" s="23">
        <v>45589</v>
      </c>
      <c r="L61" s="20">
        <v>0</v>
      </c>
      <c r="M61" s="20">
        <v>888.15</v>
      </c>
      <c r="N61" s="20">
        <v>1110</v>
      </c>
      <c r="O61" s="21">
        <v>0</v>
      </c>
      <c r="Q61" s="20">
        <v>949</v>
      </c>
      <c r="R61" s="20">
        <f t="shared" si="3"/>
        <v>1110</v>
      </c>
      <c r="S61" s="20">
        <v>1110</v>
      </c>
    </row>
    <row r="62" spans="1:19">
      <c r="B62" s="18" t="s">
        <v>19034</v>
      </c>
      <c r="D62" s="18" t="s">
        <v>19035</v>
      </c>
      <c r="E62" s="18" t="s">
        <v>19036</v>
      </c>
      <c r="F62" s="18" t="s">
        <v>19037</v>
      </c>
      <c r="G62" s="19">
        <v>12</v>
      </c>
      <c r="H62" s="23">
        <v>45887</v>
      </c>
      <c r="I62" s="23">
        <v>46228</v>
      </c>
      <c r="J62" s="23">
        <v>45590</v>
      </c>
      <c r="K62" s="23">
        <v>45590</v>
      </c>
      <c r="L62" s="20">
        <v>0</v>
      </c>
      <c r="M62" s="20">
        <v>0</v>
      </c>
      <c r="N62" s="20">
        <v>1095</v>
      </c>
      <c r="O62" s="21">
        <v>0</v>
      </c>
      <c r="Q62" s="20">
        <v>0</v>
      </c>
      <c r="R62" s="20">
        <f t="shared" si="3"/>
        <v>1095</v>
      </c>
      <c r="S62" s="20">
        <v>1095</v>
      </c>
    </row>
    <row r="63" spans="1:19">
      <c r="B63" s="18" t="s">
        <v>19038</v>
      </c>
      <c r="D63" s="18" t="s">
        <v>19039</v>
      </c>
      <c r="E63" s="18" t="s">
        <v>19040</v>
      </c>
      <c r="F63" s="18" t="s">
        <v>19041</v>
      </c>
      <c r="G63" s="19">
        <v>12</v>
      </c>
      <c r="H63" s="23">
        <v>45887</v>
      </c>
      <c r="I63" s="23">
        <v>46228</v>
      </c>
      <c r="J63" s="23">
        <v>45613</v>
      </c>
      <c r="K63" s="23">
        <v>45614</v>
      </c>
      <c r="L63" s="20">
        <v>0</v>
      </c>
      <c r="M63" s="20">
        <v>0</v>
      </c>
      <c r="N63" s="20">
        <v>1070</v>
      </c>
      <c r="O63" s="21">
        <v>0</v>
      </c>
      <c r="Q63" s="20">
        <v>0</v>
      </c>
      <c r="R63" s="20">
        <f t="shared" si="3"/>
        <v>1070</v>
      </c>
      <c r="S63" s="20">
        <v>1070</v>
      </c>
    </row>
    <row r="64" spans="1:19">
      <c r="B64" s="18" t="s">
        <v>19042</v>
      </c>
      <c r="D64" s="18" t="s">
        <v>19043</v>
      </c>
      <c r="E64" s="18" t="s">
        <v>19044</v>
      </c>
      <c r="F64" s="18" t="s">
        <v>19045</v>
      </c>
      <c r="G64" s="19">
        <v>12</v>
      </c>
      <c r="H64" s="23">
        <v>45887</v>
      </c>
      <c r="I64" s="23">
        <v>46228</v>
      </c>
      <c r="J64" s="23">
        <v>45601</v>
      </c>
      <c r="K64" s="23">
        <v>45601</v>
      </c>
      <c r="L64" s="20">
        <v>0</v>
      </c>
      <c r="M64" s="20">
        <v>0</v>
      </c>
      <c r="N64" s="20">
        <v>1085</v>
      </c>
      <c r="O64" s="21">
        <v>0</v>
      </c>
      <c r="Q64" s="20">
        <v>0</v>
      </c>
      <c r="R64" s="20">
        <f t="shared" si="3"/>
        <v>1085</v>
      </c>
      <c r="S64" s="20">
        <v>1085</v>
      </c>
    </row>
    <row r="65" spans="1:19">
      <c r="A65" s="17" t="s">
        <v>19046</v>
      </c>
    </row>
    <row r="66" spans="1:19">
      <c r="A66" s="18" t="s">
        <v>19047</v>
      </c>
      <c r="B66" s="18" t="s">
        <v>19048</v>
      </c>
      <c r="C66" s="18" t="s">
        <v>19049</v>
      </c>
      <c r="D66" s="18" t="s">
        <v>19050</v>
      </c>
      <c r="E66" s="18" t="s">
        <v>19051</v>
      </c>
      <c r="F66" s="18" t="s">
        <v>19052</v>
      </c>
      <c r="G66" s="19">
        <v>12</v>
      </c>
      <c r="H66" s="23">
        <v>45864</v>
      </c>
      <c r="I66" s="23">
        <v>46228</v>
      </c>
      <c r="J66" s="23">
        <v>45597</v>
      </c>
      <c r="K66" s="23">
        <v>45597</v>
      </c>
      <c r="L66" s="20">
        <v>0</v>
      </c>
      <c r="M66" s="20">
        <v>888.15</v>
      </c>
      <c r="N66" s="20">
        <v>1100</v>
      </c>
      <c r="O66" s="21">
        <v>0</v>
      </c>
      <c r="Q66" s="20">
        <v>949</v>
      </c>
      <c r="R66" s="20">
        <f>N66</f>
        <v>1100</v>
      </c>
      <c r="S66" s="20">
        <v>1100</v>
      </c>
    </row>
    <row r="67" spans="1:19">
      <c r="A67" s="18" t="s">
        <v>19053</v>
      </c>
      <c r="B67" s="18" t="s">
        <v>19054</v>
      </c>
      <c r="C67" s="18" t="s">
        <v>19055</v>
      </c>
      <c r="D67" s="18" t="s">
        <v>19056</v>
      </c>
      <c r="E67" s="18" t="s">
        <v>19057</v>
      </c>
      <c r="F67" s="18" t="s">
        <v>19058</v>
      </c>
      <c r="G67" s="19">
        <v>12</v>
      </c>
      <c r="H67" s="23">
        <v>45870</v>
      </c>
      <c r="I67" s="23">
        <v>46228</v>
      </c>
      <c r="J67" s="23">
        <v>45580</v>
      </c>
      <c r="K67" s="23">
        <v>45580</v>
      </c>
      <c r="L67" s="20">
        <v>859</v>
      </c>
      <c r="M67" s="20">
        <v>888.15</v>
      </c>
      <c r="N67" s="20">
        <v>1070</v>
      </c>
      <c r="O67" s="21">
        <v>0</v>
      </c>
      <c r="Q67" s="20">
        <v>894</v>
      </c>
      <c r="R67" s="20">
        <f>N67</f>
        <v>1070</v>
      </c>
      <c r="S67" s="20">
        <v>1070</v>
      </c>
    </row>
    <row r="68" spans="1:19">
      <c r="A68" s="18" t="s">
        <v>19059</v>
      </c>
      <c r="B68" s="18" t="s">
        <v>19060</v>
      </c>
      <c r="C68" s="18" t="s">
        <v>19061</v>
      </c>
      <c r="D68" s="18" t="s">
        <v>19062</v>
      </c>
      <c r="E68" s="18" t="s">
        <v>19063</v>
      </c>
      <c r="F68" s="18" t="s">
        <v>19064</v>
      </c>
      <c r="G68" s="19">
        <v>12</v>
      </c>
      <c r="H68" s="23">
        <v>45870</v>
      </c>
      <c r="I68" s="23">
        <v>46228</v>
      </c>
      <c r="J68" s="23">
        <v>45569</v>
      </c>
      <c r="K68" s="23">
        <v>45572</v>
      </c>
      <c r="L68" s="20">
        <v>0</v>
      </c>
      <c r="M68" s="20">
        <v>888.15</v>
      </c>
      <c r="N68" s="20">
        <v>1085</v>
      </c>
      <c r="O68" s="21">
        <v>0</v>
      </c>
      <c r="Q68" s="20">
        <v>889</v>
      </c>
      <c r="R68" s="20">
        <f>N68</f>
        <v>1085</v>
      </c>
      <c r="S68" s="20">
        <v>1085</v>
      </c>
    </row>
    <row r="69" spans="1:19">
      <c r="A69" s="18" t="s">
        <v>19065</v>
      </c>
      <c r="B69" s="18" t="s">
        <v>19066</v>
      </c>
      <c r="C69" s="18" t="s">
        <v>19067</v>
      </c>
      <c r="D69" s="18" t="s">
        <v>19068</v>
      </c>
      <c r="E69" s="18" t="s">
        <v>19069</v>
      </c>
      <c r="F69" s="18" t="s">
        <v>19070</v>
      </c>
      <c r="G69" s="19">
        <v>12</v>
      </c>
      <c r="H69" s="23">
        <v>45870</v>
      </c>
      <c r="I69" s="23">
        <v>46228</v>
      </c>
      <c r="J69" s="23">
        <v>45582</v>
      </c>
      <c r="K69" s="23">
        <v>45582</v>
      </c>
      <c r="L69" s="20">
        <v>0</v>
      </c>
      <c r="M69" s="20">
        <v>888.15</v>
      </c>
      <c r="N69" s="20">
        <v>1085</v>
      </c>
      <c r="O69" s="21">
        <v>0</v>
      </c>
      <c r="Q69" s="20">
        <v>894</v>
      </c>
      <c r="R69" s="20">
        <f>N69</f>
        <v>1085</v>
      </c>
      <c r="S69" s="20">
        <v>1085</v>
      </c>
    </row>
    <row r="70" spans="1:19">
      <c r="A70" s="17" t="s">
        <v>19071</v>
      </c>
    </row>
    <row r="71" spans="1:19">
      <c r="A71" s="18" t="s">
        <v>19072</v>
      </c>
      <c r="B71" s="18" t="s">
        <v>19073</v>
      </c>
      <c r="C71" s="18" t="s">
        <v>19074</v>
      </c>
      <c r="D71" s="18" t="s">
        <v>19075</v>
      </c>
      <c r="E71" s="18" t="s">
        <v>19076</v>
      </c>
      <c r="F71" s="18" t="s">
        <v>19077</v>
      </c>
      <c r="G71" s="19">
        <v>12</v>
      </c>
      <c r="H71" s="23">
        <v>45870</v>
      </c>
      <c r="I71" s="23">
        <v>46228</v>
      </c>
      <c r="J71" s="23">
        <v>45583</v>
      </c>
      <c r="K71" s="23">
        <v>45586</v>
      </c>
      <c r="L71" s="20">
        <v>0</v>
      </c>
      <c r="M71" s="20">
        <v>888.15</v>
      </c>
      <c r="N71" s="20">
        <v>1109</v>
      </c>
      <c r="O71" s="21">
        <v>0</v>
      </c>
      <c r="Q71" s="20">
        <v>889</v>
      </c>
      <c r="R71" s="20">
        <f t="shared" ref="R71:R96" si="4">N71</f>
        <v>1109</v>
      </c>
      <c r="S71" s="20">
        <v>1109</v>
      </c>
    </row>
    <row r="72" spans="1:19">
      <c r="A72" s="18" t="s">
        <v>19078</v>
      </c>
      <c r="B72" s="18" t="s">
        <v>19079</v>
      </c>
      <c r="C72" s="18" t="s">
        <v>19080</v>
      </c>
      <c r="D72" s="18" t="s">
        <v>19081</v>
      </c>
      <c r="E72" s="18" t="s">
        <v>19082</v>
      </c>
      <c r="F72" s="18" t="s">
        <v>19083</v>
      </c>
      <c r="G72" s="19">
        <v>12</v>
      </c>
      <c r="H72" s="23">
        <v>45870</v>
      </c>
      <c r="I72" s="23">
        <v>46228</v>
      </c>
      <c r="J72" s="23">
        <v>45582</v>
      </c>
      <c r="K72" s="23">
        <v>45582</v>
      </c>
      <c r="L72" s="20">
        <v>0</v>
      </c>
      <c r="M72" s="20">
        <v>888.15</v>
      </c>
      <c r="N72" s="20">
        <v>1060</v>
      </c>
      <c r="O72" s="21">
        <v>0</v>
      </c>
      <c r="Q72" s="20">
        <v>889</v>
      </c>
      <c r="R72" s="20">
        <f t="shared" si="4"/>
        <v>1060</v>
      </c>
      <c r="S72" s="20">
        <v>1060</v>
      </c>
    </row>
    <row r="73" spans="1:19">
      <c r="A73" s="18" t="s">
        <v>19084</v>
      </c>
      <c r="B73" s="18" t="s">
        <v>19085</v>
      </c>
      <c r="C73" s="18" t="s">
        <v>19086</v>
      </c>
      <c r="D73" s="18" t="s">
        <v>19087</v>
      </c>
      <c r="E73" s="18" t="s">
        <v>19088</v>
      </c>
      <c r="F73" s="18" t="s">
        <v>19089</v>
      </c>
      <c r="G73" s="19">
        <v>12</v>
      </c>
      <c r="H73" s="23">
        <v>45864</v>
      </c>
      <c r="I73" s="23">
        <v>46228</v>
      </c>
      <c r="J73" s="23">
        <v>45607</v>
      </c>
      <c r="K73" s="23">
        <v>45608</v>
      </c>
      <c r="L73" s="20">
        <v>839</v>
      </c>
      <c r="M73" s="20">
        <v>888.15</v>
      </c>
      <c r="N73" s="20">
        <v>1045</v>
      </c>
      <c r="O73" s="21">
        <v>0</v>
      </c>
      <c r="Q73" s="20">
        <v>889</v>
      </c>
      <c r="R73" s="20">
        <f t="shared" si="4"/>
        <v>1045</v>
      </c>
      <c r="S73" s="20">
        <v>1045</v>
      </c>
    </row>
    <row r="74" spans="1:19">
      <c r="A74" s="18" t="s">
        <v>19090</v>
      </c>
      <c r="B74" s="18" t="s">
        <v>19091</v>
      </c>
      <c r="C74" s="18" t="s">
        <v>19092</v>
      </c>
      <c r="D74" s="18" t="s">
        <v>19093</v>
      </c>
      <c r="E74" s="18" t="s">
        <v>19094</v>
      </c>
      <c r="F74" s="18" t="s">
        <v>19095</v>
      </c>
      <c r="G74" s="19">
        <v>12</v>
      </c>
      <c r="H74" s="23">
        <v>45870</v>
      </c>
      <c r="I74" s="23">
        <v>46228</v>
      </c>
      <c r="J74" s="23">
        <v>45582</v>
      </c>
      <c r="K74" s="23">
        <v>45583</v>
      </c>
      <c r="L74" s="20">
        <v>0</v>
      </c>
      <c r="M74" s="20">
        <v>888.15</v>
      </c>
      <c r="N74" s="20">
        <v>1060</v>
      </c>
      <c r="O74" s="21">
        <v>0</v>
      </c>
      <c r="Q74" s="20">
        <v>889</v>
      </c>
      <c r="R74" s="20">
        <f t="shared" si="4"/>
        <v>1060</v>
      </c>
      <c r="S74" s="20">
        <v>1060</v>
      </c>
    </row>
    <row r="75" spans="1:19">
      <c r="A75" s="18" t="s">
        <v>19096</v>
      </c>
      <c r="B75" s="18" t="s">
        <v>19097</v>
      </c>
      <c r="C75" s="18" t="s">
        <v>19098</v>
      </c>
      <c r="D75" s="18" t="s">
        <v>19099</v>
      </c>
      <c r="E75" s="18" t="s">
        <v>19100</v>
      </c>
      <c r="F75" s="18" t="s">
        <v>19101</v>
      </c>
      <c r="G75" s="19">
        <v>12</v>
      </c>
      <c r="H75" s="23">
        <v>45870</v>
      </c>
      <c r="I75" s="23">
        <v>46228</v>
      </c>
      <c r="J75" s="23">
        <v>45582</v>
      </c>
      <c r="K75" s="23">
        <v>45583</v>
      </c>
      <c r="L75" s="20">
        <v>0</v>
      </c>
      <c r="M75" s="20">
        <v>888.15</v>
      </c>
      <c r="N75" s="20">
        <v>1060</v>
      </c>
      <c r="O75" s="21">
        <v>0</v>
      </c>
      <c r="Q75" s="20">
        <v>889</v>
      </c>
      <c r="R75" s="20">
        <f t="shared" si="4"/>
        <v>1060</v>
      </c>
      <c r="S75" s="20">
        <v>1060</v>
      </c>
    </row>
    <row r="76" spans="1:19">
      <c r="A76" s="18" t="s">
        <v>19102</v>
      </c>
      <c r="B76" s="18" t="s">
        <v>19103</v>
      </c>
      <c r="C76" s="18" t="s">
        <v>19104</v>
      </c>
      <c r="D76" s="18" t="s">
        <v>19105</v>
      </c>
      <c r="E76" s="18" t="s">
        <v>19106</v>
      </c>
      <c r="F76" s="18" t="s">
        <v>19107</v>
      </c>
      <c r="G76" s="19">
        <v>12</v>
      </c>
      <c r="H76" s="23">
        <v>45864</v>
      </c>
      <c r="I76" s="23">
        <v>46228</v>
      </c>
      <c r="L76" s="20">
        <v>0</v>
      </c>
      <c r="M76" s="20">
        <v>888.15</v>
      </c>
      <c r="N76" s="20">
        <v>1075</v>
      </c>
      <c r="O76" s="21">
        <v>0</v>
      </c>
      <c r="Q76" s="20">
        <v>944</v>
      </c>
      <c r="R76" s="20">
        <f t="shared" si="4"/>
        <v>1075</v>
      </c>
      <c r="S76" s="20">
        <v>1075</v>
      </c>
    </row>
    <row r="77" spans="1:19">
      <c r="A77" s="18" t="s">
        <v>19108</v>
      </c>
      <c r="B77" s="18" t="s">
        <v>19109</v>
      </c>
      <c r="C77" s="18" t="s">
        <v>19110</v>
      </c>
      <c r="D77" s="18" t="s">
        <v>19111</v>
      </c>
      <c r="E77" s="18" t="s">
        <v>19112</v>
      </c>
      <c r="F77" s="18" t="s">
        <v>19113</v>
      </c>
      <c r="G77" s="19">
        <v>12</v>
      </c>
      <c r="H77" s="23">
        <v>45864</v>
      </c>
      <c r="I77" s="23">
        <v>46228</v>
      </c>
      <c r="J77" s="23">
        <v>45603</v>
      </c>
      <c r="K77" s="23">
        <v>45603</v>
      </c>
      <c r="L77" s="20">
        <v>0</v>
      </c>
      <c r="M77" s="20">
        <v>888.15</v>
      </c>
      <c r="N77" s="20">
        <v>1045</v>
      </c>
      <c r="O77" s="21">
        <v>0</v>
      </c>
      <c r="Q77" s="20">
        <v>884</v>
      </c>
      <c r="R77" s="20">
        <f t="shared" si="4"/>
        <v>1045</v>
      </c>
      <c r="S77" s="20">
        <v>1045</v>
      </c>
    </row>
    <row r="78" spans="1:19">
      <c r="A78" s="18" t="s">
        <v>19114</v>
      </c>
      <c r="B78" s="18" t="s">
        <v>19115</v>
      </c>
      <c r="C78" s="18" t="s">
        <v>19116</v>
      </c>
      <c r="D78" s="18" t="s">
        <v>19117</v>
      </c>
      <c r="E78" s="18" t="s">
        <v>19118</v>
      </c>
      <c r="F78" s="18" t="s">
        <v>19119</v>
      </c>
      <c r="G78" s="19">
        <v>12</v>
      </c>
      <c r="H78" s="23">
        <v>45864</v>
      </c>
      <c r="I78" s="23">
        <v>46228</v>
      </c>
      <c r="J78" s="23">
        <v>45593</v>
      </c>
      <c r="K78" s="23">
        <v>45594</v>
      </c>
      <c r="L78" s="20">
        <v>0</v>
      </c>
      <c r="M78" s="20">
        <v>888.15</v>
      </c>
      <c r="N78" s="20">
        <v>1075</v>
      </c>
      <c r="O78" s="21">
        <v>0</v>
      </c>
      <c r="Q78" s="20">
        <v>894</v>
      </c>
      <c r="R78" s="20">
        <f t="shared" si="4"/>
        <v>1075</v>
      </c>
      <c r="S78" s="20">
        <v>1075</v>
      </c>
    </row>
    <row r="79" spans="1:19">
      <c r="A79" s="18" t="s">
        <v>19120</v>
      </c>
      <c r="B79" s="18" t="s">
        <v>19121</v>
      </c>
      <c r="C79" s="18" t="s">
        <v>19122</v>
      </c>
      <c r="D79" s="18" t="s">
        <v>19123</v>
      </c>
      <c r="E79" s="18" t="s">
        <v>19124</v>
      </c>
      <c r="F79" s="18" t="s">
        <v>19125</v>
      </c>
      <c r="G79" s="19">
        <v>12</v>
      </c>
      <c r="H79" s="23">
        <v>45864</v>
      </c>
      <c r="I79" s="23">
        <v>46228</v>
      </c>
      <c r="J79" s="23">
        <v>45596</v>
      </c>
      <c r="K79" s="23">
        <v>45596</v>
      </c>
      <c r="L79" s="20">
        <v>944</v>
      </c>
      <c r="M79" s="20">
        <v>888.15</v>
      </c>
      <c r="N79" s="20">
        <v>1045</v>
      </c>
      <c r="O79" s="21">
        <v>0</v>
      </c>
      <c r="Q79" s="20">
        <v>939</v>
      </c>
      <c r="R79" s="20">
        <f t="shared" si="4"/>
        <v>1045</v>
      </c>
      <c r="S79" s="20">
        <v>1045</v>
      </c>
    </row>
    <row r="80" spans="1:19">
      <c r="A80" s="18" t="s">
        <v>19126</v>
      </c>
      <c r="B80" s="18" t="s">
        <v>19127</v>
      </c>
      <c r="C80" s="18" t="s">
        <v>19128</v>
      </c>
      <c r="D80" s="18" t="s">
        <v>19129</v>
      </c>
      <c r="E80" s="18" t="s">
        <v>19130</v>
      </c>
      <c r="F80" s="18" t="s">
        <v>19131</v>
      </c>
      <c r="G80" s="19">
        <v>12</v>
      </c>
      <c r="H80" s="23">
        <v>45864</v>
      </c>
      <c r="I80" s="23">
        <v>46228</v>
      </c>
      <c r="J80" s="23">
        <v>45588</v>
      </c>
      <c r="K80" s="23">
        <v>45588</v>
      </c>
      <c r="L80" s="20">
        <v>0</v>
      </c>
      <c r="M80" s="20">
        <v>888.15</v>
      </c>
      <c r="N80" s="20">
        <v>1060</v>
      </c>
      <c r="O80" s="21">
        <v>0</v>
      </c>
      <c r="Q80" s="20">
        <v>939</v>
      </c>
      <c r="R80" s="20">
        <f t="shared" si="4"/>
        <v>1060</v>
      </c>
      <c r="S80" s="20">
        <v>1060</v>
      </c>
    </row>
    <row r="81" spans="1:19">
      <c r="A81" s="18" t="s">
        <v>19132</v>
      </c>
      <c r="B81" s="18" t="s">
        <v>19133</v>
      </c>
      <c r="C81" s="18" t="s">
        <v>19134</v>
      </c>
      <c r="D81" s="18" t="s">
        <v>19135</v>
      </c>
      <c r="E81" s="18" t="s">
        <v>19136</v>
      </c>
      <c r="F81" s="18" t="s">
        <v>19137</v>
      </c>
      <c r="G81" s="19">
        <v>12</v>
      </c>
      <c r="H81" s="23">
        <v>45870</v>
      </c>
      <c r="I81" s="23">
        <v>46228</v>
      </c>
      <c r="J81" s="23">
        <v>45582</v>
      </c>
      <c r="K81" s="23">
        <v>45582</v>
      </c>
      <c r="L81" s="20">
        <v>0</v>
      </c>
      <c r="M81" s="20">
        <v>888.15</v>
      </c>
      <c r="N81" s="20">
        <v>1045</v>
      </c>
      <c r="O81" s="21">
        <v>0</v>
      </c>
      <c r="Q81" s="20">
        <v>894</v>
      </c>
      <c r="R81" s="20">
        <f t="shared" si="4"/>
        <v>1045</v>
      </c>
      <c r="S81" s="20">
        <v>1045</v>
      </c>
    </row>
    <row r="82" spans="1:19">
      <c r="A82" s="18" t="s">
        <v>19138</v>
      </c>
      <c r="B82" s="18" t="s">
        <v>19139</v>
      </c>
      <c r="C82" s="18" t="s">
        <v>19140</v>
      </c>
      <c r="D82" s="18" t="s">
        <v>19141</v>
      </c>
      <c r="E82" s="18" t="s">
        <v>19142</v>
      </c>
      <c r="F82" s="18" t="s">
        <v>19143</v>
      </c>
      <c r="G82" s="19">
        <v>12</v>
      </c>
      <c r="H82" s="23">
        <v>45870</v>
      </c>
      <c r="I82" s="23">
        <v>46228</v>
      </c>
      <c r="J82" s="23">
        <v>45582</v>
      </c>
      <c r="K82" s="23">
        <v>45582</v>
      </c>
      <c r="L82" s="20">
        <v>0</v>
      </c>
      <c r="M82" s="20">
        <v>888.15</v>
      </c>
      <c r="N82" s="20">
        <v>1060</v>
      </c>
      <c r="O82" s="21">
        <v>0</v>
      </c>
      <c r="Q82" s="20">
        <v>939</v>
      </c>
      <c r="R82" s="20">
        <f t="shared" si="4"/>
        <v>1060</v>
      </c>
      <c r="S82" s="20">
        <v>1060</v>
      </c>
    </row>
    <row r="83" spans="1:19">
      <c r="A83" s="18" t="s">
        <v>19144</v>
      </c>
      <c r="B83" s="18" t="s">
        <v>19145</v>
      </c>
      <c r="C83" s="18" t="s">
        <v>19146</v>
      </c>
      <c r="D83" s="18" t="s">
        <v>19147</v>
      </c>
      <c r="E83" s="18" t="s">
        <v>19148</v>
      </c>
      <c r="F83" s="18" t="s">
        <v>19149</v>
      </c>
      <c r="G83" s="19">
        <v>12</v>
      </c>
      <c r="H83" s="23">
        <v>45870</v>
      </c>
      <c r="I83" s="23">
        <v>46228</v>
      </c>
      <c r="J83" s="23">
        <v>45583</v>
      </c>
      <c r="K83" s="23">
        <v>45583</v>
      </c>
      <c r="L83" s="20">
        <v>0</v>
      </c>
      <c r="M83" s="20">
        <v>888.15</v>
      </c>
      <c r="N83" s="20">
        <v>1060</v>
      </c>
      <c r="O83" s="21">
        <v>0</v>
      </c>
      <c r="Q83" s="20">
        <v>944</v>
      </c>
      <c r="R83" s="20">
        <f t="shared" si="4"/>
        <v>1060</v>
      </c>
      <c r="S83" s="20">
        <v>1060</v>
      </c>
    </row>
    <row r="84" spans="1:19">
      <c r="A84" s="18" t="s">
        <v>19150</v>
      </c>
      <c r="B84" s="18" t="s">
        <v>19151</v>
      </c>
      <c r="C84" s="18" t="s">
        <v>19152</v>
      </c>
      <c r="D84" s="18" t="s">
        <v>19153</v>
      </c>
      <c r="E84" s="18" t="s">
        <v>19154</v>
      </c>
      <c r="F84" s="18" t="s">
        <v>19155</v>
      </c>
      <c r="G84" s="19">
        <v>12</v>
      </c>
      <c r="H84" s="23">
        <v>45870</v>
      </c>
      <c r="I84" s="23">
        <v>46228</v>
      </c>
      <c r="J84" s="23">
        <v>45582</v>
      </c>
      <c r="K84" s="23">
        <v>45582</v>
      </c>
      <c r="L84" s="20">
        <v>0</v>
      </c>
      <c r="M84" s="20">
        <v>888.15</v>
      </c>
      <c r="N84" s="20">
        <v>1060</v>
      </c>
      <c r="O84" s="21">
        <v>0</v>
      </c>
      <c r="Q84" s="20">
        <v>939</v>
      </c>
      <c r="R84" s="20">
        <f t="shared" si="4"/>
        <v>1060</v>
      </c>
      <c r="S84" s="20">
        <v>1060</v>
      </c>
    </row>
    <row r="85" spans="1:19">
      <c r="A85" s="18" t="s">
        <v>19156</v>
      </c>
      <c r="B85" s="18" t="s">
        <v>19157</v>
      </c>
      <c r="C85" s="18" t="s">
        <v>19158</v>
      </c>
      <c r="D85" s="18" t="s">
        <v>19159</v>
      </c>
      <c r="E85" s="18" t="s">
        <v>19160</v>
      </c>
      <c r="F85" s="18" t="s">
        <v>19161</v>
      </c>
      <c r="G85" s="19">
        <v>12</v>
      </c>
      <c r="H85" s="23">
        <v>45864</v>
      </c>
      <c r="I85" s="23">
        <v>46228</v>
      </c>
      <c r="J85" s="23">
        <v>45595</v>
      </c>
      <c r="K85" s="23">
        <v>45595</v>
      </c>
      <c r="L85" s="20">
        <v>0</v>
      </c>
      <c r="M85" s="20">
        <v>888.15</v>
      </c>
      <c r="N85" s="20">
        <v>1060</v>
      </c>
      <c r="O85" s="21">
        <v>0</v>
      </c>
      <c r="Q85" s="20">
        <v>879</v>
      </c>
      <c r="R85" s="20">
        <f t="shared" si="4"/>
        <v>1060</v>
      </c>
      <c r="S85" s="20">
        <v>1060</v>
      </c>
    </row>
    <row r="86" spans="1:19">
      <c r="A86" s="18" t="s">
        <v>19162</v>
      </c>
      <c r="B86" s="18" t="s">
        <v>19163</v>
      </c>
      <c r="C86" s="18" t="s">
        <v>19164</v>
      </c>
      <c r="D86" s="18" t="s">
        <v>19165</v>
      </c>
      <c r="E86" s="18" t="s">
        <v>19166</v>
      </c>
      <c r="F86" s="18" t="s">
        <v>19167</v>
      </c>
      <c r="G86" s="19">
        <v>12</v>
      </c>
      <c r="H86" s="23">
        <v>45864</v>
      </c>
      <c r="I86" s="23">
        <v>46228</v>
      </c>
      <c r="J86" s="23">
        <v>45593</v>
      </c>
      <c r="K86" s="23">
        <v>45593</v>
      </c>
      <c r="L86" s="20">
        <v>0</v>
      </c>
      <c r="M86" s="20">
        <v>888.15</v>
      </c>
      <c r="N86" s="20">
        <v>1045</v>
      </c>
      <c r="O86" s="21">
        <v>0</v>
      </c>
      <c r="Q86" s="20">
        <v>939</v>
      </c>
      <c r="R86" s="20">
        <f t="shared" si="4"/>
        <v>1045</v>
      </c>
      <c r="S86" s="20">
        <v>1045</v>
      </c>
    </row>
    <row r="87" spans="1:19">
      <c r="A87" s="18" t="s">
        <v>19168</v>
      </c>
      <c r="B87" s="18" t="s">
        <v>19169</v>
      </c>
      <c r="C87" s="18" t="s">
        <v>19170</v>
      </c>
      <c r="D87" s="18" t="s">
        <v>19171</v>
      </c>
      <c r="E87" s="18" t="s">
        <v>19172</v>
      </c>
      <c r="F87" s="18" t="s">
        <v>19173</v>
      </c>
      <c r="G87" s="19">
        <v>12</v>
      </c>
      <c r="H87" s="23">
        <v>45864</v>
      </c>
      <c r="I87" s="23">
        <v>46228</v>
      </c>
      <c r="J87" s="23">
        <v>45595</v>
      </c>
      <c r="K87" s="23">
        <v>45595</v>
      </c>
      <c r="L87" s="20">
        <v>0</v>
      </c>
      <c r="M87" s="20">
        <v>888.15</v>
      </c>
      <c r="N87" s="20">
        <v>1060</v>
      </c>
      <c r="O87" s="21">
        <v>0</v>
      </c>
      <c r="Q87" s="20">
        <v>884</v>
      </c>
      <c r="R87" s="20">
        <f t="shared" si="4"/>
        <v>1060</v>
      </c>
      <c r="S87" s="20">
        <v>1060</v>
      </c>
    </row>
    <row r="88" spans="1:19">
      <c r="A88" s="18" t="s">
        <v>19174</v>
      </c>
      <c r="B88" s="18" t="s">
        <v>19175</v>
      </c>
      <c r="C88" s="18" t="s">
        <v>19176</v>
      </c>
      <c r="D88" s="18" t="s">
        <v>19177</v>
      </c>
      <c r="E88" s="18" t="s">
        <v>19178</v>
      </c>
      <c r="F88" s="18" t="s">
        <v>19179</v>
      </c>
      <c r="G88" s="19">
        <v>12</v>
      </c>
      <c r="H88" s="23">
        <v>45864</v>
      </c>
      <c r="I88" s="23">
        <v>46228</v>
      </c>
      <c r="J88" s="23">
        <v>45593</v>
      </c>
      <c r="K88" s="23">
        <v>45593</v>
      </c>
      <c r="L88" s="20">
        <v>849</v>
      </c>
      <c r="M88" s="20">
        <v>888.15</v>
      </c>
      <c r="N88" s="20">
        <v>1045</v>
      </c>
      <c r="O88" s="21">
        <v>0</v>
      </c>
      <c r="Q88" s="20">
        <v>899</v>
      </c>
      <c r="R88" s="20">
        <f t="shared" si="4"/>
        <v>1045</v>
      </c>
      <c r="S88" s="20">
        <v>1045</v>
      </c>
    </row>
    <row r="89" spans="1:19">
      <c r="A89" s="18" t="s">
        <v>19180</v>
      </c>
      <c r="B89" s="18" t="s">
        <v>19181</v>
      </c>
      <c r="C89" s="18" t="s">
        <v>19182</v>
      </c>
      <c r="D89" s="18" t="s">
        <v>19183</v>
      </c>
      <c r="E89" s="18" t="s">
        <v>19184</v>
      </c>
      <c r="F89" s="18" t="s">
        <v>19185</v>
      </c>
      <c r="G89" s="19">
        <v>12</v>
      </c>
      <c r="H89" s="23">
        <v>45864</v>
      </c>
      <c r="I89" s="23">
        <v>46228</v>
      </c>
      <c r="J89" s="23">
        <v>45588</v>
      </c>
      <c r="K89" s="23">
        <v>45589</v>
      </c>
      <c r="L89" s="20">
        <v>0</v>
      </c>
      <c r="M89" s="20">
        <v>888.15</v>
      </c>
      <c r="N89" s="20">
        <v>1045</v>
      </c>
      <c r="O89" s="21">
        <v>0</v>
      </c>
      <c r="Q89" s="20">
        <v>939</v>
      </c>
      <c r="R89" s="20">
        <f t="shared" si="4"/>
        <v>1045</v>
      </c>
      <c r="S89" s="20">
        <v>1045</v>
      </c>
    </row>
    <row r="90" spans="1:19">
      <c r="A90" s="18" t="s">
        <v>19186</v>
      </c>
      <c r="B90" s="18" t="s">
        <v>19187</v>
      </c>
      <c r="C90" s="18" t="s">
        <v>19188</v>
      </c>
      <c r="D90" s="18" t="s">
        <v>19189</v>
      </c>
      <c r="E90" s="18" t="s">
        <v>19190</v>
      </c>
      <c r="F90" s="18" t="s">
        <v>19191</v>
      </c>
      <c r="G90" s="19">
        <v>12</v>
      </c>
      <c r="H90" s="23">
        <v>45864</v>
      </c>
      <c r="I90" s="23">
        <v>46228</v>
      </c>
      <c r="J90" s="23">
        <v>45596</v>
      </c>
      <c r="K90" s="23">
        <v>45596</v>
      </c>
      <c r="L90" s="20">
        <v>0</v>
      </c>
      <c r="M90" s="20">
        <v>888.15</v>
      </c>
      <c r="N90" s="20">
        <v>1060</v>
      </c>
      <c r="O90" s="21">
        <v>0</v>
      </c>
      <c r="Q90" s="20">
        <v>939</v>
      </c>
      <c r="R90" s="20">
        <f t="shared" si="4"/>
        <v>1060</v>
      </c>
      <c r="S90" s="20">
        <v>1060</v>
      </c>
    </row>
    <row r="91" spans="1:19">
      <c r="A91" s="18" t="s">
        <v>19192</v>
      </c>
      <c r="B91" s="18" t="s">
        <v>19193</v>
      </c>
      <c r="C91" s="18" t="s">
        <v>19194</v>
      </c>
      <c r="D91" s="18" t="s">
        <v>19195</v>
      </c>
      <c r="E91" s="18" t="s">
        <v>19196</v>
      </c>
      <c r="F91" s="18" t="s">
        <v>19197</v>
      </c>
      <c r="G91" s="19">
        <v>12</v>
      </c>
      <c r="H91" s="23">
        <v>45870</v>
      </c>
      <c r="I91" s="23">
        <v>46228</v>
      </c>
      <c r="J91" s="23">
        <v>45588</v>
      </c>
      <c r="K91" s="23">
        <v>45588</v>
      </c>
      <c r="L91" s="20">
        <v>0</v>
      </c>
      <c r="M91" s="20">
        <v>888.15</v>
      </c>
      <c r="N91" s="20">
        <v>1060</v>
      </c>
      <c r="O91" s="21">
        <v>0</v>
      </c>
      <c r="Q91" s="20">
        <v>894</v>
      </c>
      <c r="R91" s="20">
        <f t="shared" si="4"/>
        <v>1060</v>
      </c>
      <c r="S91" s="20">
        <v>1060</v>
      </c>
    </row>
    <row r="92" spans="1:19">
      <c r="A92" s="18" t="s">
        <v>19198</v>
      </c>
      <c r="B92" s="18" t="s">
        <v>19199</v>
      </c>
      <c r="C92" s="18" t="s">
        <v>19200</v>
      </c>
      <c r="D92" s="18" t="s">
        <v>19201</v>
      </c>
      <c r="E92" s="18" t="s">
        <v>19202</v>
      </c>
      <c r="F92" s="18" t="s">
        <v>19203</v>
      </c>
      <c r="G92" s="19">
        <v>12</v>
      </c>
      <c r="H92" s="23">
        <v>45864</v>
      </c>
      <c r="I92" s="23">
        <v>46228</v>
      </c>
      <c r="J92" s="23">
        <v>45587</v>
      </c>
      <c r="K92" s="23">
        <v>45587</v>
      </c>
      <c r="L92" s="20">
        <v>0</v>
      </c>
      <c r="M92" s="20">
        <v>887.21</v>
      </c>
      <c r="N92" s="20">
        <v>1060</v>
      </c>
      <c r="O92" s="21">
        <v>0</v>
      </c>
      <c r="Q92" s="20">
        <v>944</v>
      </c>
      <c r="R92" s="20">
        <f t="shared" si="4"/>
        <v>1060</v>
      </c>
      <c r="S92" s="20">
        <v>1060</v>
      </c>
    </row>
    <row r="93" spans="1:19">
      <c r="B93" s="18" t="s">
        <v>19204</v>
      </c>
      <c r="D93" s="18" t="s">
        <v>19205</v>
      </c>
      <c r="E93" s="18" t="s">
        <v>19206</v>
      </c>
      <c r="F93" s="18" t="s">
        <v>19207</v>
      </c>
      <c r="G93" s="19">
        <v>12</v>
      </c>
      <c r="H93" s="23">
        <v>45887</v>
      </c>
      <c r="I93" s="23">
        <v>46228</v>
      </c>
      <c r="J93" s="23">
        <v>45602</v>
      </c>
      <c r="K93" s="23">
        <v>45603</v>
      </c>
      <c r="L93" s="20">
        <v>0</v>
      </c>
      <c r="M93" s="20">
        <v>0</v>
      </c>
      <c r="N93" s="20">
        <v>1095</v>
      </c>
      <c r="O93" s="21">
        <v>0</v>
      </c>
      <c r="Q93" s="20">
        <v>0</v>
      </c>
      <c r="R93" s="20">
        <f t="shared" si="4"/>
        <v>1095</v>
      </c>
      <c r="S93" s="20">
        <v>1095</v>
      </c>
    </row>
    <row r="94" spans="1:19">
      <c r="B94" s="18" t="s">
        <v>19208</v>
      </c>
      <c r="D94" s="18" t="s">
        <v>19209</v>
      </c>
      <c r="E94" s="18" t="s">
        <v>19210</v>
      </c>
      <c r="F94" s="18" t="s">
        <v>19211</v>
      </c>
      <c r="G94" s="19">
        <v>12</v>
      </c>
      <c r="H94" s="23">
        <v>45887</v>
      </c>
      <c r="I94" s="23">
        <v>46228</v>
      </c>
      <c r="J94" s="23">
        <v>45595</v>
      </c>
      <c r="K94" s="23">
        <v>45595</v>
      </c>
      <c r="L94" s="20">
        <v>0</v>
      </c>
      <c r="M94" s="20">
        <v>0</v>
      </c>
      <c r="N94" s="20">
        <v>1095</v>
      </c>
      <c r="O94" s="21">
        <v>0</v>
      </c>
      <c r="Q94" s="20">
        <v>0</v>
      </c>
      <c r="R94" s="20">
        <f t="shared" si="4"/>
        <v>1095</v>
      </c>
      <c r="S94" s="20">
        <v>1095</v>
      </c>
    </row>
    <row r="95" spans="1:19">
      <c r="B95" s="18" t="s">
        <v>19212</v>
      </c>
      <c r="D95" s="18" t="s">
        <v>19213</v>
      </c>
      <c r="E95" s="18" t="s">
        <v>19214</v>
      </c>
      <c r="F95" s="18" t="s">
        <v>19215</v>
      </c>
      <c r="G95" s="19">
        <v>12</v>
      </c>
      <c r="H95" s="23">
        <v>45870</v>
      </c>
      <c r="I95" s="23">
        <v>46228</v>
      </c>
      <c r="J95" s="23">
        <v>45588</v>
      </c>
      <c r="K95" s="23">
        <v>45588</v>
      </c>
      <c r="L95" s="20">
        <v>0</v>
      </c>
      <c r="M95" s="20">
        <v>0</v>
      </c>
      <c r="N95" s="20">
        <v>1060</v>
      </c>
      <c r="O95" s="21">
        <v>0</v>
      </c>
      <c r="Q95" s="20">
        <v>0</v>
      </c>
      <c r="R95" s="20">
        <f t="shared" si="4"/>
        <v>1060</v>
      </c>
      <c r="S95" s="20">
        <v>1060</v>
      </c>
    </row>
    <row r="96" spans="1:19">
      <c r="B96" s="18" t="s">
        <v>19216</v>
      </c>
      <c r="D96" s="18" t="s">
        <v>19217</v>
      </c>
      <c r="E96" s="18" t="s">
        <v>19218</v>
      </c>
      <c r="F96" s="18" t="s">
        <v>19219</v>
      </c>
      <c r="G96" s="19">
        <v>12</v>
      </c>
      <c r="H96" s="23">
        <v>45887</v>
      </c>
      <c r="I96" s="23">
        <v>46228</v>
      </c>
      <c r="J96" s="23">
        <v>45609</v>
      </c>
      <c r="K96" s="23">
        <v>45609</v>
      </c>
      <c r="L96" s="20">
        <v>0</v>
      </c>
      <c r="M96" s="20">
        <v>0</v>
      </c>
      <c r="N96" s="20">
        <v>1080</v>
      </c>
      <c r="O96" s="21">
        <v>0</v>
      </c>
      <c r="Q96" s="20">
        <v>0</v>
      </c>
      <c r="R96" s="20">
        <f t="shared" si="4"/>
        <v>1080</v>
      </c>
      <c r="S96" s="20">
        <v>1080</v>
      </c>
    </row>
    <row r="97" spans="1:19">
      <c r="A97" s="17" t="s">
        <v>19220</v>
      </c>
    </row>
    <row r="98" spans="1:19">
      <c r="A98" s="18" t="s">
        <v>19221</v>
      </c>
      <c r="B98" s="18" t="s">
        <v>19222</v>
      </c>
      <c r="C98" s="18" t="s">
        <v>19223</v>
      </c>
      <c r="D98" s="18" t="s">
        <v>19224</v>
      </c>
      <c r="E98" s="18" t="s">
        <v>19225</v>
      </c>
      <c r="F98" s="18" t="s">
        <v>19226</v>
      </c>
      <c r="G98" s="19">
        <v>12</v>
      </c>
      <c r="H98" s="23">
        <v>45870</v>
      </c>
      <c r="I98" s="23">
        <v>46228</v>
      </c>
      <c r="J98" s="23">
        <v>45586</v>
      </c>
      <c r="K98" s="23">
        <v>45586</v>
      </c>
      <c r="L98" s="20">
        <v>0</v>
      </c>
      <c r="M98" s="20">
        <v>919.53</v>
      </c>
      <c r="N98" s="20">
        <v>1065</v>
      </c>
      <c r="O98" s="21">
        <v>0</v>
      </c>
      <c r="Q98" s="20">
        <v>999</v>
      </c>
      <c r="R98" s="20">
        <f t="shared" ref="R98:R129" si="5">N98</f>
        <v>1065</v>
      </c>
      <c r="S98" s="20">
        <v>1065</v>
      </c>
    </row>
    <row r="99" spans="1:19">
      <c r="A99" s="18" t="s">
        <v>19227</v>
      </c>
      <c r="B99" s="18" t="s">
        <v>19228</v>
      </c>
      <c r="C99" s="18" t="s">
        <v>19229</v>
      </c>
      <c r="D99" s="18" t="s">
        <v>19230</v>
      </c>
      <c r="E99" s="18" t="s">
        <v>19231</v>
      </c>
      <c r="F99" s="18" t="s">
        <v>19232</v>
      </c>
      <c r="G99" s="19">
        <v>12</v>
      </c>
      <c r="H99" s="23">
        <v>45864</v>
      </c>
      <c r="I99" s="23">
        <v>46228</v>
      </c>
      <c r="J99" s="23">
        <v>45603</v>
      </c>
      <c r="K99" s="23">
        <v>45603</v>
      </c>
      <c r="L99" s="20">
        <v>0</v>
      </c>
      <c r="M99" s="20">
        <v>919.53</v>
      </c>
      <c r="N99" s="20">
        <v>1080</v>
      </c>
      <c r="O99" s="21">
        <v>0</v>
      </c>
      <c r="Q99" s="20">
        <v>999</v>
      </c>
      <c r="R99" s="20">
        <f t="shared" si="5"/>
        <v>1080</v>
      </c>
      <c r="S99" s="20">
        <v>1080</v>
      </c>
    </row>
    <row r="100" spans="1:19">
      <c r="A100" s="18" t="s">
        <v>19233</v>
      </c>
      <c r="B100" s="18" t="s">
        <v>19234</v>
      </c>
      <c r="C100" s="18" t="s">
        <v>19235</v>
      </c>
      <c r="D100" s="18" t="s">
        <v>19236</v>
      </c>
      <c r="E100" s="18" t="s">
        <v>19237</v>
      </c>
      <c r="F100" s="18" t="s">
        <v>19238</v>
      </c>
      <c r="G100" s="19">
        <v>12</v>
      </c>
      <c r="H100" s="23">
        <v>45864</v>
      </c>
      <c r="I100" s="23">
        <v>46228</v>
      </c>
      <c r="J100" s="23">
        <v>45595</v>
      </c>
      <c r="K100" s="23">
        <v>45595</v>
      </c>
      <c r="L100" s="20">
        <v>0</v>
      </c>
      <c r="M100" s="20">
        <v>919.53</v>
      </c>
      <c r="N100" s="20">
        <v>1065</v>
      </c>
      <c r="O100" s="21">
        <v>0</v>
      </c>
      <c r="Q100" s="20">
        <v>1015</v>
      </c>
      <c r="R100" s="20">
        <f t="shared" si="5"/>
        <v>1065</v>
      </c>
      <c r="S100" s="20">
        <v>1065</v>
      </c>
    </row>
    <row r="101" spans="1:19">
      <c r="A101" s="18" t="s">
        <v>19239</v>
      </c>
      <c r="B101" s="18" t="s">
        <v>19240</v>
      </c>
      <c r="C101" s="18" t="s">
        <v>19241</v>
      </c>
      <c r="D101" s="18" t="s">
        <v>19242</v>
      </c>
      <c r="E101" s="18" t="s">
        <v>19243</v>
      </c>
      <c r="F101" s="18" t="s">
        <v>19244</v>
      </c>
      <c r="G101" s="19">
        <v>12</v>
      </c>
      <c r="H101" s="23">
        <v>45864</v>
      </c>
      <c r="I101" s="23">
        <v>46228</v>
      </c>
      <c r="J101" s="23">
        <v>45597</v>
      </c>
      <c r="K101" s="23">
        <v>45600</v>
      </c>
      <c r="L101" s="20">
        <v>0</v>
      </c>
      <c r="M101" s="20">
        <v>919.53</v>
      </c>
      <c r="N101" s="20">
        <v>1065</v>
      </c>
      <c r="O101" s="21">
        <v>0</v>
      </c>
      <c r="Q101" s="20">
        <v>1040</v>
      </c>
      <c r="R101" s="20">
        <f t="shared" si="5"/>
        <v>1065</v>
      </c>
      <c r="S101" s="20">
        <v>1065</v>
      </c>
    </row>
    <row r="102" spans="1:19">
      <c r="A102" s="18" t="s">
        <v>19245</v>
      </c>
      <c r="B102" s="18" t="s">
        <v>19246</v>
      </c>
      <c r="C102" s="18" t="s">
        <v>19247</v>
      </c>
      <c r="D102" s="18" t="s">
        <v>19248</v>
      </c>
      <c r="E102" s="18" t="s">
        <v>19249</v>
      </c>
      <c r="F102" s="18" t="s">
        <v>19250</v>
      </c>
      <c r="G102" s="19">
        <v>12</v>
      </c>
      <c r="H102" s="23">
        <v>45864</v>
      </c>
      <c r="I102" s="23">
        <v>46228</v>
      </c>
      <c r="J102" s="23">
        <v>45596</v>
      </c>
      <c r="K102" s="23">
        <v>45596</v>
      </c>
      <c r="L102" s="20">
        <v>0</v>
      </c>
      <c r="M102" s="20">
        <v>919.53</v>
      </c>
      <c r="N102" s="20">
        <v>1065</v>
      </c>
      <c r="O102" s="21">
        <v>0</v>
      </c>
      <c r="Q102" s="20">
        <v>1015</v>
      </c>
      <c r="R102" s="20">
        <f t="shared" si="5"/>
        <v>1065</v>
      </c>
      <c r="S102" s="20">
        <v>1065</v>
      </c>
    </row>
    <row r="103" spans="1:19">
      <c r="A103" s="18" t="s">
        <v>19251</v>
      </c>
      <c r="B103" s="18" t="s">
        <v>19252</v>
      </c>
      <c r="C103" s="18" t="s">
        <v>19253</v>
      </c>
      <c r="D103" s="18" t="s">
        <v>19254</v>
      </c>
      <c r="E103" s="18" t="s">
        <v>19255</v>
      </c>
      <c r="F103" s="18" t="s">
        <v>19256</v>
      </c>
      <c r="G103" s="19">
        <v>12</v>
      </c>
      <c r="H103" s="23">
        <v>45864</v>
      </c>
      <c r="I103" s="23">
        <v>46228</v>
      </c>
      <c r="J103" s="23">
        <v>45588</v>
      </c>
      <c r="K103" s="23">
        <v>45588</v>
      </c>
      <c r="L103" s="20">
        <v>954</v>
      </c>
      <c r="M103" s="20">
        <v>919.53</v>
      </c>
      <c r="N103" s="20">
        <v>1065</v>
      </c>
      <c r="O103" s="21">
        <v>0</v>
      </c>
      <c r="Q103" s="20">
        <v>1015</v>
      </c>
      <c r="R103" s="20">
        <f t="shared" si="5"/>
        <v>1065</v>
      </c>
      <c r="S103" s="20">
        <v>1065</v>
      </c>
    </row>
    <row r="104" spans="1:19">
      <c r="A104" s="18" t="s">
        <v>19257</v>
      </c>
      <c r="B104" s="18" t="s">
        <v>19258</v>
      </c>
      <c r="C104" s="18" t="s">
        <v>19259</v>
      </c>
      <c r="D104" s="18" t="s">
        <v>19260</v>
      </c>
      <c r="E104" s="18" t="s">
        <v>19261</v>
      </c>
      <c r="F104" s="18" t="s">
        <v>19262</v>
      </c>
      <c r="G104" s="19">
        <v>12</v>
      </c>
      <c r="H104" s="23">
        <v>45864</v>
      </c>
      <c r="I104" s="23">
        <v>46228</v>
      </c>
      <c r="J104" s="23">
        <v>45588</v>
      </c>
      <c r="K104" s="23">
        <v>45588</v>
      </c>
      <c r="L104" s="20">
        <v>944</v>
      </c>
      <c r="M104" s="20">
        <v>919.53</v>
      </c>
      <c r="N104" s="20">
        <v>1080</v>
      </c>
      <c r="O104" s="21">
        <v>0</v>
      </c>
      <c r="Q104" s="20">
        <v>1040</v>
      </c>
      <c r="R104" s="20">
        <f t="shared" si="5"/>
        <v>1080</v>
      </c>
      <c r="S104" s="20">
        <v>1080</v>
      </c>
    </row>
    <row r="105" spans="1:19">
      <c r="A105" s="18" t="s">
        <v>19263</v>
      </c>
      <c r="B105" s="18" t="s">
        <v>19264</v>
      </c>
      <c r="C105" s="18" t="s">
        <v>19265</v>
      </c>
      <c r="D105" s="18" t="s">
        <v>19266</v>
      </c>
      <c r="E105" s="18" t="s">
        <v>19267</v>
      </c>
      <c r="F105" s="18" t="s">
        <v>19268</v>
      </c>
      <c r="G105" s="19">
        <v>12</v>
      </c>
      <c r="H105" s="23">
        <v>45864</v>
      </c>
      <c r="I105" s="23">
        <v>46228</v>
      </c>
      <c r="J105" s="23">
        <v>45588</v>
      </c>
      <c r="K105" s="23">
        <v>45588</v>
      </c>
      <c r="L105" s="20">
        <v>0</v>
      </c>
      <c r="M105" s="20">
        <v>919.53</v>
      </c>
      <c r="N105" s="20">
        <v>1080</v>
      </c>
      <c r="O105" s="21">
        <v>0</v>
      </c>
      <c r="Q105" s="20">
        <v>1040</v>
      </c>
      <c r="R105" s="20">
        <f t="shared" si="5"/>
        <v>1080</v>
      </c>
      <c r="S105" s="20">
        <v>1080</v>
      </c>
    </row>
    <row r="106" spans="1:19">
      <c r="A106" s="18" t="s">
        <v>19269</v>
      </c>
      <c r="B106" s="18" t="s">
        <v>19270</v>
      </c>
      <c r="C106" s="18" t="s">
        <v>19271</v>
      </c>
      <c r="D106" s="18" t="s">
        <v>19272</v>
      </c>
      <c r="E106" s="18" t="s">
        <v>19273</v>
      </c>
      <c r="F106" s="18" t="s">
        <v>19274</v>
      </c>
      <c r="G106" s="19">
        <v>12</v>
      </c>
      <c r="H106" s="23">
        <v>45870</v>
      </c>
      <c r="I106" s="23">
        <v>46228</v>
      </c>
      <c r="J106" s="23">
        <v>45586</v>
      </c>
      <c r="K106" s="23">
        <v>45586</v>
      </c>
      <c r="L106" s="20">
        <v>0</v>
      </c>
      <c r="M106" s="20">
        <v>919.53</v>
      </c>
      <c r="N106" s="20">
        <v>1065</v>
      </c>
      <c r="O106" s="21">
        <v>0</v>
      </c>
      <c r="Q106" s="20">
        <v>1040</v>
      </c>
      <c r="R106" s="20">
        <f t="shared" si="5"/>
        <v>1065</v>
      </c>
      <c r="S106" s="20">
        <v>1065</v>
      </c>
    </row>
    <row r="107" spans="1:19">
      <c r="A107" s="18" t="s">
        <v>19275</v>
      </c>
      <c r="B107" s="18" t="s">
        <v>19276</v>
      </c>
      <c r="C107" s="18" t="s">
        <v>19277</v>
      </c>
      <c r="D107" s="18" t="s">
        <v>19278</v>
      </c>
      <c r="E107" s="18" t="s">
        <v>19279</v>
      </c>
      <c r="F107" s="18" t="s">
        <v>19280</v>
      </c>
      <c r="G107" s="19">
        <v>12</v>
      </c>
      <c r="H107" s="23">
        <v>45870</v>
      </c>
      <c r="I107" s="23">
        <v>46228</v>
      </c>
      <c r="J107" s="23">
        <v>45582</v>
      </c>
      <c r="K107" s="23">
        <v>45582</v>
      </c>
      <c r="L107" s="20">
        <v>0</v>
      </c>
      <c r="M107" s="20">
        <v>919.53</v>
      </c>
      <c r="N107" s="20">
        <v>1065</v>
      </c>
      <c r="O107" s="21">
        <v>0</v>
      </c>
      <c r="Q107" s="20">
        <v>1040</v>
      </c>
      <c r="R107" s="20">
        <f t="shared" si="5"/>
        <v>1065</v>
      </c>
      <c r="S107" s="20">
        <v>1065</v>
      </c>
    </row>
    <row r="108" spans="1:19">
      <c r="A108" s="18" t="s">
        <v>19281</v>
      </c>
      <c r="B108" s="18" t="s">
        <v>19282</v>
      </c>
      <c r="C108" s="18" t="s">
        <v>19283</v>
      </c>
      <c r="D108" s="18" t="s">
        <v>19284</v>
      </c>
      <c r="E108" s="18" t="s">
        <v>19285</v>
      </c>
      <c r="F108" s="18" t="s">
        <v>19286</v>
      </c>
      <c r="G108" s="19">
        <v>12</v>
      </c>
      <c r="H108" s="23">
        <v>45870</v>
      </c>
      <c r="I108" s="23">
        <v>46228</v>
      </c>
      <c r="J108" s="23">
        <v>45582</v>
      </c>
      <c r="K108" s="23">
        <v>45582</v>
      </c>
      <c r="L108" s="20">
        <v>0</v>
      </c>
      <c r="M108" s="20">
        <v>919.53</v>
      </c>
      <c r="N108" s="20">
        <v>1065</v>
      </c>
      <c r="O108" s="21">
        <v>0</v>
      </c>
      <c r="Q108" s="20">
        <v>1024</v>
      </c>
      <c r="R108" s="20">
        <f t="shared" si="5"/>
        <v>1065</v>
      </c>
      <c r="S108" s="20">
        <v>1065</v>
      </c>
    </row>
    <row r="109" spans="1:19">
      <c r="A109" s="18" t="s">
        <v>19287</v>
      </c>
      <c r="B109" s="18" t="s">
        <v>19288</v>
      </c>
      <c r="C109" s="18" t="s">
        <v>19289</v>
      </c>
      <c r="D109" s="18" t="s">
        <v>19290</v>
      </c>
      <c r="E109" s="18" t="s">
        <v>19291</v>
      </c>
      <c r="F109" s="18" t="s">
        <v>19292</v>
      </c>
      <c r="G109" s="19">
        <v>12</v>
      </c>
      <c r="H109" s="23">
        <v>45870</v>
      </c>
      <c r="I109" s="23">
        <v>46228</v>
      </c>
      <c r="J109" s="23">
        <v>45583</v>
      </c>
      <c r="K109" s="23">
        <v>45583</v>
      </c>
      <c r="L109" s="20">
        <v>0</v>
      </c>
      <c r="M109" s="20">
        <v>919.53</v>
      </c>
      <c r="N109" s="20">
        <v>1065</v>
      </c>
      <c r="O109" s="21">
        <v>0</v>
      </c>
      <c r="Q109" s="20">
        <v>1015</v>
      </c>
      <c r="R109" s="20">
        <f t="shared" si="5"/>
        <v>1065</v>
      </c>
      <c r="S109" s="20">
        <v>1065</v>
      </c>
    </row>
    <row r="110" spans="1:19">
      <c r="A110" s="18" t="s">
        <v>19293</v>
      </c>
      <c r="B110" s="18" t="s">
        <v>19294</v>
      </c>
      <c r="C110" s="18" t="s">
        <v>19295</v>
      </c>
      <c r="D110" s="18" t="s">
        <v>19296</v>
      </c>
      <c r="E110" s="18" t="s">
        <v>19297</v>
      </c>
      <c r="F110" s="18" t="s">
        <v>19298</v>
      </c>
      <c r="G110" s="19">
        <v>12</v>
      </c>
      <c r="H110" s="23">
        <v>45870</v>
      </c>
      <c r="I110" s="23">
        <v>46228</v>
      </c>
      <c r="J110" s="23">
        <v>45579</v>
      </c>
      <c r="K110" s="23">
        <v>45579</v>
      </c>
      <c r="L110" s="20">
        <v>859</v>
      </c>
      <c r="M110" s="20">
        <v>919.53</v>
      </c>
      <c r="N110" s="20">
        <v>1065</v>
      </c>
      <c r="O110" s="21">
        <v>0</v>
      </c>
      <c r="Q110" s="20">
        <v>1024</v>
      </c>
      <c r="R110" s="20">
        <f t="shared" si="5"/>
        <v>1065</v>
      </c>
      <c r="S110" s="20">
        <v>1065</v>
      </c>
    </row>
    <row r="111" spans="1:19">
      <c r="A111" s="18" t="s">
        <v>19299</v>
      </c>
      <c r="B111" s="18" t="s">
        <v>19300</v>
      </c>
      <c r="C111" s="18" t="s">
        <v>19301</v>
      </c>
      <c r="D111" s="18" t="s">
        <v>19302</v>
      </c>
      <c r="E111" s="18" t="s">
        <v>19303</v>
      </c>
      <c r="F111" s="18" t="s">
        <v>19304</v>
      </c>
      <c r="G111" s="19">
        <v>12</v>
      </c>
      <c r="H111" s="23">
        <v>45864</v>
      </c>
      <c r="I111" s="23">
        <v>46228</v>
      </c>
      <c r="J111" s="23">
        <v>45590</v>
      </c>
      <c r="K111" s="23">
        <v>45593</v>
      </c>
      <c r="L111" s="20">
        <v>0</v>
      </c>
      <c r="M111" s="20">
        <v>919.53</v>
      </c>
      <c r="N111" s="20">
        <v>1065</v>
      </c>
      <c r="O111" s="21">
        <v>0</v>
      </c>
      <c r="Q111" s="20">
        <v>1024</v>
      </c>
      <c r="R111" s="20">
        <f t="shared" si="5"/>
        <v>1065</v>
      </c>
      <c r="S111" s="20">
        <v>1065</v>
      </c>
    </row>
    <row r="112" spans="1:19">
      <c r="A112" s="18" t="s">
        <v>19305</v>
      </c>
      <c r="B112" s="18" t="s">
        <v>19306</v>
      </c>
      <c r="C112" s="18" t="s">
        <v>19307</v>
      </c>
      <c r="D112" s="18" t="s">
        <v>19308</v>
      </c>
      <c r="E112" s="18" t="s">
        <v>19309</v>
      </c>
      <c r="F112" s="18" t="s">
        <v>19310</v>
      </c>
      <c r="G112" s="19">
        <v>12</v>
      </c>
      <c r="H112" s="23">
        <v>45870</v>
      </c>
      <c r="I112" s="23">
        <v>46228</v>
      </c>
      <c r="J112" s="23">
        <v>45582</v>
      </c>
      <c r="K112" s="23">
        <v>45582</v>
      </c>
      <c r="L112" s="20">
        <v>0</v>
      </c>
      <c r="M112" s="20">
        <v>919.53</v>
      </c>
      <c r="N112" s="20">
        <v>1080</v>
      </c>
      <c r="O112" s="21">
        <v>0</v>
      </c>
      <c r="Q112" s="20">
        <v>1024</v>
      </c>
      <c r="R112" s="20">
        <f t="shared" si="5"/>
        <v>1080</v>
      </c>
      <c r="S112" s="20">
        <v>1080</v>
      </c>
    </row>
    <row r="113" spans="1:19">
      <c r="A113" s="18" t="s">
        <v>19311</v>
      </c>
      <c r="B113" s="18" t="s">
        <v>19312</v>
      </c>
      <c r="C113" s="18" t="s">
        <v>19313</v>
      </c>
      <c r="D113" s="18" t="s">
        <v>19314</v>
      </c>
      <c r="E113" s="18" t="s">
        <v>19315</v>
      </c>
      <c r="F113" s="18" t="s">
        <v>19316</v>
      </c>
      <c r="G113" s="19">
        <v>12</v>
      </c>
      <c r="H113" s="23">
        <v>45870</v>
      </c>
      <c r="I113" s="23">
        <v>46228</v>
      </c>
      <c r="J113" s="23">
        <v>45581</v>
      </c>
      <c r="K113" s="23">
        <v>45582</v>
      </c>
      <c r="L113" s="20">
        <v>0</v>
      </c>
      <c r="M113" s="20">
        <v>919.53</v>
      </c>
      <c r="N113" s="20">
        <v>1065</v>
      </c>
      <c r="O113" s="21">
        <v>0</v>
      </c>
      <c r="Q113" s="20">
        <v>1024</v>
      </c>
      <c r="R113" s="20">
        <f t="shared" si="5"/>
        <v>1065</v>
      </c>
      <c r="S113" s="20">
        <v>1065</v>
      </c>
    </row>
    <row r="114" spans="1:19">
      <c r="A114" s="18" t="s">
        <v>19317</v>
      </c>
      <c r="B114" s="18" t="s">
        <v>19318</v>
      </c>
      <c r="C114" s="18" t="s">
        <v>19319</v>
      </c>
      <c r="D114" s="18" t="s">
        <v>19320</v>
      </c>
      <c r="E114" s="18" t="s">
        <v>19321</v>
      </c>
      <c r="F114" s="18" t="s">
        <v>19322</v>
      </c>
      <c r="G114" s="19">
        <v>12</v>
      </c>
      <c r="H114" s="23">
        <v>45864</v>
      </c>
      <c r="I114" s="23">
        <v>46228</v>
      </c>
      <c r="J114" s="23">
        <v>45613</v>
      </c>
      <c r="K114" s="23">
        <v>45614</v>
      </c>
      <c r="L114" s="20">
        <v>889</v>
      </c>
      <c r="M114" s="20">
        <v>919.53</v>
      </c>
      <c r="N114" s="20">
        <v>1035</v>
      </c>
      <c r="O114" s="21">
        <v>0</v>
      </c>
      <c r="Q114" s="20">
        <v>1015</v>
      </c>
      <c r="R114" s="20">
        <f t="shared" si="5"/>
        <v>1035</v>
      </c>
      <c r="S114" s="20">
        <v>1035</v>
      </c>
    </row>
    <row r="115" spans="1:19">
      <c r="A115" s="18" t="s">
        <v>19323</v>
      </c>
      <c r="B115" s="18" t="s">
        <v>19324</v>
      </c>
      <c r="C115" s="18" t="s">
        <v>19325</v>
      </c>
      <c r="D115" s="18" t="s">
        <v>19326</v>
      </c>
      <c r="E115" s="18" t="s">
        <v>19327</v>
      </c>
      <c r="F115" s="18" t="s">
        <v>19328</v>
      </c>
      <c r="G115" s="19">
        <v>12</v>
      </c>
      <c r="H115" s="23">
        <v>45864</v>
      </c>
      <c r="I115" s="23">
        <v>46228</v>
      </c>
      <c r="J115" s="23">
        <v>45595</v>
      </c>
      <c r="K115" s="23">
        <v>45595</v>
      </c>
      <c r="L115" s="20">
        <v>0</v>
      </c>
      <c r="M115" s="20">
        <v>919.53</v>
      </c>
      <c r="N115" s="20">
        <v>1050</v>
      </c>
      <c r="O115" s="21">
        <v>0</v>
      </c>
      <c r="Q115" s="20">
        <v>1015</v>
      </c>
      <c r="R115" s="20">
        <f t="shared" si="5"/>
        <v>1050</v>
      </c>
      <c r="S115" s="20">
        <v>1050</v>
      </c>
    </row>
    <row r="116" spans="1:19">
      <c r="A116" s="18" t="s">
        <v>19329</v>
      </c>
      <c r="B116" s="18" t="s">
        <v>19330</v>
      </c>
      <c r="C116" s="18" t="s">
        <v>19331</v>
      </c>
      <c r="D116" s="18" t="s">
        <v>19332</v>
      </c>
      <c r="E116" s="18" t="s">
        <v>19333</v>
      </c>
      <c r="F116" s="18" t="s">
        <v>19334</v>
      </c>
      <c r="G116" s="19">
        <v>12</v>
      </c>
      <c r="H116" s="23">
        <v>45864</v>
      </c>
      <c r="I116" s="23">
        <v>46228</v>
      </c>
      <c r="J116" s="23">
        <v>45593</v>
      </c>
      <c r="K116" s="23">
        <v>45593</v>
      </c>
      <c r="L116" s="20">
        <v>929</v>
      </c>
      <c r="M116" s="20">
        <v>919.53</v>
      </c>
      <c r="N116" s="20">
        <v>1035</v>
      </c>
      <c r="O116" s="21">
        <v>0</v>
      </c>
      <c r="Q116" s="20">
        <v>1040</v>
      </c>
      <c r="R116" s="20">
        <f t="shared" si="5"/>
        <v>1035</v>
      </c>
      <c r="S116" s="20">
        <v>1035</v>
      </c>
    </row>
    <row r="117" spans="1:19">
      <c r="A117" s="18" t="s">
        <v>19335</v>
      </c>
      <c r="B117" s="18" t="s">
        <v>19336</v>
      </c>
      <c r="C117" s="18" t="s">
        <v>19337</v>
      </c>
      <c r="D117" s="18" t="s">
        <v>19338</v>
      </c>
      <c r="E117" s="18" t="s">
        <v>19339</v>
      </c>
      <c r="F117" s="18" t="s">
        <v>19340</v>
      </c>
      <c r="G117" s="19">
        <v>12</v>
      </c>
      <c r="H117" s="23">
        <v>45864</v>
      </c>
      <c r="I117" s="23">
        <v>46228</v>
      </c>
      <c r="J117" s="23">
        <v>45596</v>
      </c>
      <c r="K117" s="23">
        <v>45596</v>
      </c>
      <c r="L117" s="20">
        <v>0</v>
      </c>
      <c r="M117" s="20">
        <v>919.53</v>
      </c>
      <c r="N117" s="20">
        <v>1035</v>
      </c>
      <c r="O117" s="21">
        <v>0</v>
      </c>
      <c r="Q117" s="20">
        <v>1015</v>
      </c>
      <c r="R117" s="20">
        <f t="shared" si="5"/>
        <v>1035</v>
      </c>
      <c r="S117" s="20">
        <v>1035</v>
      </c>
    </row>
    <row r="118" spans="1:19">
      <c r="A118" s="18" t="s">
        <v>19341</v>
      </c>
      <c r="B118" s="18" t="s">
        <v>19342</v>
      </c>
      <c r="C118" s="18" t="s">
        <v>19343</v>
      </c>
      <c r="D118" s="18" t="s">
        <v>19344</v>
      </c>
      <c r="E118" s="18" t="s">
        <v>19345</v>
      </c>
      <c r="F118" s="18" t="s">
        <v>19346</v>
      </c>
      <c r="G118" s="19">
        <v>12</v>
      </c>
      <c r="H118" s="23">
        <v>45864</v>
      </c>
      <c r="I118" s="23">
        <v>46228</v>
      </c>
      <c r="J118" s="23">
        <v>45593</v>
      </c>
      <c r="K118" s="23">
        <v>45593</v>
      </c>
      <c r="L118" s="20">
        <v>0</v>
      </c>
      <c r="M118" s="20">
        <v>919.53</v>
      </c>
      <c r="N118" s="20">
        <v>1065</v>
      </c>
      <c r="O118" s="21">
        <v>0</v>
      </c>
      <c r="Q118" s="20">
        <v>1015</v>
      </c>
      <c r="R118" s="20">
        <f t="shared" si="5"/>
        <v>1065</v>
      </c>
      <c r="S118" s="20">
        <v>1065</v>
      </c>
    </row>
    <row r="119" spans="1:19">
      <c r="A119" s="18" t="s">
        <v>19347</v>
      </c>
      <c r="B119" s="18" t="s">
        <v>19348</v>
      </c>
      <c r="C119" s="18" t="s">
        <v>19349</v>
      </c>
      <c r="D119" s="18" t="s">
        <v>19350</v>
      </c>
      <c r="E119" s="18" t="s">
        <v>19351</v>
      </c>
      <c r="F119" s="18" t="s">
        <v>19352</v>
      </c>
      <c r="G119" s="19">
        <v>12</v>
      </c>
      <c r="H119" s="23">
        <v>45864</v>
      </c>
      <c r="I119" s="23">
        <v>46228</v>
      </c>
      <c r="J119" s="23">
        <v>45588</v>
      </c>
      <c r="K119" s="23">
        <v>45588</v>
      </c>
      <c r="L119" s="20">
        <v>0</v>
      </c>
      <c r="M119" s="20">
        <v>919.53</v>
      </c>
      <c r="N119" s="20">
        <v>1065</v>
      </c>
      <c r="O119" s="21">
        <v>0</v>
      </c>
      <c r="Q119" s="20">
        <v>1015</v>
      </c>
      <c r="R119" s="20">
        <f t="shared" si="5"/>
        <v>1065</v>
      </c>
      <c r="S119" s="20">
        <v>1065</v>
      </c>
    </row>
    <row r="120" spans="1:19">
      <c r="A120" s="18" t="s">
        <v>19353</v>
      </c>
      <c r="B120" s="18" t="s">
        <v>19354</v>
      </c>
      <c r="C120" s="18" t="s">
        <v>19355</v>
      </c>
      <c r="D120" s="18" t="s">
        <v>19356</v>
      </c>
      <c r="E120" s="18" t="s">
        <v>19357</v>
      </c>
      <c r="F120" s="18" t="s">
        <v>19358</v>
      </c>
      <c r="G120" s="19">
        <v>12</v>
      </c>
      <c r="H120" s="23">
        <v>45864</v>
      </c>
      <c r="I120" s="23">
        <v>46228</v>
      </c>
      <c r="J120" s="23">
        <v>45595</v>
      </c>
      <c r="K120" s="23">
        <v>45595</v>
      </c>
      <c r="L120" s="20">
        <v>0</v>
      </c>
      <c r="M120" s="20">
        <v>919.53</v>
      </c>
      <c r="N120" s="20">
        <v>1065</v>
      </c>
      <c r="O120" s="21">
        <v>0</v>
      </c>
      <c r="Q120" s="20">
        <v>1015</v>
      </c>
      <c r="R120" s="20">
        <f t="shared" si="5"/>
        <v>1065</v>
      </c>
      <c r="S120" s="20">
        <v>1065</v>
      </c>
    </row>
    <row r="121" spans="1:19">
      <c r="A121" s="18" t="s">
        <v>19359</v>
      </c>
      <c r="B121" s="18" t="s">
        <v>19360</v>
      </c>
      <c r="C121" s="18" t="s">
        <v>19361</v>
      </c>
      <c r="D121" s="18" t="s">
        <v>19362</v>
      </c>
      <c r="E121" s="18" t="s">
        <v>19363</v>
      </c>
      <c r="F121" s="18" t="s">
        <v>19364</v>
      </c>
      <c r="G121" s="19">
        <v>12</v>
      </c>
      <c r="H121" s="23">
        <v>45864</v>
      </c>
      <c r="I121" s="23">
        <v>46228</v>
      </c>
      <c r="J121" s="23">
        <v>45615</v>
      </c>
      <c r="K121" s="23">
        <v>45615</v>
      </c>
      <c r="L121" s="20">
        <v>0</v>
      </c>
      <c r="M121" s="20">
        <v>919.53</v>
      </c>
      <c r="N121" s="20">
        <v>1080</v>
      </c>
      <c r="O121" s="21">
        <v>0</v>
      </c>
      <c r="Q121" s="20">
        <v>929</v>
      </c>
      <c r="R121" s="20">
        <f t="shared" si="5"/>
        <v>1080</v>
      </c>
      <c r="S121" s="20">
        <v>1080</v>
      </c>
    </row>
    <row r="122" spans="1:19">
      <c r="B122" s="18" t="s">
        <v>19365</v>
      </c>
      <c r="D122" s="18" t="s">
        <v>19366</v>
      </c>
      <c r="E122" s="18" t="s">
        <v>19367</v>
      </c>
      <c r="F122" s="18" t="s">
        <v>19368</v>
      </c>
      <c r="G122" s="19">
        <v>12</v>
      </c>
      <c r="H122" s="23">
        <v>45887</v>
      </c>
      <c r="I122" s="23">
        <v>46228</v>
      </c>
      <c r="J122" s="23">
        <v>45614</v>
      </c>
      <c r="K122" s="23">
        <v>45615</v>
      </c>
      <c r="L122" s="20">
        <v>0</v>
      </c>
      <c r="M122" s="20">
        <v>0</v>
      </c>
      <c r="N122" s="20">
        <v>1110</v>
      </c>
      <c r="O122" s="21">
        <v>0</v>
      </c>
      <c r="Q122" s="20">
        <v>0</v>
      </c>
      <c r="R122" s="20">
        <f t="shared" si="5"/>
        <v>1110</v>
      </c>
      <c r="S122" s="20">
        <v>1110</v>
      </c>
    </row>
    <row r="123" spans="1:19">
      <c r="B123" s="18" t="s">
        <v>19369</v>
      </c>
      <c r="D123" s="18" t="s">
        <v>19370</v>
      </c>
      <c r="E123" s="18" t="s">
        <v>19371</v>
      </c>
      <c r="F123" s="18" t="s">
        <v>19372</v>
      </c>
      <c r="G123" s="19">
        <v>12</v>
      </c>
      <c r="H123" s="23">
        <v>45887</v>
      </c>
      <c r="I123" s="23">
        <v>46228</v>
      </c>
      <c r="J123" s="23">
        <v>45609</v>
      </c>
      <c r="K123" s="23">
        <v>45609</v>
      </c>
      <c r="L123" s="20">
        <v>0</v>
      </c>
      <c r="M123" s="20">
        <v>0</v>
      </c>
      <c r="N123" s="20">
        <v>1110</v>
      </c>
      <c r="O123" s="21">
        <v>0</v>
      </c>
      <c r="Q123" s="20">
        <v>0</v>
      </c>
      <c r="R123" s="20">
        <f t="shared" si="5"/>
        <v>1110</v>
      </c>
      <c r="S123" s="20">
        <v>1110</v>
      </c>
    </row>
    <row r="124" spans="1:19">
      <c r="B124" s="18" t="s">
        <v>19373</v>
      </c>
      <c r="D124" s="18" t="s">
        <v>19374</v>
      </c>
      <c r="E124" s="18" t="s">
        <v>19375</v>
      </c>
      <c r="F124" s="18" t="s">
        <v>19376</v>
      </c>
      <c r="G124" s="19">
        <v>12</v>
      </c>
      <c r="H124" s="23">
        <v>45887</v>
      </c>
      <c r="I124" s="23">
        <v>46228</v>
      </c>
      <c r="J124" s="23">
        <v>45614</v>
      </c>
      <c r="K124" s="23">
        <v>45614</v>
      </c>
      <c r="L124" s="20">
        <v>0</v>
      </c>
      <c r="M124" s="20">
        <v>0</v>
      </c>
      <c r="N124" s="20">
        <v>1095</v>
      </c>
      <c r="O124" s="21">
        <v>0</v>
      </c>
      <c r="Q124" s="20">
        <v>0</v>
      </c>
      <c r="R124" s="20">
        <f t="shared" si="5"/>
        <v>1095</v>
      </c>
      <c r="S124" s="20">
        <v>1095</v>
      </c>
    </row>
    <row r="125" spans="1:19">
      <c r="B125" s="18" t="s">
        <v>19377</v>
      </c>
      <c r="D125" s="18" t="s">
        <v>19378</v>
      </c>
      <c r="E125" s="18" t="s">
        <v>19379</v>
      </c>
      <c r="F125" s="18" t="s">
        <v>19380</v>
      </c>
      <c r="G125" s="19">
        <v>12</v>
      </c>
      <c r="H125" s="23">
        <v>45864</v>
      </c>
      <c r="I125" s="23">
        <v>46228</v>
      </c>
      <c r="J125" s="23">
        <v>45595</v>
      </c>
      <c r="K125" s="23">
        <v>45596</v>
      </c>
      <c r="L125" s="20">
        <v>0</v>
      </c>
      <c r="M125" s="20">
        <v>0</v>
      </c>
      <c r="N125" s="20">
        <v>1110</v>
      </c>
      <c r="O125" s="21">
        <v>0</v>
      </c>
      <c r="Q125" s="20">
        <v>0</v>
      </c>
      <c r="R125" s="20">
        <f t="shared" si="5"/>
        <v>1110</v>
      </c>
      <c r="S125" s="20">
        <v>1110</v>
      </c>
    </row>
    <row r="126" spans="1:19">
      <c r="B126" s="18" t="s">
        <v>19381</v>
      </c>
      <c r="D126" s="18" t="s">
        <v>19382</v>
      </c>
      <c r="E126" s="18" t="s">
        <v>19383</v>
      </c>
      <c r="F126" s="18" t="s">
        <v>19384</v>
      </c>
      <c r="G126" s="19">
        <v>12</v>
      </c>
      <c r="H126" s="23">
        <v>45887</v>
      </c>
      <c r="I126" s="23">
        <v>46228</v>
      </c>
      <c r="J126" s="23">
        <v>45614</v>
      </c>
      <c r="K126" s="23">
        <v>45614</v>
      </c>
      <c r="L126" s="20">
        <v>0</v>
      </c>
      <c r="M126" s="20">
        <v>0</v>
      </c>
      <c r="N126" s="20">
        <v>1095</v>
      </c>
      <c r="O126" s="21">
        <v>0</v>
      </c>
      <c r="Q126" s="20">
        <v>0</v>
      </c>
      <c r="R126" s="20">
        <f t="shared" si="5"/>
        <v>1095</v>
      </c>
      <c r="S126" s="20">
        <v>1095</v>
      </c>
    </row>
    <row r="127" spans="1:19">
      <c r="B127" s="18" t="s">
        <v>19385</v>
      </c>
      <c r="D127" s="18" t="s">
        <v>19386</v>
      </c>
      <c r="E127" s="18" t="s">
        <v>19387</v>
      </c>
      <c r="F127" s="18" t="s">
        <v>19388</v>
      </c>
      <c r="G127" s="19">
        <v>12</v>
      </c>
      <c r="H127" s="23">
        <v>45864</v>
      </c>
      <c r="I127" s="23">
        <v>46228</v>
      </c>
      <c r="J127" s="23">
        <v>45597</v>
      </c>
      <c r="K127" s="23">
        <v>45597</v>
      </c>
      <c r="L127" s="20">
        <v>0</v>
      </c>
      <c r="M127" s="20">
        <v>0</v>
      </c>
      <c r="N127" s="20">
        <v>1080</v>
      </c>
      <c r="O127" s="21">
        <v>0</v>
      </c>
      <c r="Q127" s="20">
        <v>0</v>
      </c>
      <c r="R127" s="20">
        <f t="shared" si="5"/>
        <v>1080</v>
      </c>
      <c r="S127" s="20">
        <v>1080</v>
      </c>
    </row>
    <row r="128" spans="1:19">
      <c r="B128" s="18" t="s">
        <v>19389</v>
      </c>
      <c r="D128" s="18" t="s">
        <v>19390</v>
      </c>
      <c r="E128" s="18" t="s">
        <v>19391</v>
      </c>
      <c r="F128" s="18" t="s">
        <v>19392</v>
      </c>
      <c r="G128" s="19">
        <v>12</v>
      </c>
      <c r="H128" s="23">
        <v>45887</v>
      </c>
      <c r="I128" s="23">
        <v>46228</v>
      </c>
      <c r="J128" s="23">
        <v>45594</v>
      </c>
      <c r="K128" s="23">
        <v>45594</v>
      </c>
      <c r="L128" s="20">
        <v>0</v>
      </c>
      <c r="M128" s="20">
        <v>0</v>
      </c>
      <c r="N128" s="20">
        <v>1095</v>
      </c>
      <c r="O128" s="21">
        <v>0</v>
      </c>
      <c r="Q128" s="20">
        <v>0</v>
      </c>
      <c r="R128" s="20">
        <f t="shared" si="5"/>
        <v>1095</v>
      </c>
      <c r="S128" s="20">
        <v>1095</v>
      </c>
    </row>
    <row r="129" spans="2:19">
      <c r="B129" s="18" t="s">
        <v>19393</v>
      </c>
      <c r="D129" s="18" t="s">
        <v>19394</v>
      </c>
      <c r="E129" s="18" t="s">
        <v>19395</v>
      </c>
      <c r="F129" s="18" t="s">
        <v>19396</v>
      </c>
      <c r="G129" s="19">
        <v>12</v>
      </c>
      <c r="H129" s="23">
        <v>45864</v>
      </c>
      <c r="I129" s="23">
        <v>46228</v>
      </c>
      <c r="J129" s="23">
        <v>45609</v>
      </c>
      <c r="K129" s="23">
        <v>45609</v>
      </c>
      <c r="L129" s="20">
        <v>0</v>
      </c>
      <c r="M129" s="20">
        <v>0</v>
      </c>
      <c r="N129" s="20">
        <v>1080</v>
      </c>
      <c r="O129" s="21">
        <v>0</v>
      </c>
      <c r="Q129" s="20">
        <v>0</v>
      </c>
      <c r="R129" s="20">
        <f t="shared" si="5"/>
        <v>1080</v>
      </c>
      <c r="S129" s="20">
        <v>1080</v>
      </c>
    </row>
    <row r="130" spans="2:19">
      <c r="B130" s="18" t="s">
        <v>19397</v>
      </c>
      <c r="D130" s="18" t="s">
        <v>19398</v>
      </c>
      <c r="E130" s="18" t="s">
        <v>19399</v>
      </c>
      <c r="F130" s="18" t="s">
        <v>19400</v>
      </c>
      <c r="G130" s="19">
        <v>12</v>
      </c>
      <c r="H130" s="23">
        <v>45887</v>
      </c>
      <c r="I130" s="23">
        <v>46228</v>
      </c>
      <c r="J130" s="23">
        <v>45590</v>
      </c>
      <c r="K130" s="23">
        <v>45590</v>
      </c>
      <c r="L130" s="20">
        <v>0</v>
      </c>
      <c r="M130" s="20">
        <v>0</v>
      </c>
      <c r="N130" s="20">
        <v>1110</v>
      </c>
      <c r="O130" s="21">
        <v>0</v>
      </c>
      <c r="Q130" s="20">
        <v>0</v>
      </c>
      <c r="R130" s="20">
        <f t="shared" ref="R130:R146" si="6">N130</f>
        <v>1110</v>
      </c>
      <c r="S130" s="20">
        <v>1110</v>
      </c>
    </row>
    <row r="131" spans="2:19">
      <c r="B131" s="18" t="s">
        <v>19401</v>
      </c>
      <c r="D131" s="18" t="s">
        <v>19402</v>
      </c>
      <c r="E131" s="18" t="s">
        <v>19403</v>
      </c>
      <c r="F131" s="18" t="s">
        <v>19404</v>
      </c>
      <c r="G131" s="19">
        <v>10</v>
      </c>
      <c r="H131" s="23">
        <v>45887</v>
      </c>
      <c r="I131" s="23">
        <v>46173</v>
      </c>
      <c r="J131" s="23">
        <v>45614</v>
      </c>
      <c r="K131" s="23">
        <v>45614</v>
      </c>
      <c r="L131" s="20">
        <v>1000</v>
      </c>
      <c r="M131" s="20">
        <v>0</v>
      </c>
      <c r="N131" s="20">
        <v>1170</v>
      </c>
      <c r="O131" s="21">
        <v>0</v>
      </c>
      <c r="Q131" s="20">
        <v>0</v>
      </c>
      <c r="R131" s="20">
        <f t="shared" si="6"/>
        <v>1170</v>
      </c>
      <c r="S131" s="20">
        <v>1170</v>
      </c>
    </row>
    <row r="132" spans="2:19">
      <c r="B132" s="18" t="s">
        <v>19405</v>
      </c>
      <c r="D132" s="18" t="s">
        <v>19406</v>
      </c>
      <c r="E132" s="18" t="s">
        <v>19407</v>
      </c>
      <c r="F132" s="18" t="s">
        <v>19408</v>
      </c>
      <c r="G132" s="19">
        <v>12</v>
      </c>
      <c r="H132" s="23">
        <v>45864</v>
      </c>
      <c r="I132" s="23">
        <v>46228</v>
      </c>
      <c r="J132" s="23">
        <v>45588</v>
      </c>
      <c r="K132" s="23">
        <v>45588</v>
      </c>
      <c r="L132" s="20">
        <v>0</v>
      </c>
      <c r="M132" s="20">
        <v>0</v>
      </c>
      <c r="N132" s="20">
        <v>1080</v>
      </c>
      <c r="O132" s="21">
        <v>0</v>
      </c>
      <c r="Q132" s="20">
        <v>0</v>
      </c>
      <c r="R132" s="20">
        <f t="shared" si="6"/>
        <v>1080</v>
      </c>
      <c r="S132" s="20">
        <v>1080</v>
      </c>
    </row>
    <row r="133" spans="2:19">
      <c r="B133" s="18" t="s">
        <v>19409</v>
      </c>
      <c r="D133" s="18" t="s">
        <v>19410</v>
      </c>
      <c r="E133" s="18" t="s">
        <v>19411</v>
      </c>
      <c r="F133" s="18" t="s">
        <v>19412</v>
      </c>
      <c r="G133" s="19">
        <v>12</v>
      </c>
      <c r="H133" s="23">
        <v>45887</v>
      </c>
      <c r="I133" s="23">
        <v>46228</v>
      </c>
      <c r="J133" s="23">
        <v>45590</v>
      </c>
      <c r="K133" s="23">
        <v>45590</v>
      </c>
      <c r="L133" s="20">
        <v>1000</v>
      </c>
      <c r="M133" s="20">
        <v>0</v>
      </c>
      <c r="N133" s="20">
        <v>1110</v>
      </c>
      <c r="O133" s="21">
        <v>0</v>
      </c>
      <c r="Q133" s="20">
        <v>0</v>
      </c>
      <c r="R133" s="20">
        <f t="shared" si="6"/>
        <v>1110</v>
      </c>
      <c r="S133" s="20">
        <v>1110</v>
      </c>
    </row>
    <row r="134" spans="2:19">
      <c r="B134" s="18" t="s">
        <v>19413</v>
      </c>
      <c r="D134" s="18" t="s">
        <v>19414</v>
      </c>
      <c r="E134" s="18" t="s">
        <v>19415</v>
      </c>
      <c r="F134" s="18" t="s">
        <v>19416</v>
      </c>
      <c r="G134" s="19">
        <v>12</v>
      </c>
      <c r="H134" s="23">
        <v>45887</v>
      </c>
      <c r="I134" s="23">
        <v>46228</v>
      </c>
      <c r="J134" s="23">
        <v>45590</v>
      </c>
      <c r="K134" s="23">
        <v>45590</v>
      </c>
      <c r="L134" s="20">
        <v>0</v>
      </c>
      <c r="M134" s="20">
        <v>0</v>
      </c>
      <c r="N134" s="20">
        <v>1095</v>
      </c>
      <c r="O134" s="21">
        <v>0</v>
      </c>
      <c r="Q134" s="20">
        <v>0</v>
      </c>
      <c r="R134" s="20">
        <f t="shared" si="6"/>
        <v>1095</v>
      </c>
      <c r="S134" s="20">
        <v>1095</v>
      </c>
    </row>
    <row r="135" spans="2:19">
      <c r="B135" s="18" t="s">
        <v>19417</v>
      </c>
      <c r="D135" s="18" t="s">
        <v>19418</v>
      </c>
      <c r="E135" s="18" t="s">
        <v>19419</v>
      </c>
      <c r="F135" s="18" t="s">
        <v>19420</v>
      </c>
      <c r="G135" s="19">
        <v>12</v>
      </c>
      <c r="H135" s="23">
        <v>45870</v>
      </c>
      <c r="I135" s="23">
        <v>46228</v>
      </c>
      <c r="J135" s="23">
        <v>45582</v>
      </c>
      <c r="K135" s="23">
        <v>45582</v>
      </c>
      <c r="L135" s="20">
        <v>0</v>
      </c>
      <c r="M135" s="20">
        <v>0</v>
      </c>
      <c r="N135" s="20">
        <v>1080</v>
      </c>
      <c r="O135" s="21">
        <v>0</v>
      </c>
      <c r="Q135" s="20">
        <v>0</v>
      </c>
      <c r="R135" s="20">
        <f t="shared" si="6"/>
        <v>1080</v>
      </c>
      <c r="S135" s="20">
        <v>1080</v>
      </c>
    </row>
    <row r="136" spans="2:19">
      <c r="B136" s="18" t="s">
        <v>19421</v>
      </c>
      <c r="D136" s="18" t="s">
        <v>19422</v>
      </c>
      <c r="E136" s="18" t="s">
        <v>19423</v>
      </c>
      <c r="F136" s="18" t="s">
        <v>19424</v>
      </c>
      <c r="G136" s="19">
        <v>12</v>
      </c>
      <c r="H136" s="23">
        <v>45864</v>
      </c>
      <c r="I136" s="23">
        <v>46228</v>
      </c>
      <c r="J136" s="23">
        <v>45615</v>
      </c>
      <c r="K136" s="23">
        <v>45615</v>
      </c>
      <c r="L136" s="20">
        <v>0</v>
      </c>
      <c r="M136" s="20">
        <v>0</v>
      </c>
      <c r="N136" s="20">
        <v>1065</v>
      </c>
      <c r="O136" s="21">
        <v>0</v>
      </c>
      <c r="Q136" s="20">
        <v>0</v>
      </c>
      <c r="R136" s="20">
        <f t="shared" si="6"/>
        <v>1065</v>
      </c>
      <c r="S136" s="20">
        <v>1065</v>
      </c>
    </row>
    <row r="137" spans="2:19">
      <c r="B137" s="18" t="s">
        <v>19425</v>
      </c>
      <c r="D137" s="18" t="s">
        <v>19426</v>
      </c>
      <c r="E137" s="18" t="s">
        <v>19427</v>
      </c>
      <c r="F137" s="18" t="s">
        <v>19428</v>
      </c>
      <c r="G137" s="19">
        <v>12</v>
      </c>
      <c r="H137" s="23">
        <v>45887</v>
      </c>
      <c r="I137" s="23">
        <v>46228</v>
      </c>
      <c r="J137" s="23">
        <v>45592</v>
      </c>
      <c r="K137" s="23">
        <v>45593</v>
      </c>
      <c r="L137" s="20">
        <v>0</v>
      </c>
      <c r="M137" s="20">
        <v>0</v>
      </c>
      <c r="N137" s="20">
        <v>1145</v>
      </c>
      <c r="O137" s="21">
        <v>0</v>
      </c>
      <c r="Q137" s="20">
        <v>0</v>
      </c>
      <c r="R137" s="20">
        <f t="shared" si="6"/>
        <v>1145</v>
      </c>
      <c r="S137" s="20">
        <v>1145</v>
      </c>
    </row>
    <row r="138" spans="2:19">
      <c r="B138" s="18" t="s">
        <v>19429</v>
      </c>
      <c r="D138" s="18" t="s">
        <v>19430</v>
      </c>
      <c r="E138" s="18" t="s">
        <v>19431</v>
      </c>
      <c r="F138" s="18" t="s">
        <v>19432</v>
      </c>
      <c r="G138" s="19">
        <v>10</v>
      </c>
      <c r="H138" s="23">
        <v>45887</v>
      </c>
      <c r="I138" s="23">
        <v>46173</v>
      </c>
      <c r="J138" s="23">
        <v>45613</v>
      </c>
      <c r="K138" s="23">
        <v>45614</v>
      </c>
      <c r="L138" s="20">
        <v>0</v>
      </c>
      <c r="M138" s="20">
        <v>0</v>
      </c>
      <c r="N138" s="20">
        <v>1185</v>
      </c>
      <c r="O138" s="21">
        <v>0</v>
      </c>
      <c r="Q138" s="20">
        <v>0</v>
      </c>
      <c r="R138" s="20">
        <f t="shared" si="6"/>
        <v>1185</v>
      </c>
      <c r="S138" s="20">
        <v>1185</v>
      </c>
    </row>
    <row r="139" spans="2:19">
      <c r="B139" s="18" t="s">
        <v>19433</v>
      </c>
      <c r="D139" s="18" t="s">
        <v>19434</v>
      </c>
      <c r="E139" s="18" t="s">
        <v>19435</v>
      </c>
      <c r="F139" s="18" t="s">
        <v>19436</v>
      </c>
      <c r="G139" s="19">
        <v>12</v>
      </c>
      <c r="H139" s="23">
        <v>45864</v>
      </c>
      <c r="I139" s="23">
        <v>46228</v>
      </c>
      <c r="J139" s="23">
        <v>45597</v>
      </c>
      <c r="K139" s="23">
        <v>45597</v>
      </c>
      <c r="L139" s="20">
        <v>0</v>
      </c>
      <c r="M139" s="20">
        <v>0</v>
      </c>
      <c r="N139" s="20">
        <v>1080</v>
      </c>
      <c r="O139" s="21">
        <v>0</v>
      </c>
      <c r="Q139" s="20">
        <v>0</v>
      </c>
      <c r="R139" s="20">
        <f t="shared" si="6"/>
        <v>1080</v>
      </c>
      <c r="S139" s="20">
        <v>1080</v>
      </c>
    </row>
    <row r="140" spans="2:19">
      <c r="B140" s="18" t="s">
        <v>19437</v>
      </c>
      <c r="D140" s="18" t="s">
        <v>19438</v>
      </c>
      <c r="E140" s="18" t="s">
        <v>19439</v>
      </c>
      <c r="F140" s="18" t="s">
        <v>19440</v>
      </c>
      <c r="G140" s="19">
        <v>12</v>
      </c>
      <c r="H140" s="23">
        <v>45887</v>
      </c>
      <c r="I140" s="23">
        <v>46228</v>
      </c>
      <c r="J140" s="23">
        <v>45595</v>
      </c>
      <c r="K140" s="23">
        <v>45596</v>
      </c>
      <c r="L140" s="20">
        <v>0</v>
      </c>
      <c r="M140" s="20">
        <v>0</v>
      </c>
      <c r="N140" s="20">
        <v>1110</v>
      </c>
      <c r="O140" s="21">
        <v>0</v>
      </c>
      <c r="Q140" s="20">
        <v>0</v>
      </c>
      <c r="R140" s="20">
        <f t="shared" si="6"/>
        <v>1110</v>
      </c>
      <c r="S140" s="20">
        <v>1110</v>
      </c>
    </row>
    <row r="141" spans="2:19">
      <c r="B141" s="18" t="s">
        <v>19441</v>
      </c>
      <c r="D141" s="18" t="s">
        <v>19442</v>
      </c>
      <c r="E141" s="18" t="s">
        <v>19443</v>
      </c>
      <c r="F141" s="18" t="s">
        <v>19444</v>
      </c>
      <c r="G141" s="19">
        <v>12</v>
      </c>
      <c r="H141" s="23">
        <v>45887</v>
      </c>
      <c r="I141" s="23">
        <v>46228</v>
      </c>
      <c r="J141" s="23">
        <v>45590</v>
      </c>
      <c r="K141" s="23">
        <v>45590</v>
      </c>
      <c r="L141" s="20">
        <v>1000</v>
      </c>
      <c r="M141" s="20">
        <v>0</v>
      </c>
      <c r="N141" s="20">
        <v>1110</v>
      </c>
      <c r="O141" s="21">
        <v>0</v>
      </c>
      <c r="Q141" s="20">
        <v>0</v>
      </c>
      <c r="R141" s="20">
        <f t="shared" si="6"/>
        <v>1110</v>
      </c>
      <c r="S141" s="20">
        <v>1110</v>
      </c>
    </row>
    <row r="142" spans="2:19">
      <c r="B142" s="18" t="s">
        <v>19445</v>
      </c>
      <c r="D142" s="18" t="s">
        <v>19446</v>
      </c>
      <c r="E142" s="18" t="s">
        <v>19447</v>
      </c>
      <c r="F142" s="18" t="s">
        <v>19448</v>
      </c>
      <c r="G142" s="19">
        <v>12</v>
      </c>
      <c r="H142" s="23">
        <v>45887</v>
      </c>
      <c r="I142" s="23">
        <v>46228</v>
      </c>
      <c r="J142" s="23">
        <v>45590</v>
      </c>
      <c r="K142" s="23">
        <v>45590</v>
      </c>
      <c r="L142" s="20">
        <v>0</v>
      </c>
      <c r="M142" s="20">
        <v>0</v>
      </c>
      <c r="N142" s="20">
        <v>1110</v>
      </c>
      <c r="O142" s="21">
        <v>0</v>
      </c>
      <c r="Q142" s="20">
        <v>0</v>
      </c>
      <c r="R142" s="20">
        <f t="shared" si="6"/>
        <v>1110</v>
      </c>
      <c r="S142" s="20">
        <v>1110</v>
      </c>
    </row>
    <row r="143" spans="2:19">
      <c r="B143" s="18" t="s">
        <v>19449</v>
      </c>
      <c r="D143" s="18" t="s">
        <v>19450</v>
      </c>
      <c r="E143" s="18" t="s">
        <v>19451</v>
      </c>
      <c r="F143" s="18" t="s">
        <v>19452</v>
      </c>
      <c r="G143" s="19">
        <v>12</v>
      </c>
      <c r="H143" s="23">
        <v>45887</v>
      </c>
      <c r="I143" s="23">
        <v>46228</v>
      </c>
      <c r="J143" s="23">
        <v>45590</v>
      </c>
      <c r="K143" s="23">
        <v>45590</v>
      </c>
      <c r="L143" s="20">
        <v>1000</v>
      </c>
      <c r="M143" s="20">
        <v>0</v>
      </c>
      <c r="N143" s="20">
        <v>1110</v>
      </c>
      <c r="O143" s="21">
        <v>0</v>
      </c>
      <c r="Q143" s="20">
        <v>0</v>
      </c>
      <c r="R143" s="20">
        <f t="shared" si="6"/>
        <v>1110</v>
      </c>
      <c r="S143" s="20">
        <v>1110</v>
      </c>
    </row>
    <row r="144" spans="2:19">
      <c r="B144" s="18" t="s">
        <v>19453</v>
      </c>
      <c r="D144" s="18" t="s">
        <v>19454</v>
      </c>
      <c r="E144" s="18" t="s">
        <v>19455</v>
      </c>
      <c r="F144" s="18" t="s">
        <v>19456</v>
      </c>
      <c r="G144" s="19">
        <v>12</v>
      </c>
      <c r="H144" s="23">
        <v>45887</v>
      </c>
      <c r="I144" s="23">
        <v>46228</v>
      </c>
      <c r="J144" s="23">
        <v>45614</v>
      </c>
      <c r="K144" s="23">
        <v>45614</v>
      </c>
      <c r="L144" s="20">
        <v>0</v>
      </c>
      <c r="M144" s="20">
        <v>0</v>
      </c>
      <c r="N144" s="20">
        <v>1110</v>
      </c>
      <c r="O144" s="21">
        <v>0</v>
      </c>
      <c r="Q144" s="20">
        <v>0</v>
      </c>
      <c r="R144" s="20">
        <f t="shared" si="6"/>
        <v>1110</v>
      </c>
      <c r="S144" s="20">
        <v>1110</v>
      </c>
    </row>
    <row r="145" spans="1:19">
      <c r="B145" s="18" t="s">
        <v>19457</v>
      </c>
      <c r="D145" s="18" t="s">
        <v>19458</v>
      </c>
      <c r="E145" s="18" t="s">
        <v>19459</v>
      </c>
      <c r="F145" s="18" t="s">
        <v>19460</v>
      </c>
      <c r="G145" s="19">
        <v>12</v>
      </c>
      <c r="H145" s="23">
        <v>45887</v>
      </c>
      <c r="I145" s="23">
        <v>46228</v>
      </c>
      <c r="J145" s="23">
        <v>45590</v>
      </c>
      <c r="K145" s="23">
        <v>45590</v>
      </c>
      <c r="L145" s="20">
        <v>0</v>
      </c>
      <c r="M145" s="20">
        <v>0</v>
      </c>
      <c r="N145" s="20">
        <v>1110</v>
      </c>
      <c r="O145" s="21">
        <v>0</v>
      </c>
      <c r="Q145" s="20">
        <v>0</v>
      </c>
      <c r="R145" s="20">
        <f t="shared" si="6"/>
        <v>1110</v>
      </c>
      <c r="S145" s="20">
        <v>1110</v>
      </c>
    </row>
    <row r="146" spans="1:19">
      <c r="B146" s="18" t="s">
        <v>19461</v>
      </c>
      <c r="D146" s="18" t="s">
        <v>19462</v>
      </c>
      <c r="E146" s="18" t="s">
        <v>19463</v>
      </c>
      <c r="F146" s="18" t="s">
        <v>19464</v>
      </c>
      <c r="G146" s="19">
        <v>12</v>
      </c>
      <c r="H146" s="23">
        <v>45887</v>
      </c>
      <c r="I146" s="23">
        <v>46228</v>
      </c>
      <c r="J146" s="23">
        <v>45590</v>
      </c>
      <c r="K146" s="23">
        <v>45590</v>
      </c>
      <c r="L146" s="20">
        <v>0</v>
      </c>
      <c r="M146" s="20">
        <v>0</v>
      </c>
      <c r="N146" s="20">
        <v>1095</v>
      </c>
      <c r="O146" s="21">
        <v>0</v>
      </c>
      <c r="Q146" s="20">
        <v>0</v>
      </c>
      <c r="R146" s="20">
        <f t="shared" si="6"/>
        <v>1095</v>
      </c>
      <c r="S146" s="20">
        <v>1095</v>
      </c>
    </row>
    <row r="147" spans="1:19">
      <c r="A147" s="16" t="s">
        <v>19465</v>
      </c>
      <c r="B147" s="12">
        <f>COUNTA(B22:B23)+COUNTA(B25:B47)+COUNTA(B49:B64)+COUNTA(B66:B69)+COUNTA(B71:B96)+COUNTA(B98:B146)</f>
        <v>120</v>
      </c>
      <c r="G147" s="13">
        <f>IF((COUNTA(G22:G23)+COUNTA(G25:G47)+COUNTA(G49:G64)+COUNTA(G66:G69)+COUNTA(G71:G96)+COUNTA(G98:G146))=0,0,(SUM(G22:G23)+SUM(G25:G47)+SUM(G49:G64)+SUM(G66:G69)+SUM(G71:G96)+SUM(G98:G146))/(COUNTA(G22:G23)+COUNTA(G25:G47)+COUNTA(G49:G64)+COUNTA(G66:G69)+COUNTA(G71:G96)+COUNTA(G98:G146)))</f>
        <v>11.966666666666667</v>
      </c>
      <c r="L147" s="14">
        <f>IF((COUNTA(L22:L23)+COUNTA(L25:L47)+COUNTA(L49:L64)+COUNTA(L66:L69)+COUNTA(L71:L96)+COUNTA(L98:L146))=0,0,(SUM(L22:L23)+SUM(L25:L47)+SUM(L49:L64)+SUM(L66:L69)+SUM(L71:L96)+SUM(L98:L146))/(COUNTA(L22:L23)+COUNTA(L25:L47)+COUNTA(L49:L64)+COUNTA(L66:L69)+COUNTA(L71:L96)+COUNTA(L98:L146)))</f>
        <v>173.89166666666668</v>
      </c>
      <c r="M147" s="14">
        <f>IF((COUNTA(M22:M23)+COUNTA(M25:M47)+COUNTA(M49:M64)+COUNTA(M66:M69)+COUNTA(M71:M96)+COUNTA(M98:M146))=0,0,(SUM(M22:M23)+SUM(M25:M47)+SUM(M49:M64)+SUM(M66:M69)+SUM(M71:M96)+SUM(M98:M146))/(COUNTA(M22:M23)+COUNTA(M25:M47)+COUNTA(M49:M64)+COUNTA(M66:M69)+COUNTA(M71:M96)+COUNTA(M98:M146)))</f>
        <v>698.6433333333332</v>
      </c>
      <c r="N147" s="14">
        <f>IF(B147 &gt; 0, R147 / B147, 0)</f>
        <v>1123.95</v>
      </c>
      <c r="Q147" s="14">
        <f>IF((COUNTA(Q22:Q23)+COUNTA(Q25:Q47)+COUNTA(Q49:Q64)+COUNTA(Q66:Q69)+COUNTA(Q71:Q96)+COUNTA(Q98:Q146))=0,0,(SUM(Q22:Q23)+SUM(Q25:Q47)+SUM(Q49:Q64)+SUM(Q66:Q69)+SUM(Q71:Q96)+SUM(Q98:Q146))/(COUNTA(Q22:Q23)+COUNTA(Q25:Q47)+COUNTA(Q49:Q64)+COUNTA(Q66:Q69)+COUNTA(Q71:Q96)+COUNTA(Q98:Q146)))</f>
        <v>733.7833333333333</v>
      </c>
      <c r="R147" s="14">
        <f>SUM(R22:R23)+SUM(R25:R47)+SUM(R49:R64)+SUM(R66:R69)+SUM(R71:R96)+SUM(R98:R146)</f>
        <v>134874</v>
      </c>
    </row>
  </sheetData>
  <mergeCells count="6">
    <mergeCell ref="A7:E7"/>
    <mergeCell ref="F7:N7"/>
    <mergeCell ref="O7"/>
    <mergeCell ref="A19:I19"/>
    <mergeCell ref="J19:K19"/>
    <mergeCell ref="L19:O19"/>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B21"/>
  <sheetViews>
    <sheetView workbookViewId="0"/>
  </sheetViews>
  <sheetFormatPr defaultRowHeight="15"/>
  <cols>
    <col min="1" max="1" width="20.7109375" customWidth="1"/>
    <col min="2" max="2" width="80.7109375" customWidth="1"/>
  </cols>
  <sheetData>
    <row r="1" spans="1:2" ht="15.75">
      <c r="A1" s="28" t="s">
        <v>19466</v>
      </c>
      <c r="B1" s="26"/>
    </row>
    <row r="2" spans="1:2" ht="15.75">
      <c r="A2" s="28" t="s">
        <v>19467</v>
      </c>
      <c r="B2" s="26"/>
    </row>
    <row r="4" spans="1:2">
      <c r="A4" s="24" t="s">
        <v>19468</v>
      </c>
      <c r="B4" s="25" t="s">
        <v>19469</v>
      </c>
    </row>
    <row r="5" spans="1:2">
      <c r="A5" s="24" t="s">
        <v>19470</v>
      </c>
      <c r="B5" s="25" t="s">
        <v>19471</v>
      </c>
    </row>
    <row r="6" spans="1:2" ht="75">
      <c r="A6" s="24" t="s">
        <v>19472</v>
      </c>
      <c r="B6" s="25" t="s">
        <v>19473</v>
      </c>
    </row>
    <row r="7" spans="1:2">
      <c r="A7" s="24" t="s">
        <v>19474</v>
      </c>
      <c r="B7" s="25" t="s">
        <v>19475</v>
      </c>
    </row>
    <row r="8" spans="1:2">
      <c r="A8" s="24" t="s">
        <v>19476</v>
      </c>
      <c r="B8" s="25" t="s">
        <v>19477</v>
      </c>
    </row>
    <row r="9" spans="1:2">
      <c r="A9" s="24" t="s">
        <v>19478</v>
      </c>
      <c r="B9" s="25" t="s">
        <v>19479</v>
      </c>
    </row>
    <row r="10" spans="1:2">
      <c r="A10" s="24" t="s">
        <v>19480</v>
      </c>
      <c r="B10" s="25" t="s">
        <v>19481</v>
      </c>
    </row>
    <row r="11" spans="1:2">
      <c r="A11" s="24" t="s">
        <v>19482</v>
      </c>
      <c r="B11" s="25" t="s">
        <v>19483</v>
      </c>
    </row>
    <row r="12" spans="1:2" ht="30">
      <c r="A12" s="24" t="s">
        <v>19484</v>
      </c>
      <c r="B12" s="25" t="s">
        <v>19485</v>
      </c>
    </row>
    <row r="13" spans="1:2">
      <c r="A13" s="24" t="s">
        <v>19486</v>
      </c>
      <c r="B13" s="25" t="s">
        <v>19487</v>
      </c>
    </row>
    <row r="14" spans="1:2">
      <c r="A14" s="24" t="s">
        <v>19488</v>
      </c>
      <c r="B14" s="25" t="s">
        <v>19489</v>
      </c>
    </row>
    <row r="15" spans="1:2">
      <c r="A15" s="24" t="s">
        <v>19490</v>
      </c>
      <c r="B15" s="25" t="s">
        <v>19491</v>
      </c>
    </row>
    <row r="16" spans="1:2">
      <c r="A16" s="24" t="s">
        <v>19492</v>
      </c>
      <c r="B16" s="25" t="s">
        <v>19493</v>
      </c>
    </row>
    <row r="17" spans="1:2">
      <c r="A17" s="24" t="s">
        <v>19494</v>
      </c>
      <c r="B17" s="25" t="s">
        <v>19495</v>
      </c>
    </row>
    <row r="18" spans="1:2">
      <c r="A18" s="24" t="s">
        <v>19496</v>
      </c>
      <c r="B18" s="25" t="s">
        <v>19497</v>
      </c>
    </row>
    <row r="20" spans="1:2">
      <c r="A20" s="24" t="s">
        <v>19498</v>
      </c>
      <c r="B20" s="25" t="s">
        <v>19499</v>
      </c>
    </row>
    <row r="21" spans="1:2">
      <c r="A21" s="24" t="s">
        <v>19500</v>
      </c>
      <c r="B21" s="25" t="s">
        <v>19501</v>
      </c>
    </row>
  </sheetData>
  <mergeCells count="2">
    <mergeCell ref="A1:B1"/>
    <mergeCell ref="A2:B2"/>
  </mergeCells>
  <pageMargins left="0.7" right="0.7" top="0.75" bottom="0.75" header="0.3" footer="0.3"/>
  <pageSetup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B90D7-5115-4EDF-A410-197DB45A68F3}">
  <sheetPr>
    <tabColor theme="5" tint="0.39997558519241921"/>
  </sheetPr>
  <dimension ref="A1"/>
  <sheetViews>
    <sheetView topLeftCell="A25" workbookViewId="0">
      <selection activeCell="AC9" sqref="AC9:AC10"/>
    </sheetView>
  </sheetViews>
  <sheetFormatPr defaultColWidth="9.140625" defaultRowHeight="15"/>
  <cols>
    <col min="1" max="16384" width="9.140625" style="98"/>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197"/>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0</v>
      </c>
    </row>
    <row r="3" spans="1:25">
      <c r="A3" s="2" t="s">
        <v>1</v>
      </c>
    </row>
    <row r="4" spans="1:25">
      <c r="A4" s="2" t="s">
        <v>2</v>
      </c>
    </row>
    <row r="6" spans="1:25" ht="15.75">
      <c r="A6" s="3" t="s">
        <v>3</v>
      </c>
    </row>
    <row r="7" spans="1:25">
      <c r="A7" s="26"/>
      <c r="B7" s="26"/>
      <c r="C7" s="26"/>
      <c r="D7" s="26"/>
      <c r="E7" s="26"/>
      <c r="F7" s="27" t="s">
        <v>4</v>
      </c>
      <c r="G7" s="27"/>
      <c r="H7" s="27"/>
      <c r="I7" s="27"/>
      <c r="J7" s="27"/>
      <c r="K7" s="27"/>
      <c r="L7" s="27"/>
      <c r="M7" s="27"/>
      <c r="N7" s="27"/>
      <c r="O7" s="26"/>
    </row>
    <row r="8" spans="1:25" ht="25.5">
      <c r="A8" s="4" t="s">
        <v>5</v>
      </c>
      <c r="B8" s="5" t="s">
        <v>6</v>
      </c>
      <c r="C8" s="5" t="s">
        <v>7</v>
      </c>
      <c r="D8" s="6" t="s">
        <v>8</v>
      </c>
      <c r="E8" s="5" t="s">
        <v>9</v>
      </c>
      <c r="F8" s="5" t="s">
        <v>11</v>
      </c>
      <c r="G8" s="5" t="s">
        <v>12</v>
      </c>
      <c r="H8" s="5" t="s">
        <v>13</v>
      </c>
      <c r="I8" s="5" t="s">
        <v>14</v>
      </c>
      <c r="J8" s="5" t="s">
        <v>15</v>
      </c>
      <c r="K8" s="5" t="s">
        <v>16</v>
      </c>
      <c r="L8" s="8" t="s">
        <v>17</v>
      </c>
      <c r="M8" s="8" t="s">
        <v>18</v>
      </c>
      <c r="N8" s="8" t="s">
        <v>19</v>
      </c>
      <c r="O8" s="5" t="s">
        <v>20</v>
      </c>
      <c r="Q8" s="10" t="s">
        <v>10</v>
      </c>
      <c r="R8" s="10" t="s">
        <v>10</v>
      </c>
      <c r="S8" s="10" t="s">
        <v>10</v>
      </c>
      <c r="T8" s="10" t="s">
        <v>10</v>
      </c>
      <c r="U8" s="11" t="s">
        <v>21</v>
      </c>
      <c r="V8" s="11" t="s">
        <v>22</v>
      </c>
      <c r="W8" s="11" t="s">
        <v>23</v>
      </c>
      <c r="X8" s="11" t="s">
        <v>24</v>
      </c>
      <c r="Y8" s="11" t="s">
        <v>25</v>
      </c>
    </row>
    <row r="9" spans="1:25">
      <c r="A9" s="18" t="s">
        <v>26</v>
      </c>
      <c r="B9" s="19">
        <v>0</v>
      </c>
      <c r="C9" s="19">
        <v>8</v>
      </c>
      <c r="D9" s="20">
        <v>1006.875</v>
      </c>
      <c r="E9" s="19">
        <v>8</v>
      </c>
      <c r="F9" s="19">
        <v>4</v>
      </c>
      <c r="G9" s="19">
        <v>5</v>
      </c>
      <c r="H9" s="19">
        <v>3</v>
      </c>
      <c r="I9" s="19">
        <v>3</v>
      </c>
      <c r="J9" s="19">
        <v>7</v>
      </c>
      <c r="K9" s="19">
        <v>8</v>
      </c>
      <c r="L9" s="22">
        <v>0.875</v>
      </c>
      <c r="M9" s="22">
        <v>1</v>
      </c>
      <c r="N9" s="22">
        <v>0.125</v>
      </c>
      <c r="O9" s="19">
        <v>0</v>
      </c>
      <c r="Q9" s="19">
        <v>0</v>
      </c>
      <c r="R9" s="19">
        <v>0</v>
      </c>
      <c r="S9" s="19">
        <v>0</v>
      </c>
      <c r="T9" s="19">
        <v>8</v>
      </c>
      <c r="U9" s="20">
        <v>8055</v>
      </c>
      <c r="V9" s="20">
        <v>0</v>
      </c>
      <c r="W9" s="20">
        <v>2528</v>
      </c>
      <c r="X9" s="20">
        <v>8</v>
      </c>
      <c r="Y9" s="20">
        <v>8</v>
      </c>
    </row>
    <row r="10" spans="1:25">
      <c r="A10" s="18" t="s">
        <v>27</v>
      </c>
      <c r="B10" s="19">
        <v>0</v>
      </c>
      <c r="C10" s="19">
        <v>8</v>
      </c>
      <c r="D10" s="20">
        <v>1025</v>
      </c>
      <c r="E10" s="19">
        <v>8</v>
      </c>
      <c r="F10" s="19">
        <v>2</v>
      </c>
      <c r="G10" s="19">
        <v>8</v>
      </c>
      <c r="H10" s="19">
        <v>3</v>
      </c>
      <c r="I10" s="19">
        <v>0</v>
      </c>
      <c r="J10" s="19">
        <v>5</v>
      </c>
      <c r="K10" s="19">
        <v>8</v>
      </c>
      <c r="L10" s="22">
        <v>0.625</v>
      </c>
      <c r="M10" s="22">
        <v>1</v>
      </c>
      <c r="N10" s="22">
        <v>0.375</v>
      </c>
      <c r="O10" s="19">
        <v>0</v>
      </c>
      <c r="Q10" s="19">
        <v>0</v>
      </c>
      <c r="R10" s="19">
        <v>1</v>
      </c>
      <c r="S10" s="19">
        <v>0</v>
      </c>
      <c r="T10" s="19">
        <v>7</v>
      </c>
      <c r="U10" s="20">
        <v>8200</v>
      </c>
      <c r="V10" s="20">
        <v>0</v>
      </c>
      <c r="W10" s="20">
        <v>2520</v>
      </c>
      <c r="X10" s="20">
        <v>3</v>
      </c>
      <c r="Y10" s="20">
        <v>7</v>
      </c>
    </row>
    <row r="11" spans="1:25">
      <c r="A11" s="18" t="s">
        <v>28</v>
      </c>
      <c r="B11" s="19">
        <v>0</v>
      </c>
      <c r="C11" s="19">
        <v>10</v>
      </c>
      <c r="D11" s="20">
        <v>1151.1111111111111</v>
      </c>
      <c r="E11" s="19">
        <v>9</v>
      </c>
      <c r="F11" s="19">
        <v>6</v>
      </c>
      <c r="G11" s="19">
        <v>5</v>
      </c>
      <c r="H11" s="19">
        <v>4</v>
      </c>
      <c r="I11" s="19">
        <v>4</v>
      </c>
      <c r="J11" s="19">
        <v>10</v>
      </c>
      <c r="K11" s="19">
        <v>9</v>
      </c>
      <c r="L11" s="22">
        <v>1</v>
      </c>
      <c r="M11" s="22">
        <v>0.9</v>
      </c>
      <c r="N11" s="22">
        <v>-9.9999999999999978E-2</v>
      </c>
      <c r="O11" s="19">
        <v>1</v>
      </c>
      <c r="Q11" s="19">
        <v>0</v>
      </c>
      <c r="R11" s="19">
        <v>0</v>
      </c>
      <c r="S11" s="19">
        <v>0</v>
      </c>
      <c r="T11" s="19">
        <v>9</v>
      </c>
      <c r="U11" s="20">
        <v>10360</v>
      </c>
      <c r="V11" s="20">
        <v>0</v>
      </c>
      <c r="W11" s="20">
        <v>3770</v>
      </c>
      <c r="X11" s="20">
        <v>8</v>
      </c>
      <c r="Y11" s="20">
        <v>9</v>
      </c>
    </row>
    <row r="12" spans="1:25">
      <c r="A12" s="18" t="s">
        <v>29</v>
      </c>
      <c r="B12" s="19">
        <v>0</v>
      </c>
      <c r="C12" s="19">
        <v>2</v>
      </c>
      <c r="D12" s="20">
        <v>1187.5</v>
      </c>
      <c r="E12" s="19">
        <v>2</v>
      </c>
      <c r="F12" s="19">
        <v>0</v>
      </c>
      <c r="G12" s="19">
        <v>2</v>
      </c>
      <c r="H12" s="19">
        <v>1</v>
      </c>
      <c r="I12" s="19">
        <v>0</v>
      </c>
      <c r="J12" s="19">
        <v>1</v>
      </c>
      <c r="K12" s="19">
        <v>2</v>
      </c>
      <c r="L12" s="22">
        <v>0.5</v>
      </c>
      <c r="M12" s="22">
        <v>1</v>
      </c>
      <c r="N12" s="22">
        <v>0.5</v>
      </c>
      <c r="O12" s="19">
        <v>0</v>
      </c>
      <c r="Q12" s="19">
        <v>0</v>
      </c>
      <c r="R12" s="19">
        <v>0</v>
      </c>
      <c r="S12" s="19">
        <v>0</v>
      </c>
      <c r="T12" s="19">
        <v>2</v>
      </c>
      <c r="U12" s="20">
        <v>2375</v>
      </c>
      <c r="V12" s="20">
        <v>0</v>
      </c>
      <c r="W12" s="20">
        <v>924</v>
      </c>
      <c r="X12" s="20">
        <v>2</v>
      </c>
      <c r="Y12" s="20">
        <v>2</v>
      </c>
    </row>
    <row r="13" spans="1:25">
      <c r="A13" s="18" t="s">
        <v>30</v>
      </c>
      <c r="B13" s="19">
        <v>0</v>
      </c>
      <c r="C13" s="19">
        <v>2</v>
      </c>
      <c r="D13" s="20">
        <v>1197.5</v>
      </c>
      <c r="E13" s="19">
        <v>2</v>
      </c>
      <c r="F13" s="19">
        <v>2</v>
      </c>
      <c r="G13" s="19">
        <v>2</v>
      </c>
      <c r="H13" s="19">
        <v>0</v>
      </c>
      <c r="I13" s="19">
        <v>0</v>
      </c>
      <c r="J13" s="19">
        <v>2</v>
      </c>
      <c r="K13" s="19">
        <v>2</v>
      </c>
      <c r="L13" s="22">
        <v>1</v>
      </c>
      <c r="M13" s="22">
        <v>1</v>
      </c>
      <c r="N13" s="22">
        <v>0</v>
      </c>
      <c r="O13" s="19">
        <v>0</v>
      </c>
      <c r="Q13" s="19">
        <v>0</v>
      </c>
      <c r="R13" s="19">
        <v>0</v>
      </c>
      <c r="S13" s="19">
        <v>0</v>
      </c>
      <c r="T13" s="19">
        <v>2</v>
      </c>
      <c r="U13" s="20">
        <v>2395</v>
      </c>
      <c r="V13" s="20">
        <v>0</v>
      </c>
      <c r="W13" s="20">
        <v>928</v>
      </c>
      <c r="X13" s="20">
        <v>0</v>
      </c>
      <c r="Y13" s="20">
        <v>2</v>
      </c>
    </row>
    <row r="14" spans="1:25">
      <c r="A14" s="18" t="s">
        <v>31</v>
      </c>
      <c r="B14" s="19">
        <v>0</v>
      </c>
      <c r="C14" s="19">
        <v>12</v>
      </c>
      <c r="D14" s="20">
        <v>940.41666666666663</v>
      </c>
      <c r="E14" s="19">
        <v>12</v>
      </c>
      <c r="F14" s="19">
        <v>9</v>
      </c>
      <c r="G14" s="19">
        <v>3</v>
      </c>
      <c r="H14" s="19">
        <v>3</v>
      </c>
      <c r="I14" s="19">
        <v>9</v>
      </c>
      <c r="J14" s="19">
        <v>12</v>
      </c>
      <c r="K14" s="19">
        <v>12</v>
      </c>
      <c r="L14" s="22">
        <v>1</v>
      </c>
      <c r="M14" s="22">
        <v>1</v>
      </c>
      <c r="N14" s="22">
        <v>0</v>
      </c>
      <c r="O14" s="19">
        <v>0</v>
      </c>
      <c r="Q14" s="19">
        <v>0</v>
      </c>
      <c r="R14" s="19">
        <v>0</v>
      </c>
      <c r="S14" s="19">
        <v>0</v>
      </c>
      <c r="T14" s="19">
        <v>12</v>
      </c>
      <c r="U14" s="20">
        <v>11285</v>
      </c>
      <c r="V14" s="20">
        <v>0</v>
      </c>
      <c r="W14" s="20">
        <v>3936</v>
      </c>
      <c r="X14" s="20">
        <v>12</v>
      </c>
      <c r="Y14" s="20">
        <v>12</v>
      </c>
    </row>
    <row r="15" spans="1:25">
      <c r="A15" s="18" t="s">
        <v>32</v>
      </c>
      <c r="B15" s="19">
        <v>0</v>
      </c>
      <c r="C15" s="19">
        <v>16</v>
      </c>
      <c r="D15" s="20">
        <v>869.66666666666663</v>
      </c>
      <c r="E15" s="19">
        <v>16</v>
      </c>
      <c r="F15" s="19">
        <v>6</v>
      </c>
      <c r="G15" s="19">
        <v>10</v>
      </c>
      <c r="H15" s="19">
        <v>9</v>
      </c>
      <c r="I15" s="19">
        <v>5</v>
      </c>
      <c r="J15" s="19">
        <v>15</v>
      </c>
      <c r="K15" s="19">
        <v>15</v>
      </c>
      <c r="L15" s="22">
        <v>0.9375</v>
      </c>
      <c r="M15" s="22">
        <v>0.9375</v>
      </c>
      <c r="N15" s="22">
        <v>0</v>
      </c>
      <c r="O15" s="19">
        <v>1</v>
      </c>
      <c r="Q15" s="19">
        <v>0</v>
      </c>
      <c r="R15" s="19">
        <v>0</v>
      </c>
      <c r="S15" s="19">
        <v>0</v>
      </c>
      <c r="T15" s="19">
        <v>15</v>
      </c>
      <c r="U15" s="20">
        <v>13045</v>
      </c>
      <c r="V15" s="20">
        <v>0</v>
      </c>
      <c r="W15" s="20">
        <v>4416</v>
      </c>
      <c r="X15" s="20">
        <v>16</v>
      </c>
      <c r="Y15" s="20">
        <v>15</v>
      </c>
    </row>
    <row r="16" spans="1:25">
      <c r="A16" s="18" t="s">
        <v>33</v>
      </c>
      <c r="B16" s="19">
        <v>0</v>
      </c>
      <c r="C16" s="19">
        <v>16</v>
      </c>
      <c r="D16" s="20">
        <v>875</v>
      </c>
      <c r="E16" s="19">
        <v>16</v>
      </c>
      <c r="F16" s="19">
        <v>10</v>
      </c>
      <c r="G16" s="19">
        <v>12</v>
      </c>
      <c r="H16" s="19">
        <v>4</v>
      </c>
      <c r="I16" s="19">
        <v>4</v>
      </c>
      <c r="J16" s="19">
        <v>14</v>
      </c>
      <c r="K16" s="19">
        <v>16</v>
      </c>
      <c r="L16" s="22">
        <v>0.875</v>
      </c>
      <c r="M16" s="22">
        <v>1</v>
      </c>
      <c r="N16" s="22">
        <v>0.125</v>
      </c>
      <c r="O16" s="19">
        <v>0</v>
      </c>
      <c r="Q16" s="19">
        <v>0</v>
      </c>
      <c r="R16" s="19">
        <v>0</v>
      </c>
      <c r="S16" s="19">
        <v>0</v>
      </c>
      <c r="T16" s="19">
        <v>16</v>
      </c>
      <c r="U16" s="20">
        <v>14000</v>
      </c>
      <c r="V16" s="20">
        <v>0</v>
      </c>
      <c r="W16" s="20">
        <v>4416</v>
      </c>
      <c r="X16" s="20">
        <v>16</v>
      </c>
      <c r="Y16" s="20">
        <v>16</v>
      </c>
    </row>
    <row r="17" spans="1:25">
      <c r="A17" s="18" t="s">
        <v>34</v>
      </c>
      <c r="B17" s="19">
        <v>0</v>
      </c>
      <c r="C17" s="19">
        <v>48</v>
      </c>
      <c r="D17" s="20">
        <v>926.38297872340422</v>
      </c>
      <c r="E17" s="19">
        <v>48</v>
      </c>
      <c r="F17" s="19">
        <v>28</v>
      </c>
      <c r="G17" s="19">
        <v>26</v>
      </c>
      <c r="H17" s="19">
        <v>15</v>
      </c>
      <c r="I17" s="19">
        <v>21</v>
      </c>
      <c r="J17" s="19">
        <v>43</v>
      </c>
      <c r="K17" s="19">
        <v>47</v>
      </c>
      <c r="L17" s="22">
        <v>0.89583333333333337</v>
      </c>
      <c r="M17" s="22">
        <v>0.97916666666666663</v>
      </c>
      <c r="N17" s="22">
        <v>8.3333333333333259E-2</v>
      </c>
      <c r="O17" s="19">
        <v>1</v>
      </c>
      <c r="Q17" s="19">
        <v>0</v>
      </c>
      <c r="R17" s="19">
        <v>3</v>
      </c>
      <c r="S17" s="19">
        <v>0</v>
      </c>
      <c r="T17" s="19">
        <v>44</v>
      </c>
      <c r="U17" s="20">
        <v>43540</v>
      </c>
      <c r="V17" s="20">
        <v>0</v>
      </c>
      <c r="W17" s="20">
        <v>14688</v>
      </c>
      <c r="X17" s="20">
        <v>50</v>
      </c>
      <c r="Y17" s="20">
        <v>44</v>
      </c>
    </row>
    <row r="18" spans="1:25">
      <c r="A18" s="18" t="s">
        <v>35</v>
      </c>
      <c r="B18" s="19">
        <v>0</v>
      </c>
      <c r="C18" s="19">
        <v>12</v>
      </c>
      <c r="D18" s="20">
        <v>1006.25</v>
      </c>
      <c r="E18" s="19">
        <v>10</v>
      </c>
      <c r="F18" s="19">
        <v>7</v>
      </c>
      <c r="G18" s="19">
        <v>12</v>
      </c>
      <c r="H18" s="19">
        <v>2</v>
      </c>
      <c r="I18" s="19">
        <v>0</v>
      </c>
      <c r="J18" s="19">
        <v>9</v>
      </c>
      <c r="K18" s="19">
        <v>12</v>
      </c>
      <c r="L18" s="22">
        <v>0.75</v>
      </c>
      <c r="M18" s="22">
        <v>1</v>
      </c>
      <c r="N18" s="22">
        <v>0.25</v>
      </c>
      <c r="O18" s="19">
        <v>0</v>
      </c>
      <c r="Q18" s="19">
        <v>0</v>
      </c>
      <c r="R18" s="19">
        <v>0</v>
      </c>
      <c r="S18" s="19">
        <v>0</v>
      </c>
      <c r="T18" s="19">
        <v>12</v>
      </c>
      <c r="U18" s="20">
        <v>12075</v>
      </c>
      <c r="V18" s="20">
        <v>0</v>
      </c>
      <c r="W18" s="20">
        <v>4140</v>
      </c>
      <c r="X18" s="20">
        <v>7</v>
      </c>
      <c r="Y18" s="20">
        <v>12</v>
      </c>
    </row>
    <row r="19" spans="1:25">
      <c r="A19" s="18" t="s">
        <v>36</v>
      </c>
      <c r="B19" s="19">
        <v>0</v>
      </c>
      <c r="C19" s="19">
        <v>4</v>
      </c>
      <c r="D19" s="20">
        <v>1208.75</v>
      </c>
      <c r="E19" s="19">
        <v>4</v>
      </c>
      <c r="F19" s="19">
        <v>2</v>
      </c>
      <c r="G19" s="19">
        <v>2</v>
      </c>
      <c r="H19" s="19">
        <v>0</v>
      </c>
      <c r="I19" s="19">
        <v>2</v>
      </c>
      <c r="J19" s="19">
        <v>2</v>
      </c>
      <c r="K19" s="19">
        <v>4</v>
      </c>
      <c r="L19" s="22">
        <v>0.5</v>
      </c>
      <c r="M19" s="22">
        <v>1</v>
      </c>
      <c r="N19" s="22">
        <v>0.5</v>
      </c>
      <c r="O19" s="19">
        <v>0</v>
      </c>
      <c r="Q19" s="19">
        <v>0</v>
      </c>
      <c r="R19" s="19">
        <v>0</v>
      </c>
      <c r="S19" s="19">
        <v>0</v>
      </c>
      <c r="T19" s="19">
        <v>4</v>
      </c>
      <c r="U19" s="20">
        <v>4835</v>
      </c>
      <c r="V19" s="20">
        <v>0</v>
      </c>
      <c r="W19" s="20">
        <v>1284</v>
      </c>
      <c r="X19" s="20">
        <v>2</v>
      </c>
      <c r="Y19" s="20">
        <v>4</v>
      </c>
    </row>
    <row r="20" spans="1:25">
      <c r="A20" s="18" t="s">
        <v>37</v>
      </c>
      <c r="B20" s="19">
        <v>0</v>
      </c>
      <c r="C20" s="19">
        <v>12</v>
      </c>
      <c r="D20" s="20">
        <v>1246.3636363636363</v>
      </c>
      <c r="E20" s="19">
        <v>12</v>
      </c>
      <c r="F20" s="19">
        <v>9</v>
      </c>
      <c r="G20" s="19">
        <v>7</v>
      </c>
      <c r="H20" s="19">
        <v>2</v>
      </c>
      <c r="I20" s="19">
        <v>4</v>
      </c>
      <c r="J20" s="19">
        <v>11</v>
      </c>
      <c r="K20" s="19">
        <v>11</v>
      </c>
      <c r="L20" s="22">
        <v>0.91666666666666663</v>
      </c>
      <c r="M20" s="22">
        <v>0.91666666666666663</v>
      </c>
      <c r="N20" s="22">
        <v>0</v>
      </c>
      <c r="O20" s="19">
        <v>1</v>
      </c>
      <c r="Q20" s="19">
        <v>0</v>
      </c>
      <c r="R20" s="19">
        <v>0</v>
      </c>
      <c r="S20" s="19">
        <v>0</v>
      </c>
      <c r="T20" s="19">
        <v>11</v>
      </c>
      <c r="U20" s="20">
        <v>13710</v>
      </c>
      <c r="V20" s="20">
        <v>0</v>
      </c>
      <c r="W20" s="20">
        <v>3828</v>
      </c>
      <c r="X20" s="20">
        <v>11</v>
      </c>
      <c r="Y20" s="20">
        <v>11</v>
      </c>
    </row>
    <row r="21" spans="1:25">
      <c r="A21" s="18" t="s">
        <v>38</v>
      </c>
      <c r="B21" s="19">
        <v>0</v>
      </c>
      <c r="C21" s="19">
        <v>0</v>
      </c>
      <c r="D21" s="20">
        <v>0</v>
      </c>
      <c r="E21" s="19">
        <v>0</v>
      </c>
      <c r="F21" s="19">
        <v>0</v>
      </c>
      <c r="G21" s="19">
        <v>0</v>
      </c>
      <c r="H21" s="19">
        <v>0</v>
      </c>
      <c r="I21" s="19">
        <v>0</v>
      </c>
      <c r="J21" s="19">
        <v>0</v>
      </c>
      <c r="K21" s="19">
        <v>0</v>
      </c>
      <c r="L21" s="22">
        <v>0</v>
      </c>
      <c r="M21" s="22">
        <v>0</v>
      </c>
      <c r="N21" s="22">
        <v>0</v>
      </c>
      <c r="O21" s="19">
        <v>0</v>
      </c>
      <c r="Q21" s="19">
        <v>0</v>
      </c>
      <c r="R21" s="19">
        <v>0</v>
      </c>
      <c r="S21" s="19">
        <v>0</v>
      </c>
      <c r="T21" s="19">
        <v>0</v>
      </c>
      <c r="U21" s="20">
        <v>0</v>
      </c>
      <c r="V21" s="20">
        <v>0</v>
      </c>
      <c r="W21" s="20">
        <v>0</v>
      </c>
      <c r="X21" s="20">
        <v>0</v>
      </c>
      <c r="Y21" s="20">
        <v>0</v>
      </c>
    </row>
    <row r="22" spans="1:25">
      <c r="A22" s="18" t="s">
        <v>39</v>
      </c>
      <c r="B22" s="19">
        <v>0</v>
      </c>
      <c r="C22" s="19">
        <v>4</v>
      </c>
      <c r="D22" s="20">
        <v>1353.75</v>
      </c>
      <c r="E22" s="19">
        <v>4</v>
      </c>
      <c r="F22" s="19">
        <v>3</v>
      </c>
      <c r="G22" s="19">
        <v>3</v>
      </c>
      <c r="H22" s="19">
        <v>1</v>
      </c>
      <c r="I22" s="19">
        <v>1</v>
      </c>
      <c r="J22" s="19">
        <v>4</v>
      </c>
      <c r="K22" s="19">
        <v>4</v>
      </c>
      <c r="L22" s="22">
        <v>1</v>
      </c>
      <c r="M22" s="22">
        <v>1</v>
      </c>
      <c r="N22" s="22">
        <v>0</v>
      </c>
      <c r="O22" s="19">
        <v>0</v>
      </c>
      <c r="Q22" s="19">
        <v>0</v>
      </c>
      <c r="R22" s="19">
        <v>0</v>
      </c>
      <c r="S22" s="19">
        <v>0</v>
      </c>
      <c r="T22" s="19">
        <v>4</v>
      </c>
      <c r="U22" s="20">
        <v>5415</v>
      </c>
      <c r="V22" s="20">
        <v>0</v>
      </c>
      <c r="W22" s="20">
        <v>1728</v>
      </c>
      <c r="X22" s="20">
        <v>4</v>
      </c>
      <c r="Y22" s="20">
        <v>4</v>
      </c>
    </row>
    <row r="23" spans="1:25">
      <c r="A23" s="18" t="s">
        <v>40</v>
      </c>
      <c r="B23" s="19">
        <v>0</v>
      </c>
      <c r="C23" s="19">
        <v>4</v>
      </c>
      <c r="D23" s="20">
        <v>1380</v>
      </c>
      <c r="E23" s="19">
        <v>4</v>
      </c>
      <c r="F23" s="19">
        <v>2</v>
      </c>
      <c r="G23" s="19">
        <v>3</v>
      </c>
      <c r="H23" s="19">
        <v>2</v>
      </c>
      <c r="I23" s="19">
        <v>1</v>
      </c>
      <c r="J23" s="19">
        <v>4</v>
      </c>
      <c r="K23" s="19">
        <v>4</v>
      </c>
      <c r="L23" s="22">
        <v>1</v>
      </c>
      <c r="M23" s="22">
        <v>1</v>
      </c>
      <c r="N23" s="22">
        <v>0</v>
      </c>
      <c r="O23" s="19">
        <v>0</v>
      </c>
      <c r="Q23" s="19">
        <v>0</v>
      </c>
      <c r="R23" s="19">
        <v>0</v>
      </c>
      <c r="S23" s="19">
        <v>0</v>
      </c>
      <c r="T23" s="19">
        <v>4</v>
      </c>
      <c r="U23" s="20">
        <v>5520</v>
      </c>
      <c r="V23" s="20">
        <v>0</v>
      </c>
      <c r="W23" s="20">
        <v>1624</v>
      </c>
      <c r="X23" s="20">
        <v>5</v>
      </c>
      <c r="Y23" s="20">
        <v>4</v>
      </c>
    </row>
    <row r="24" spans="1:25">
      <c r="A24" s="16" t="s">
        <v>41</v>
      </c>
      <c r="B24" s="13">
        <f>SUM(B9:B23)</f>
        <v>0</v>
      </c>
      <c r="C24" s="13">
        <f>SUM(C9:C23)</f>
        <v>158</v>
      </c>
      <c r="D24" s="14">
        <f>IF(K24 &gt; 0, U24 / K24, 0)</f>
        <v>1005.2597402597403</v>
      </c>
      <c r="E24" s="13">
        <f t="shared" ref="E24:K24" si="0">SUM(E9:E23)</f>
        <v>155</v>
      </c>
      <c r="F24" s="13">
        <f t="shared" si="0"/>
        <v>90</v>
      </c>
      <c r="G24" s="13">
        <f t="shared" si="0"/>
        <v>100</v>
      </c>
      <c r="H24" s="13">
        <f t="shared" si="0"/>
        <v>49</v>
      </c>
      <c r="I24" s="13">
        <f t="shared" si="0"/>
        <v>54</v>
      </c>
      <c r="J24" s="13">
        <f t="shared" si="0"/>
        <v>139</v>
      </c>
      <c r="K24" s="13">
        <f t="shared" si="0"/>
        <v>154</v>
      </c>
      <c r="L24" s="15">
        <f>IF(C24 &gt; 0, J24 / C24, 0)</f>
        <v>0.879746835443038</v>
      </c>
      <c r="M24" s="15">
        <f>IF(C24 &gt; 0, K24 / (C24), 0)</f>
        <v>0.97468354430379744</v>
      </c>
      <c r="N24" s="15">
        <f>M24 - L24</f>
        <v>9.4936708860759444E-2</v>
      </c>
      <c r="O24" s="13">
        <f>SUM(O9:O23)</f>
        <v>4</v>
      </c>
      <c r="Q24" s="13">
        <f t="shared" ref="Q24:Y24" si="1">SUM(Q9:Q23)</f>
        <v>0</v>
      </c>
      <c r="R24" s="13">
        <f t="shared" si="1"/>
        <v>4</v>
      </c>
      <c r="S24" s="13">
        <f t="shared" si="1"/>
        <v>0</v>
      </c>
      <c r="T24" s="13">
        <f t="shared" si="1"/>
        <v>150</v>
      </c>
      <c r="U24" s="14">
        <f t="shared" si="1"/>
        <v>154810</v>
      </c>
      <c r="V24" s="14">
        <f t="shared" si="1"/>
        <v>0</v>
      </c>
      <c r="W24" s="14">
        <f t="shared" si="1"/>
        <v>50730</v>
      </c>
      <c r="X24" s="14">
        <f t="shared" si="1"/>
        <v>144</v>
      </c>
      <c r="Y24" s="14">
        <f t="shared" si="1"/>
        <v>150</v>
      </c>
    </row>
    <row r="26" spans="1:25" ht="15.75">
      <c r="A26" s="3" t="s">
        <v>42</v>
      </c>
    </row>
    <row r="27" spans="1:25">
      <c r="A27" s="26"/>
      <c r="B27" s="26"/>
      <c r="C27" s="26"/>
      <c r="D27" s="26"/>
      <c r="E27" s="26"/>
      <c r="F27" s="26"/>
      <c r="G27" s="26"/>
      <c r="H27" s="26"/>
      <c r="I27" s="26"/>
      <c r="J27" s="27" t="s">
        <v>43</v>
      </c>
      <c r="K27" s="27"/>
      <c r="L27" s="26"/>
      <c r="M27" s="26"/>
      <c r="N27" s="26"/>
      <c r="O27" s="26"/>
    </row>
    <row r="28" spans="1:25" ht="25.5">
      <c r="A28" s="4" t="s">
        <v>44</v>
      </c>
      <c r="B28" s="4" t="s">
        <v>45</v>
      </c>
      <c r="C28" s="4" t="s">
        <v>46</v>
      </c>
      <c r="D28" s="4" t="s">
        <v>47</v>
      </c>
      <c r="E28" s="4" t="s">
        <v>48</v>
      </c>
      <c r="F28" s="4" t="s">
        <v>49</v>
      </c>
      <c r="G28" s="5" t="s">
        <v>50</v>
      </c>
      <c r="H28" s="9" t="s">
        <v>51</v>
      </c>
      <c r="I28" s="9" t="s">
        <v>52</v>
      </c>
      <c r="J28" s="9" t="s">
        <v>53</v>
      </c>
      <c r="K28" s="9" t="s">
        <v>54</v>
      </c>
      <c r="L28" s="6" t="s">
        <v>55</v>
      </c>
      <c r="M28" s="6" t="s">
        <v>57</v>
      </c>
      <c r="N28" s="6" t="s">
        <v>58</v>
      </c>
      <c r="O28" s="7" t="s">
        <v>59</v>
      </c>
      <c r="Q28" s="11" t="s">
        <v>56</v>
      </c>
      <c r="R28" s="11" t="s">
        <v>60</v>
      </c>
      <c r="S28" s="11" t="s">
        <v>61</v>
      </c>
    </row>
    <row r="29" spans="1:25">
      <c r="A29" s="17" t="s">
        <v>62</v>
      </c>
    </row>
    <row r="30" spans="1:25">
      <c r="A30" s="18" t="s">
        <v>63</v>
      </c>
      <c r="B30" s="18" t="s">
        <v>64</v>
      </c>
      <c r="C30" s="18" t="s">
        <v>65</v>
      </c>
      <c r="D30" s="18" t="s">
        <v>66</v>
      </c>
      <c r="E30" s="18" t="s">
        <v>67</v>
      </c>
      <c r="F30" s="18" t="s">
        <v>68</v>
      </c>
      <c r="G30" s="19">
        <v>12</v>
      </c>
      <c r="H30" s="23">
        <v>45869</v>
      </c>
      <c r="I30" s="23">
        <v>46233</v>
      </c>
      <c r="J30" s="23">
        <v>45551</v>
      </c>
      <c r="K30" s="23">
        <v>45551</v>
      </c>
      <c r="L30" s="20">
        <v>0</v>
      </c>
      <c r="M30" s="20">
        <v>893</v>
      </c>
      <c r="N30" s="20">
        <v>955</v>
      </c>
      <c r="O30" s="21">
        <v>0</v>
      </c>
      <c r="Q30" s="20">
        <v>0</v>
      </c>
      <c r="R30" s="20">
        <f t="shared" ref="R30:R37" si="2">N30</f>
        <v>955</v>
      </c>
      <c r="S30" s="20">
        <v>955</v>
      </c>
    </row>
    <row r="31" spans="1:25">
      <c r="A31" s="18" t="s">
        <v>69</v>
      </c>
      <c r="B31" s="18" t="s">
        <v>70</v>
      </c>
      <c r="C31" s="18" t="s">
        <v>71</v>
      </c>
      <c r="D31" s="18" t="s">
        <v>72</v>
      </c>
      <c r="E31" s="18" t="s">
        <v>73</v>
      </c>
      <c r="F31" s="18" t="s">
        <v>74</v>
      </c>
      <c r="G31" s="19">
        <v>12</v>
      </c>
      <c r="H31" s="23">
        <v>45869</v>
      </c>
      <c r="I31" s="23">
        <v>46233</v>
      </c>
      <c r="J31" s="23">
        <v>45546</v>
      </c>
      <c r="K31" s="23">
        <v>45546</v>
      </c>
      <c r="L31" s="20">
        <v>0</v>
      </c>
      <c r="M31" s="20">
        <v>893</v>
      </c>
      <c r="N31" s="20">
        <v>1050</v>
      </c>
      <c r="O31" s="21">
        <v>0</v>
      </c>
      <c r="Q31" s="20">
        <v>0</v>
      </c>
      <c r="R31" s="20">
        <f t="shared" si="2"/>
        <v>1050</v>
      </c>
      <c r="S31" s="20">
        <v>1050</v>
      </c>
    </row>
    <row r="32" spans="1:25">
      <c r="B32" s="18" t="s">
        <v>75</v>
      </c>
      <c r="D32" s="18" t="s">
        <v>76</v>
      </c>
      <c r="E32" s="18" t="s">
        <v>77</v>
      </c>
      <c r="F32" s="18" t="s">
        <v>78</v>
      </c>
      <c r="G32" s="19">
        <v>12</v>
      </c>
      <c r="H32" s="23">
        <v>45869</v>
      </c>
      <c r="I32" s="23">
        <v>46233</v>
      </c>
      <c r="J32" s="23">
        <v>45575</v>
      </c>
      <c r="K32" s="23">
        <v>45575</v>
      </c>
      <c r="L32" s="20">
        <v>0</v>
      </c>
      <c r="M32" s="20">
        <v>0</v>
      </c>
      <c r="N32" s="20">
        <v>1015</v>
      </c>
      <c r="O32" s="21">
        <v>0</v>
      </c>
      <c r="Q32" s="20">
        <v>0</v>
      </c>
      <c r="R32" s="20">
        <f t="shared" si="2"/>
        <v>1015</v>
      </c>
      <c r="S32" s="20">
        <v>1015</v>
      </c>
    </row>
    <row r="33" spans="1:19">
      <c r="B33" s="18" t="s">
        <v>79</v>
      </c>
      <c r="D33" s="18" t="s">
        <v>80</v>
      </c>
      <c r="E33" s="18" t="s">
        <v>81</v>
      </c>
      <c r="F33" s="18" t="s">
        <v>82</v>
      </c>
      <c r="G33" s="19">
        <v>12</v>
      </c>
      <c r="H33" s="23">
        <v>45884</v>
      </c>
      <c r="I33" s="23">
        <v>46233</v>
      </c>
      <c r="J33" s="23">
        <v>45570</v>
      </c>
      <c r="K33" s="23">
        <v>45572</v>
      </c>
      <c r="L33" s="20">
        <v>0</v>
      </c>
      <c r="M33" s="20">
        <v>0</v>
      </c>
      <c r="N33" s="20">
        <v>1015</v>
      </c>
      <c r="O33" s="21">
        <v>0</v>
      </c>
      <c r="Q33" s="20">
        <v>0</v>
      </c>
      <c r="R33" s="20">
        <f t="shared" si="2"/>
        <v>1015</v>
      </c>
      <c r="S33" s="20">
        <v>1015</v>
      </c>
    </row>
    <row r="34" spans="1:19">
      <c r="B34" s="18" t="s">
        <v>83</v>
      </c>
      <c r="D34" s="18" t="s">
        <v>84</v>
      </c>
      <c r="E34" s="18" t="s">
        <v>85</v>
      </c>
      <c r="F34" s="18" t="s">
        <v>86</v>
      </c>
      <c r="G34" s="19">
        <v>12</v>
      </c>
      <c r="H34" s="23">
        <v>45884</v>
      </c>
      <c r="I34" s="23">
        <v>46233</v>
      </c>
      <c r="J34" s="23">
        <v>45572</v>
      </c>
      <c r="K34" s="23">
        <v>45573</v>
      </c>
      <c r="L34" s="20">
        <v>0</v>
      </c>
      <c r="M34" s="20">
        <v>0</v>
      </c>
      <c r="N34" s="20">
        <v>1015</v>
      </c>
      <c r="O34" s="21">
        <v>0</v>
      </c>
      <c r="Q34" s="20">
        <v>0</v>
      </c>
      <c r="R34" s="20">
        <f t="shared" si="2"/>
        <v>1015</v>
      </c>
      <c r="S34" s="20">
        <v>1015</v>
      </c>
    </row>
    <row r="35" spans="1:19">
      <c r="B35" s="18" t="s">
        <v>87</v>
      </c>
      <c r="D35" s="18" t="s">
        <v>88</v>
      </c>
      <c r="E35" s="18" t="s">
        <v>89</v>
      </c>
      <c r="F35" s="18" t="s">
        <v>90</v>
      </c>
      <c r="G35" s="19">
        <v>12</v>
      </c>
      <c r="H35" s="23">
        <v>45884</v>
      </c>
      <c r="I35" s="23">
        <v>46233</v>
      </c>
      <c r="J35" s="23">
        <v>45570</v>
      </c>
      <c r="K35" s="23">
        <v>45572</v>
      </c>
      <c r="L35" s="20">
        <v>1015</v>
      </c>
      <c r="M35" s="20">
        <v>0</v>
      </c>
      <c r="N35" s="20">
        <v>1015</v>
      </c>
      <c r="O35" s="21">
        <v>0</v>
      </c>
      <c r="Q35" s="20">
        <v>0</v>
      </c>
      <c r="R35" s="20">
        <f t="shared" si="2"/>
        <v>1015</v>
      </c>
      <c r="S35" s="20">
        <v>1015</v>
      </c>
    </row>
    <row r="36" spans="1:19">
      <c r="B36" s="18" t="s">
        <v>91</v>
      </c>
      <c r="D36" s="18" t="s">
        <v>92</v>
      </c>
      <c r="E36" s="18" t="s">
        <v>93</v>
      </c>
      <c r="F36" s="18" t="s">
        <v>94</v>
      </c>
      <c r="G36" s="19">
        <v>12</v>
      </c>
      <c r="H36" s="23">
        <v>45884</v>
      </c>
      <c r="I36" s="23">
        <v>46233</v>
      </c>
      <c r="J36" s="23">
        <v>45555</v>
      </c>
      <c r="K36" s="23">
        <v>45555</v>
      </c>
      <c r="L36" s="20">
        <v>0</v>
      </c>
      <c r="M36" s="20">
        <v>0</v>
      </c>
      <c r="N36" s="20">
        <v>975</v>
      </c>
      <c r="O36" s="21">
        <v>0</v>
      </c>
      <c r="Q36" s="20">
        <v>0</v>
      </c>
      <c r="R36" s="20">
        <f t="shared" si="2"/>
        <v>975</v>
      </c>
      <c r="S36" s="20">
        <v>975</v>
      </c>
    </row>
    <row r="37" spans="1:19">
      <c r="B37" s="18" t="s">
        <v>95</v>
      </c>
      <c r="D37" s="18" t="s">
        <v>96</v>
      </c>
      <c r="E37" s="18" t="s">
        <v>97</v>
      </c>
      <c r="F37" s="18" t="s">
        <v>98</v>
      </c>
      <c r="G37" s="19">
        <v>12</v>
      </c>
      <c r="H37" s="23">
        <v>45884</v>
      </c>
      <c r="I37" s="23">
        <v>46233</v>
      </c>
      <c r="J37" s="23">
        <v>45573</v>
      </c>
      <c r="K37" s="23">
        <v>45574</v>
      </c>
      <c r="L37" s="20">
        <v>1015</v>
      </c>
      <c r="M37" s="20">
        <v>0</v>
      </c>
      <c r="N37" s="20">
        <v>1015</v>
      </c>
      <c r="O37" s="21">
        <v>0</v>
      </c>
      <c r="Q37" s="20">
        <v>0</v>
      </c>
      <c r="R37" s="20">
        <f t="shared" si="2"/>
        <v>1015</v>
      </c>
      <c r="S37" s="20">
        <v>1015</v>
      </c>
    </row>
    <row r="38" spans="1:19">
      <c r="A38" s="17" t="s">
        <v>99</v>
      </c>
    </row>
    <row r="39" spans="1:19">
      <c r="B39" s="18" t="s">
        <v>100</v>
      </c>
      <c r="D39" s="18" t="s">
        <v>101</v>
      </c>
      <c r="E39" s="18" t="s">
        <v>102</v>
      </c>
      <c r="F39" s="18" t="s">
        <v>103</v>
      </c>
      <c r="G39" s="19">
        <v>12</v>
      </c>
      <c r="H39" s="23">
        <v>45884</v>
      </c>
      <c r="I39" s="23">
        <v>46233</v>
      </c>
      <c r="J39" s="23">
        <v>45540</v>
      </c>
      <c r="K39" s="23">
        <v>45541</v>
      </c>
      <c r="L39" s="20">
        <v>0</v>
      </c>
      <c r="M39" s="20">
        <v>0</v>
      </c>
      <c r="N39" s="20">
        <v>995</v>
      </c>
      <c r="O39" s="21">
        <v>0</v>
      </c>
      <c r="Q39" s="20">
        <v>0</v>
      </c>
      <c r="R39" s="20">
        <f t="shared" ref="R39:R46" si="3">N39</f>
        <v>995</v>
      </c>
      <c r="S39" s="20">
        <v>995</v>
      </c>
    </row>
    <row r="40" spans="1:19">
      <c r="B40" s="18" t="s">
        <v>104</v>
      </c>
      <c r="D40" s="18" t="s">
        <v>105</v>
      </c>
      <c r="E40" s="18" t="s">
        <v>106</v>
      </c>
      <c r="F40" s="18" t="s">
        <v>107</v>
      </c>
      <c r="G40" s="19">
        <v>12</v>
      </c>
      <c r="H40" s="23">
        <v>45884</v>
      </c>
      <c r="I40" s="23">
        <v>46233</v>
      </c>
      <c r="J40" s="23">
        <v>45551</v>
      </c>
      <c r="K40" s="23">
        <v>45552</v>
      </c>
      <c r="L40" s="20">
        <v>0</v>
      </c>
      <c r="M40" s="20">
        <v>0</v>
      </c>
      <c r="N40" s="20">
        <v>995</v>
      </c>
      <c r="O40" s="21">
        <v>0</v>
      </c>
      <c r="Q40" s="20">
        <v>0</v>
      </c>
      <c r="R40" s="20">
        <f t="shared" si="3"/>
        <v>995</v>
      </c>
      <c r="S40" s="20">
        <v>995</v>
      </c>
    </row>
    <row r="41" spans="1:19">
      <c r="B41" s="18" t="s">
        <v>108</v>
      </c>
      <c r="D41" s="18" t="s">
        <v>109</v>
      </c>
      <c r="E41" s="18" t="s">
        <v>110</v>
      </c>
      <c r="F41" s="18" t="s">
        <v>111</v>
      </c>
      <c r="G41" s="19">
        <v>12</v>
      </c>
      <c r="H41" s="23">
        <v>45884</v>
      </c>
      <c r="I41" s="23">
        <v>46233</v>
      </c>
      <c r="J41" s="23">
        <v>45553</v>
      </c>
      <c r="K41" s="23">
        <v>45554</v>
      </c>
      <c r="L41" s="20">
        <v>0</v>
      </c>
      <c r="M41" s="20">
        <v>0</v>
      </c>
      <c r="N41" s="20">
        <v>1005</v>
      </c>
      <c r="O41" s="21">
        <v>0</v>
      </c>
      <c r="Q41" s="20">
        <v>0</v>
      </c>
      <c r="R41" s="20">
        <f t="shared" si="3"/>
        <v>1005</v>
      </c>
      <c r="S41" s="20">
        <v>1005</v>
      </c>
    </row>
    <row r="42" spans="1:19">
      <c r="B42" s="18" t="s">
        <v>112</v>
      </c>
      <c r="D42" s="18" t="s">
        <v>113</v>
      </c>
      <c r="E42" s="18" t="s">
        <v>114</v>
      </c>
      <c r="F42" s="18" t="s">
        <v>115</v>
      </c>
      <c r="G42" s="19">
        <v>12</v>
      </c>
      <c r="H42" s="23">
        <v>45884</v>
      </c>
      <c r="I42" s="23">
        <v>46233</v>
      </c>
      <c r="J42" s="23">
        <v>45553</v>
      </c>
      <c r="K42" s="23">
        <v>45554</v>
      </c>
      <c r="L42" s="20">
        <v>0</v>
      </c>
      <c r="M42" s="20">
        <v>0</v>
      </c>
      <c r="N42" s="20">
        <v>1090</v>
      </c>
      <c r="O42" s="21">
        <v>0</v>
      </c>
      <c r="Q42" s="20">
        <v>0</v>
      </c>
      <c r="R42" s="20">
        <f t="shared" si="3"/>
        <v>1090</v>
      </c>
      <c r="S42" s="20">
        <v>1090</v>
      </c>
    </row>
    <row r="43" spans="1:19">
      <c r="B43" s="18" t="s">
        <v>116</v>
      </c>
      <c r="D43" s="18" t="s">
        <v>117</v>
      </c>
      <c r="E43" s="18" t="s">
        <v>118</v>
      </c>
      <c r="F43" s="18" t="s">
        <v>119</v>
      </c>
      <c r="G43" s="19">
        <v>12</v>
      </c>
      <c r="H43" s="23">
        <v>45884</v>
      </c>
      <c r="I43" s="23">
        <v>46233</v>
      </c>
      <c r="L43" s="20">
        <v>0</v>
      </c>
      <c r="M43" s="20">
        <v>0</v>
      </c>
      <c r="N43" s="20">
        <v>1110</v>
      </c>
      <c r="O43" s="21">
        <v>0</v>
      </c>
      <c r="Q43" s="20">
        <v>0</v>
      </c>
      <c r="R43" s="20">
        <f t="shared" si="3"/>
        <v>1110</v>
      </c>
      <c r="S43" s="20">
        <v>1110</v>
      </c>
    </row>
    <row r="44" spans="1:19">
      <c r="B44" s="18" t="s">
        <v>120</v>
      </c>
      <c r="D44" s="18" t="s">
        <v>121</v>
      </c>
      <c r="E44" s="18" t="s">
        <v>122</v>
      </c>
      <c r="F44" s="18" t="s">
        <v>123</v>
      </c>
      <c r="G44" s="19">
        <v>12</v>
      </c>
      <c r="H44" s="23">
        <v>45884</v>
      </c>
      <c r="I44" s="23">
        <v>46233</v>
      </c>
      <c r="J44" s="23">
        <v>45541</v>
      </c>
      <c r="K44" s="23">
        <v>45541</v>
      </c>
      <c r="L44" s="20">
        <v>0</v>
      </c>
      <c r="M44" s="20">
        <v>0</v>
      </c>
      <c r="N44" s="20">
        <v>995</v>
      </c>
      <c r="O44" s="21">
        <v>0</v>
      </c>
      <c r="Q44" s="20">
        <v>0</v>
      </c>
      <c r="R44" s="20">
        <f t="shared" si="3"/>
        <v>995</v>
      </c>
      <c r="S44" s="20">
        <v>995</v>
      </c>
    </row>
    <row r="45" spans="1:19">
      <c r="B45" s="18" t="s">
        <v>124</v>
      </c>
      <c r="D45" s="18" t="s">
        <v>125</v>
      </c>
      <c r="E45" s="18" t="s">
        <v>126</v>
      </c>
      <c r="F45" s="18" t="s">
        <v>127</v>
      </c>
      <c r="G45" s="19">
        <v>12</v>
      </c>
      <c r="H45" s="23">
        <v>45884</v>
      </c>
      <c r="I45" s="23">
        <v>46233</v>
      </c>
      <c r="J45" s="23">
        <v>45560</v>
      </c>
      <c r="K45" s="23">
        <v>45560</v>
      </c>
      <c r="L45" s="20">
        <v>0</v>
      </c>
      <c r="M45" s="20">
        <v>0</v>
      </c>
      <c r="N45" s="20">
        <v>1015</v>
      </c>
      <c r="O45" s="21">
        <v>0</v>
      </c>
      <c r="Q45" s="20">
        <v>0</v>
      </c>
      <c r="R45" s="20">
        <f t="shared" si="3"/>
        <v>1015</v>
      </c>
      <c r="S45" s="20">
        <v>1015</v>
      </c>
    </row>
    <row r="46" spans="1:19">
      <c r="B46" s="18" t="s">
        <v>128</v>
      </c>
      <c r="D46" s="18" t="s">
        <v>129</v>
      </c>
      <c r="E46" s="18" t="s">
        <v>130</v>
      </c>
      <c r="F46" s="18" t="s">
        <v>131</v>
      </c>
      <c r="G46" s="19">
        <v>12</v>
      </c>
      <c r="H46" s="23">
        <v>45884</v>
      </c>
      <c r="I46" s="23">
        <v>46233</v>
      </c>
      <c r="J46" s="23">
        <v>45550</v>
      </c>
      <c r="K46" s="23">
        <v>45551</v>
      </c>
      <c r="L46" s="20">
        <v>0</v>
      </c>
      <c r="M46" s="20">
        <v>0</v>
      </c>
      <c r="N46" s="20">
        <v>995</v>
      </c>
      <c r="O46" s="21">
        <v>0</v>
      </c>
      <c r="Q46" s="20">
        <v>0</v>
      </c>
      <c r="R46" s="20">
        <f t="shared" si="3"/>
        <v>995</v>
      </c>
      <c r="S46" s="20">
        <v>995</v>
      </c>
    </row>
    <row r="47" spans="1:19">
      <c r="A47" s="17" t="s">
        <v>132</v>
      </c>
    </row>
    <row r="48" spans="1:19">
      <c r="A48" s="18" t="s">
        <v>133</v>
      </c>
      <c r="B48" s="18" t="s">
        <v>134</v>
      </c>
      <c r="C48" s="18" t="s">
        <v>135</v>
      </c>
      <c r="D48" s="18" t="s">
        <v>136</v>
      </c>
      <c r="E48" s="18" t="s">
        <v>137</v>
      </c>
      <c r="F48" s="18" t="s">
        <v>138</v>
      </c>
      <c r="G48" s="19">
        <v>12</v>
      </c>
      <c r="H48" s="23">
        <v>45869</v>
      </c>
      <c r="I48" s="23">
        <v>46233</v>
      </c>
      <c r="J48" s="23">
        <v>45541</v>
      </c>
      <c r="K48" s="23">
        <v>45544</v>
      </c>
      <c r="L48" s="20">
        <v>1025</v>
      </c>
      <c r="M48" s="20">
        <v>1019</v>
      </c>
      <c r="N48" s="20">
        <v>1110</v>
      </c>
      <c r="O48" s="21">
        <v>0</v>
      </c>
      <c r="Q48" s="20">
        <v>0</v>
      </c>
      <c r="R48" s="20">
        <f t="shared" ref="R48:R56" si="4">N48</f>
        <v>1110</v>
      </c>
      <c r="S48" s="20">
        <v>1110</v>
      </c>
    </row>
    <row r="49" spans="1:19">
      <c r="A49" s="18" t="s">
        <v>139</v>
      </c>
      <c r="B49" s="18" t="s">
        <v>140</v>
      </c>
      <c r="C49" s="18" t="s">
        <v>141</v>
      </c>
      <c r="D49" s="18" t="s">
        <v>142</v>
      </c>
      <c r="E49" s="18" t="s">
        <v>143</v>
      </c>
      <c r="F49" s="18" t="s">
        <v>144</v>
      </c>
      <c r="G49" s="19">
        <v>12</v>
      </c>
      <c r="H49" s="23">
        <v>45869</v>
      </c>
      <c r="I49" s="23">
        <v>46233</v>
      </c>
      <c r="J49" s="23">
        <v>45544</v>
      </c>
      <c r="K49" s="23">
        <v>45544</v>
      </c>
      <c r="L49" s="20">
        <v>1050</v>
      </c>
      <c r="M49" s="20">
        <v>1019</v>
      </c>
      <c r="N49" s="20">
        <v>1110</v>
      </c>
      <c r="O49" s="21">
        <v>0</v>
      </c>
      <c r="Q49" s="20">
        <v>0</v>
      </c>
      <c r="R49" s="20">
        <f t="shared" si="4"/>
        <v>1110</v>
      </c>
      <c r="S49" s="20">
        <v>1110</v>
      </c>
    </row>
    <row r="50" spans="1:19">
      <c r="A50" s="18" t="s">
        <v>145</v>
      </c>
      <c r="B50" s="18" t="s">
        <v>146</v>
      </c>
      <c r="C50" s="18" t="s">
        <v>147</v>
      </c>
      <c r="D50" s="18" t="s">
        <v>148</v>
      </c>
      <c r="E50" s="18" t="s">
        <v>149</v>
      </c>
      <c r="F50" s="18" t="s">
        <v>150</v>
      </c>
      <c r="G50" s="19">
        <v>12</v>
      </c>
      <c r="H50" s="23">
        <v>45869</v>
      </c>
      <c r="I50" s="23">
        <v>46233</v>
      </c>
      <c r="J50" s="23">
        <v>45527</v>
      </c>
      <c r="K50" s="23">
        <v>45528</v>
      </c>
      <c r="L50" s="20">
        <v>0</v>
      </c>
      <c r="M50" s="20">
        <v>1019</v>
      </c>
      <c r="N50" s="20">
        <v>1110</v>
      </c>
      <c r="O50" s="21">
        <v>0</v>
      </c>
      <c r="Q50" s="20">
        <v>0</v>
      </c>
      <c r="R50" s="20">
        <f t="shared" si="4"/>
        <v>1110</v>
      </c>
      <c r="S50" s="20">
        <v>1110</v>
      </c>
    </row>
    <row r="51" spans="1:19">
      <c r="A51" s="18" t="s">
        <v>151</v>
      </c>
      <c r="B51" s="18" t="s">
        <v>152</v>
      </c>
      <c r="C51" s="18" t="s">
        <v>153</v>
      </c>
      <c r="D51" s="18" t="s">
        <v>154</v>
      </c>
      <c r="E51" s="18" t="s">
        <v>155</v>
      </c>
      <c r="F51" s="18" t="s">
        <v>156</v>
      </c>
      <c r="G51" s="19">
        <v>12</v>
      </c>
      <c r="H51" s="23">
        <v>45869</v>
      </c>
      <c r="I51" s="23">
        <v>46233</v>
      </c>
      <c r="J51" s="23">
        <v>45528</v>
      </c>
      <c r="K51" s="23">
        <v>45528</v>
      </c>
      <c r="L51" s="20">
        <v>0</v>
      </c>
      <c r="M51" s="20">
        <v>1019</v>
      </c>
      <c r="N51" s="20">
        <v>1205</v>
      </c>
      <c r="O51" s="21">
        <v>0</v>
      </c>
      <c r="Q51" s="20">
        <v>0</v>
      </c>
      <c r="R51" s="20">
        <f t="shared" si="4"/>
        <v>1205</v>
      </c>
      <c r="S51" s="20">
        <v>1205</v>
      </c>
    </row>
    <row r="52" spans="1:19">
      <c r="B52" s="18" t="s">
        <v>157</v>
      </c>
      <c r="D52" s="18" t="s">
        <v>158</v>
      </c>
      <c r="E52" s="18" t="s">
        <v>159</v>
      </c>
      <c r="F52" s="18" t="s">
        <v>160</v>
      </c>
      <c r="G52" s="19">
        <v>12</v>
      </c>
      <c r="H52" s="23">
        <v>45884</v>
      </c>
      <c r="I52" s="23">
        <v>46233</v>
      </c>
      <c r="J52" s="23">
        <v>45559</v>
      </c>
      <c r="K52" s="23">
        <v>45560</v>
      </c>
      <c r="L52" s="20">
        <v>0</v>
      </c>
      <c r="M52" s="20">
        <v>0</v>
      </c>
      <c r="N52" s="20">
        <v>1165</v>
      </c>
      <c r="O52" s="21">
        <v>0</v>
      </c>
      <c r="Q52" s="20">
        <v>0</v>
      </c>
      <c r="R52" s="20">
        <f t="shared" si="4"/>
        <v>1165</v>
      </c>
      <c r="S52" s="20">
        <v>1165</v>
      </c>
    </row>
    <row r="53" spans="1:19">
      <c r="B53" s="18" t="s">
        <v>161</v>
      </c>
      <c r="D53" s="18" t="s">
        <v>162</v>
      </c>
      <c r="E53" s="18" t="s">
        <v>163</v>
      </c>
      <c r="F53" s="18" t="s">
        <v>164</v>
      </c>
      <c r="G53" s="19">
        <v>12</v>
      </c>
      <c r="H53" s="23">
        <v>45884</v>
      </c>
      <c r="I53" s="23">
        <v>46233</v>
      </c>
      <c r="J53" s="23">
        <v>45558</v>
      </c>
      <c r="K53" s="23">
        <v>45558</v>
      </c>
      <c r="L53" s="20">
        <v>0</v>
      </c>
      <c r="M53" s="20">
        <v>0</v>
      </c>
      <c r="N53" s="20">
        <v>1165</v>
      </c>
      <c r="O53" s="21">
        <v>0</v>
      </c>
      <c r="Q53" s="20">
        <v>0</v>
      </c>
      <c r="R53" s="20">
        <f t="shared" si="4"/>
        <v>1165</v>
      </c>
      <c r="S53" s="20">
        <v>1165</v>
      </c>
    </row>
    <row r="54" spans="1:19">
      <c r="B54" s="18" t="s">
        <v>165</v>
      </c>
      <c r="D54" s="18" t="s">
        <v>166</v>
      </c>
      <c r="E54" s="18" t="s">
        <v>167</v>
      </c>
      <c r="F54" s="18" t="s">
        <v>168</v>
      </c>
      <c r="G54" s="19">
        <v>12</v>
      </c>
      <c r="H54" s="23">
        <v>45884</v>
      </c>
      <c r="I54" s="23">
        <v>46233</v>
      </c>
      <c r="J54" s="23">
        <v>45557</v>
      </c>
      <c r="K54" s="23">
        <v>45558</v>
      </c>
      <c r="L54" s="20">
        <v>1165</v>
      </c>
      <c r="M54" s="20">
        <v>0</v>
      </c>
      <c r="N54" s="20">
        <v>1165</v>
      </c>
      <c r="O54" s="21">
        <v>0</v>
      </c>
      <c r="Q54" s="20">
        <v>0</v>
      </c>
      <c r="R54" s="20">
        <f t="shared" si="4"/>
        <v>1165</v>
      </c>
      <c r="S54" s="20">
        <v>1165</v>
      </c>
    </row>
    <row r="55" spans="1:19">
      <c r="B55" s="18" t="s">
        <v>169</v>
      </c>
      <c r="D55" s="18" t="s">
        <v>170</v>
      </c>
      <c r="E55" s="18" t="s">
        <v>171</v>
      </c>
      <c r="F55" s="18" t="s">
        <v>172</v>
      </c>
      <c r="G55" s="19">
        <v>12</v>
      </c>
      <c r="H55" s="23">
        <v>45884</v>
      </c>
      <c r="I55" s="23">
        <v>46233</v>
      </c>
      <c r="J55" s="23">
        <v>45559</v>
      </c>
      <c r="K55" s="23">
        <v>45559</v>
      </c>
      <c r="L55" s="20">
        <v>0</v>
      </c>
      <c r="M55" s="20">
        <v>0</v>
      </c>
      <c r="N55" s="20">
        <v>1165</v>
      </c>
      <c r="O55" s="21">
        <v>0</v>
      </c>
      <c r="Q55" s="20">
        <v>0</v>
      </c>
      <c r="R55" s="20">
        <f t="shared" si="4"/>
        <v>1165</v>
      </c>
      <c r="S55" s="20">
        <v>1165</v>
      </c>
    </row>
    <row r="56" spans="1:19">
      <c r="B56" s="18" t="s">
        <v>173</v>
      </c>
      <c r="D56" s="18" t="s">
        <v>174</v>
      </c>
      <c r="E56" s="18" t="s">
        <v>175</v>
      </c>
      <c r="F56" s="18" t="s">
        <v>176</v>
      </c>
      <c r="G56" s="19">
        <v>12</v>
      </c>
      <c r="H56" s="23">
        <v>45884</v>
      </c>
      <c r="I56" s="23">
        <v>46233</v>
      </c>
      <c r="J56" s="23">
        <v>45558</v>
      </c>
      <c r="K56" s="23">
        <v>45558</v>
      </c>
      <c r="L56" s="20">
        <v>0</v>
      </c>
      <c r="M56" s="20">
        <v>0</v>
      </c>
      <c r="N56" s="20">
        <v>1165</v>
      </c>
      <c r="O56" s="21">
        <v>0</v>
      </c>
      <c r="Q56" s="20">
        <v>0</v>
      </c>
      <c r="R56" s="20">
        <f t="shared" si="4"/>
        <v>1165</v>
      </c>
      <c r="S56" s="20">
        <v>1165</v>
      </c>
    </row>
    <row r="57" spans="1:19">
      <c r="A57" s="17" t="s">
        <v>177</v>
      </c>
    </row>
    <row r="58" spans="1:19">
      <c r="B58" s="18" t="s">
        <v>178</v>
      </c>
      <c r="D58" s="18" t="s">
        <v>179</v>
      </c>
      <c r="E58" s="18" t="s">
        <v>180</v>
      </c>
      <c r="F58" s="18" t="s">
        <v>181</v>
      </c>
      <c r="G58" s="19">
        <v>12</v>
      </c>
      <c r="H58" s="23">
        <v>45884</v>
      </c>
      <c r="I58" s="23">
        <v>46233</v>
      </c>
      <c r="J58" s="23">
        <v>45555</v>
      </c>
      <c r="K58" s="23">
        <v>45555</v>
      </c>
      <c r="L58" s="20">
        <v>0</v>
      </c>
      <c r="M58" s="20">
        <v>0</v>
      </c>
      <c r="N58" s="20">
        <v>1235</v>
      </c>
      <c r="O58" s="21">
        <v>0</v>
      </c>
      <c r="Q58" s="20">
        <v>0</v>
      </c>
      <c r="R58" s="20">
        <f>N58</f>
        <v>1235</v>
      </c>
      <c r="S58" s="20">
        <v>1235</v>
      </c>
    </row>
    <row r="59" spans="1:19">
      <c r="B59" s="18" t="s">
        <v>182</v>
      </c>
      <c r="D59" s="18" t="s">
        <v>183</v>
      </c>
      <c r="E59" s="18" t="s">
        <v>184</v>
      </c>
      <c r="F59" s="18" t="s">
        <v>185</v>
      </c>
      <c r="G59" s="19">
        <v>12</v>
      </c>
      <c r="H59" s="23">
        <v>45884</v>
      </c>
      <c r="I59" s="23">
        <v>46233</v>
      </c>
      <c r="J59" s="23">
        <v>45555</v>
      </c>
      <c r="K59" s="23">
        <v>45555</v>
      </c>
      <c r="L59" s="20">
        <v>0</v>
      </c>
      <c r="M59" s="20">
        <v>0</v>
      </c>
      <c r="N59" s="20">
        <v>1140</v>
      </c>
      <c r="O59" s="21">
        <v>0</v>
      </c>
      <c r="Q59" s="20">
        <v>0</v>
      </c>
      <c r="R59" s="20">
        <f>N59</f>
        <v>1140</v>
      </c>
      <c r="S59" s="20">
        <v>1140</v>
      </c>
    </row>
    <row r="60" spans="1:19">
      <c r="A60" s="17" t="s">
        <v>186</v>
      </c>
    </row>
    <row r="61" spans="1:19">
      <c r="B61" s="18" t="s">
        <v>187</v>
      </c>
      <c r="D61" s="18" t="s">
        <v>188</v>
      </c>
      <c r="E61" s="18" t="s">
        <v>189</v>
      </c>
      <c r="F61" s="18" t="s">
        <v>190</v>
      </c>
      <c r="G61" s="19">
        <v>12</v>
      </c>
      <c r="H61" s="23">
        <v>45884</v>
      </c>
      <c r="I61" s="23">
        <v>46233</v>
      </c>
      <c r="J61" s="23">
        <v>45545</v>
      </c>
      <c r="K61" s="23">
        <v>45545</v>
      </c>
      <c r="L61" s="20">
        <v>1150</v>
      </c>
      <c r="M61" s="20">
        <v>0</v>
      </c>
      <c r="N61" s="20">
        <v>1245</v>
      </c>
      <c r="O61" s="21">
        <v>0</v>
      </c>
      <c r="Q61" s="20">
        <v>0</v>
      </c>
      <c r="R61" s="20">
        <f>N61</f>
        <v>1245</v>
      </c>
      <c r="S61" s="20">
        <v>1245</v>
      </c>
    </row>
    <row r="62" spans="1:19">
      <c r="B62" s="18" t="s">
        <v>191</v>
      </c>
      <c r="D62" s="18" t="s">
        <v>192</v>
      </c>
      <c r="E62" s="18" t="s">
        <v>193</v>
      </c>
      <c r="F62" s="18" t="s">
        <v>194</v>
      </c>
      <c r="G62" s="19">
        <v>12</v>
      </c>
      <c r="H62" s="23">
        <v>45884</v>
      </c>
      <c r="I62" s="23">
        <v>46233</v>
      </c>
      <c r="J62" s="23">
        <v>45545</v>
      </c>
      <c r="K62" s="23">
        <v>45545</v>
      </c>
      <c r="L62" s="20">
        <v>1150</v>
      </c>
      <c r="M62" s="20">
        <v>0</v>
      </c>
      <c r="N62" s="20">
        <v>1150</v>
      </c>
      <c r="O62" s="21">
        <v>0</v>
      </c>
      <c r="Q62" s="20">
        <v>0</v>
      </c>
      <c r="R62" s="20">
        <f>N62</f>
        <v>1150</v>
      </c>
      <c r="S62" s="20">
        <v>1150</v>
      </c>
    </row>
    <row r="63" spans="1:19">
      <c r="A63" s="17" t="s">
        <v>195</v>
      </c>
    </row>
    <row r="64" spans="1:19">
      <c r="A64" s="18" t="s">
        <v>196</v>
      </c>
      <c r="B64" s="18" t="s">
        <v>197</v>
      </c>
      <c r="C64" s="18" t="s">
        <v>198</v>
      </c>
      <c r="D64" s="18" t="s">
        <v>199</v>
      </c>
      <c r="E64" s="18" t="s">
        <v>200</v>
      </c>
      <c r="F64" s="18" t="s">
        <v>201</v>
      </c>
      <c r="G64" s="19">
        <v>12</v>
      </c>
      <c r="H64" s="23">
        <v>45869</v>
      </c>
      <c r="I64" s="23">
        <v>46233</v>
      </c>
      <c r="J64" s="23">
        <v>45527</v>
      </c>
      <c r="K64" s="23">
        <v>45527</v>
      </c>
      <c r="L64" s="20">
        <v>850</v>
      </c>
      <c r="M64" s="20">
        <v>871.25</v>
      </c>
      <c r="N64" s="20">
        <v>915</v>
      </c>
      <c r="O64" s="21">
        <v>0</v>
      </c>
      <c r="Q64" s="20">
        <v>0</v>
      </c>
      <c r="R64" s="20">
        <f t="shared" ref="R64:R75" si="5">N64</f>
        <v>915</v>
      </c>
      <c r="S64" s="20">
        <v>915</v>
      </c>
    </row>
    <row r="65" spans="1:19">
      <c r="A65" s="18" t="s">
        <v>202</v>
      </c>
      <c r="B65" s="18" t="s">
        <v>203</v>
      </c>
      <c r="C65" s="18" t="s">
        <v>204</v>
      </c>
      <c r="D65" s="18" t="s">
        <v>205</v>
      </c>
      <c r="E65" s="18" t="s">
        <v>206</v>
      </c>
      <c r="F65" s="18" t="s">
        <v>207</v>
      </c>
      <c r="G65" s="19">
        <v>12</v>
      </c>
      <c r="H65" s="23">
        <v>45869</v>
      </c>
      <c r="I65" s="23">
        <v>46233</v>
      </c>
      <c r="J65" s="23">
        <v>45527</v>
      </c>
      <c r="K65" s="23">
        <v>45527</v>
      </c>
      <c r="L65" s="20">
        <v>850</v>
      </c>
      <c r="M65" s="20">
        <v>871.25</v>
      </c>
      <c r="N65" s="20">
        <v>915</v>
      </c>
      <c r="O65" s="21">
        <v>0</v>
      </c>
      <c r="Q65" s="20">
        <v>0</v>
      </c>
      <c r="R65" s="20">
        <f t="shared" si="5"/>
        <v>915</v>
      </c>
      <c r="S65" s="20">
        <v>915</v>
      </c>
    </row>
    <row r="66" spans="1:19">
      <c r="A66" s="18" t="s">
        <v>208</v>
      </c>
      <c r="B66" s="18" t="s">
        <v>209</v>
      </c>
      <c r="C66" s="18" t="s">
        <v>210</v>
      </c>
      <c r="D66" s="18" t="s">
        <v>211</v>
      </c>
      <c r="E66" s="18" t="s">
        <v>212</v>
      </c>
      <c r="F66" s="18" t="s">
        <v>213</v>
      </c>
      <c r="G66" s="19">
        <v>12</v>
      </c>
      <c r="H66" s="23">
        <v>45869</v>
      </c>
      <c r="I66" s="23">
        <v>46233</v>
      </c>
      <c r="J66" s="23">
        <v>45546</v>
      </c>
      <c r="K66" s="23">
        <v>45546</v>
      </c>
      <c r="L66" s="20">
        <v>0</v>
      </c>
      <c r="M66" s="20">
        <v>871.25</v>
      </c>
      <c r="N66" s="20">
        <v>925</v>
      </c>
      <c r="O66" s="21">
        <v>0</v>
      </c>
      <c r="Q66" s="20">
        <v>0</v>
      </c>
      <c r="R66" s="20">
        <f t="shared" si="5"/>
        <v>925</v>
      </c>
      <c r="S66" s="20">
        <v>925</v>
      </c>
    </row>
    <row r="67" spans="1:19">
      <c r="A67" s="18" t="s">
        <v>214</v>
      </c>
      <c r="B67" s="18" t="s">
        <v>215</v>
      </c>
      <c r="C67" s="18" t="s">
        <v>216</v>
      </c>
      <c r="D67" s="18" t="s">
        <v>217</v>
      </c>
      <c r="E67" s="18" t="s">
        <v>218</v>
      </c>
      <c r="F67" s="18" t="s">
        <v>219</v>
      </c>
      <c r="G67" s="19">
        <v>12</v>
      </c>
      <c r="H67" s="23">
        <v>45869</v>
      </c>
      <c r="I67" s="23">
        <v>46233</v>
      </c>
      <c r="J67" s="23">
        <v>45530</v>
      </c>
      <c r="K67" s="23">
        <v>45530</v>
      </c>
      <c r="L67" s="20">
        <v>0</v>
      </c>
      <c r="M67" s="20">
        <v>871.25</v>
      </c>
      <c r="N67" s="20">
        <v>915</v>
      </c>
      <c r="O67" s="21">
        <v>0</v>
      </c>
      <c r="Q67" s="20">
        <v>0</v>
      </c>
      <c r="R67" s="20">
        <f t="shared" si="5"/>
        <v>915</v>
      </c>
      <c r="S67" s="20">
        <v>915</v>
      </c>
    </row>
    <row r="68" spans="1:19">
      <c r="A68" s="18" t="s">
        <v>220</v>
      </c>
      <c r="B68" s="18" t="s">
        <v>221</v>
      </c>
      <c r="C68" s="18" t="s">
        <v>222</v>
      </c>
      <c r="D68" s="18" t="s">
        <v>223</v>
      </c>
      <c r="E68" s="18" t="s">
        <v>224</v>
      </c>
      <c r="F68" s="18" t="s">
        <v>225</v>
      </c>
      <c r="G68" s="19">
        <v>12</v>
      </c>
      <c r="H68" s="23">
        <v>45869</v>
      </c>
      <c r="I68" s="23">
        <v>46233</v>
      </c>
      <c r="J68" s="23">
        <v>45530</v>
      </c>
      <c r="K68" s="23">
        <v>45530</v>
      </c>
      <c r="L68" s="20">
        <v>0</v>
      </c>
      <c r="M68" s="20">
        <v>871.25</v>
      </c>
      <c r="N68" s="20">
        <v>915</v>
      </c>
      <c r="O68" s="21">
        <v>0</v>
      </c>
      <c r="Q68" s="20">
        <v>925</v>
      </c>
      <c r="R68" s="20">
        <f t="shared" si="5"/>
        <v>915</v>
      </c>
      <c r="S68" s="20">
        <v>915</v>
      </c>
    </row>
    <row r="69" spans="1:19">
      <c r="A69" s="18" t="s">
        <v>226</v>
      </c>
      <c r="B69" s="18" t="s">
        <v>227</v>
      </c>
      <c r="C69" s="18" t="s">
        <v>228</v>
      </c>
      <c r="D69" s="18" t="s">
        <v>229</v>
      </c>
      <c r="E69" s="18" t="s">
        <v>230</v>
      </c>
      <c r="F69" s="18" t="s">
        <v>231</v>
      </c>
      <c r="G69" s="19">
        <v>12</v>
      </c>
      <c r="H69" s="23">
        <v>45869</v>
      </c>
      <c r="I69" s="23">
        <v>46233</v>
      </c>
      <c r="J69" s="23">
        <v>45529</v>
      </c>
      <c r="K69" s="23">
        <v>45530</v>
      </c>
      <c r="L69" s="20">
        <v>875</v>
      </c>
      <c r="M69" s="20">
        <v>871.25</v>
      </c>
      <c r="N69" s="20">
        <v>915</v>
      </c>
      <c r="O69" s="21">
        <v>0</v>
      </c>
      <c r="Q69" s="20">
        <v>925</v>
      </c>
      <c r="R69" s="20">
        <f t="shared" si="5"/>
        <v>915</v>
      </c>
      <c r="S69" s="20">
        <v>915</v>
      </c>
    </row>
    <row r="70" spans="1:19">
      <c r="B70" s="18" t="s">
        <v>232</v>
      </c>
      <c r="D70" s="18" t="s">
        <v>233</v>
      </c>
      <c r="E70" s="18" t="s">
        <v>234</v>
      </c>
      <c r="F70" s="18" t="s">
        <v>235</v>
      </c>
      <c r="G70" s="19">
        <v>12</v>
      </c>
      <c r="H70" s="23">
        <v>45884</v>
      </c>
      <c r="I70" s="23">
        <v>46233</v>
      </c>
      <c r="J70" s="23">
        <v>45534</v>
      </c>
      <c r="K70" s="23">
        <v>45538</v>
      </c>
      <c r="L70" s="20">
        <v>0</v>
      </c>
      <c r="M70" s="20">
        <v>0</v>
      </c>
      <c r="N70" s="20">
        <v>1020</v>
      </c>
      <c r="O70" s="21">
        <v>0</v>
      </c>
      <c r="Q70" s="20">
        <v>0</v>
      </c>
      <c r="R70" s="20">
        <f t="shared" si="5"/>
        <v>1020</v>
      </c>
      <c r="S70" s="20">
        <v>1020</v>
      </c>
    </row>
    <row r="71" spans="1:19">
      <c r="B71" s="18" t="s">
        <v>236</v>
      </c>
      <c r="D71" s="18" t="s">
        <v>237</v>
      </c>
      <c r="E71" s="18" t="s">
        <v>238</v>
      </c>
      <c r="F71" s="18" t="s">
        <v>239</v>
      </c>
      <c r="G71" s="19">
        <v>12</v>
      </c>
      <c r="H71" s="23">
        <v>45884</v>
      </c>
      <c r="I71" s="23">
        <v>46233</v>
      </c>
      <c r="J71" s="23">
        <v>45534</v>
      </c>
      <c r="K71" s="23">
        <v>45534</v>
      </c>
      <c r="L71" s="20">
        <v>925</v>
      </c>
      <c r="M71" s="20">
        <v>0</v>
      </c>
      <c r="N71" s="20">
        <v>925</v>
      </c>
      <c r="O71" s="21">
        <v>0</v>
      </c>
      <c r="Q71" s="20">
        <v>0</v>
      </c>
      <c r="R71" s="20">
        <f t="shared" si="5"/>
        <v>925</v>
      </c>
      <c r="S71" s="20">
        <v>925</v>
      </c>
    </row>
    <row r="72" spans="1:19">
      <c r="B72" s="18" t="s">
        <v>240</v>
      </c>
      <c r="D72" s="18" t="s">
        <v>241</v>
      </c>
      <c r="E72" s="18" t="s">
        <v>242</v>
      </c>
      <c r="F72" s="18" t="s">
        <v>243</v>
      </c>
      <c r="G72" s="19">
        <v>12</v>
      </c>
      <c r="H72" s="23">
        <v>45884</v>
      </c>
      <c r="I72" s="23">
        <v>46233</v>
      </c>
      <c r="J72" s="23">
        <v>45582</v>
      </c>
      <c r="K72" s="23">
        <v>45587</v>
      </c>
      <c r="L72" s="20">
        <v>995</v>
      </c>
      <c r="M72" s="20">
        <v>0</v>
      </c>
      <c r="N72" s="20">
        <v>995</v>
      </c>
      <c r="O72" s="21">
        <v>0</v>
      </c>
      <c r="Q72" s="20">
        <v>0</v>
      </c>
      <c r="R72" s="20">
        <f t="shared" si="5"/>
        <v>995</v>
      </c>
      <c r="S72" s="20">
        <v>995</v>
      </c>
    </row>
    <row r="73" spans="1:19">
      <c r="B73" s="18" t="s">
        <v>244</v>
      </c>
      <c r="D73" s="18" t="s">
        <v>245</v>
      </c>
      <c r="E73" s="18" t="s">
        <v>246</v>
      </c>
      <c r="F73" s="18" t="s">
        <v>247</v>
      </c>
      <c r="G73" s="19">
        <v>12</v>
      </c>
      <c r="H73" s="23">
        <v>45869</v>
      </c>
      <c r="I73" s="23">
        <v>46233</v>
      </c>
      <c r="J73" s="23">
        <v>45534</v>
      </c>
      <c r="K73" s="23">
        <v>45535</v>
      </c>
      <c r="L73" s="20">
        <v>0</v>
      </c>
      <c r="M73" s="20">
        <v>0</v>
      </c>
      <c r="N73" s="20">
        <v>925</v>
      </c>
      <c r="O73" s="21">
        <v>0</v>
      </c>
      <c r="Q73" s="20">
        <v>0</v>
      </c>
      <c r="R73" s="20">
        <f t="shared" si="5"/>
        <v>925</v>
      </c>
      <c r="S73" s="20">
        <v>925</v>
      </c>
    </row>
    <row r="74" spans="1:19">
      <c r="B74" s="18" t="s">
        <v>248</v>
      </c>
      <c r="D74" s="18" t="s">
        <v>249</v>
      </c>
      <c r="E74" s="18" t="s">
        <v>250</v>
      </c>
      <c r="F74" s="18" t="s">
        <v>251</v>
      </c>
      <c r="G74" s="19">
        <v>12</v>
      </c>
      <c r="H74" s="23">
        <v>45869</v>
      </c>
      <c r="I74" s="23">
        <v>46233</v>
      </c>
      <c r="J74" s="23">
        <v>45538</v>
      </c>
      <c r="K74" s="23">
        <v>45538</v>
      </c>
      <c r="L74" s="20">
        <v>0</v>
      </c>
      <c r="M74" s="20">
        <v>0</v>
      </c>
      <c r="N74" s="20">
        <v>925</v>
      </c>
      <c r="O74" s="21">
        <v>0</v>
      </c>
      <c r="Q74" s="20">
        <v>0</v>
      </c>
      <c r="R74" s="20">
        <f t="shared" si="5"/>
        <v>925</v>
      </c>
      <c r="S74" s="20">
        <v>925</v>
      </c>
    </row>
    <row r="75" spans="1:19">
      <c r="B75" s="18" t="s">
        <v>252</v>
      </c>
      <c r="D75" s="18" t="s">
        <v>253</v>
      </c>
      <c r="E75" s="18" t="s">
        <v>254</v>
      </c>
      <c r="F75" s="18" t="s">
        <v>255</v>
      </c>
      <c r="G75" s="19">
        <v>12</v>
      </c>
      <c r="H75" s="23">
        <v>45869</v>
      </c>
      <c r="I75" s="23">
        <v>46233</v>
      </c>
      <c r="J75" s="23">
        <v>45584</v>
      </c>
      <c r="K75" s="23">
        <v>45587</v>
      </c>
      <c r="L75" s="20">
        <v>0</v>
      </c>
      <c r="M75" s="20">
        <v>0</v>
      </c>
      <c r="N75" s="20">
        <v>995</v>
      </c>
      <c r="O75" s="21">
        <v>0</v>
      </c>
      <c r="Q75" s="20">
        <v>0</v>
      </c>
      <c r="R75" s="20">
        <f t="shared" si="5"/>
        <v>995</v>
      </c>
      <c r="S75" s="20">
        <v>995</v>
      </c>
    </row>
    <row r="76" spans="1:19">
      <c r="A76" s="17" t="s">
        <v>256</v>
      </c>
    </row>
    <row r="77" spans="1:19">
      <c r="A77" s="18" t="s">
        <v>257</v>
      </c>
      <c r="B77" s="18" t="s">
        <v>258</v>
      </c>
      <c r="C77" s="18" t="s">
        <v>259</v>
      </c>
      <c r="D77" s="18" t="s">
        <v>260</v>
      </c>
      <c r="E77" s="18" t="s">
        <v>261</v>
      </c>
      <c r="F77" s="18" t="s">
        <v>262</v>
      </c>
      <c r="G77" s="19">
        <v>12</v>
      </c>
      <c r="H77" s="23">
        <v>45869</v>
      </c>
      <c r="I77" s="23">
        <v>46233</v>
      </c>
      <c r="J77" s="23">
        <v>45538</v>
      </c>
      <c r="K77" s="23">
        <v>45538</v>
      </c>
      <c r="L77" s="20">
        <v>0</v>
      </c>
      <c r="M77" s="20">
        <v>780</v>
      </c>
      <c r="N77" s="20">
        <v>830</v>
      </c>
      <c r="O77" s="21">
        <v>0</v>
      </c>
      <c r="Q77" s="20">
        <v>0</v>
      </c>
      <c r="R77" s="20">
        <f t="shared" ref="R77:R91" si="6">N77</f>
        <v>830</v>
      </c>
      <c r="S77" s="20">
        <v>830</v>
      </c>
    </row>
    <row r="78" spans="1:19">
      <c r="A78" s="18" t="s">
        <v>263</v>
      </c>
      <c r="B78" s="18" t="s">
        <v>264</v>
      </c>
      <c r="C78" s="18" t="s">
        <v>265</v>
      </c>
      <c r="D78" s="18" t="s">
        <v>266</v>
      </c>
      <c r="E78" s="18" t="s">
        <v>267</v>
      </c>
      <c r="F78" s="18" t="s">
        <v>268</v>
      </c>
      <c r="G78" s="19">
        <v>12</v>
      </c>
      <c r="H78" s="23">
        <v>45869</v>
      </c>
      <c r="I78" s="23">
        <v>46233</v>
      </c>
      <c r="J78" s="23">
        <v>45530</v>
      </c>
      <c r="K78" s="23">
        <v>45530</v>
      </c>
      <c r="L78" s="20">
        <v>0</v>
      </c>
      <c r="M78" s="20">
        <v>780</v>
      </c>
      <c r="N78" s="20">
        <v>925</v>
      </c>
      <c r="O78" s="21">
        <v>0</v>
      </c>
      <c r="Q78" s="20">
        <v>0</v>
      </c>
      <c r="R78" s="20">
        <f t="shared" si="6"/>
        <v>925</v>
      </c>
      <c r="S78" s="20">
        <v>925</v>
      </c>
    </row>
    <row r="79" spans="1:19">
      <c r="A79" s="18" t="s">
        <v>269</v>
      </c>
      <c r="B79" s="18" t="s">
        <v>270</v>
      </c>
      <c r="C79" s="18" t="s">
        <v>271</v>
      </c>
      <c r="D79" s="18" t="s">
        <v>272</v>
      </c>
      <c r="E79" s="18" t="s">
        <v>273</v>
      </c>
      <c r="F79" s="18" t="s">
        <v>274</v>
      </c>
      <c r="G79" s="19">
        <v>12</v>
      </c>
      <c r="H79" s="23">
        <v>45869</v>
      </c>
      <c r="I79" s="23">
        <v>46233</v>
      </c>
      <c r="J79" s="23">
        <v>45531</v>
      </c>
      <c r="K79" s="23">
        <v>45531</v>
      </c>
      <c r="L79" s="20">
        <v>775</v>
      </c>
      <c r="M79" s="20">
        <v>780</v>
      </c>
      <c r="N79" s="20">
        <v>925</v>
      </c>
      <c r="O79" s="21">
        <v>0</v>
      </c>
      <c r="Q79" s="20">
        <v>0</v>
      </c>
      <c r="R79" s="20">
        <f t="shared" si="6"/>
        <v>925</v>
      </c>
      <c r="S79" s="20">
        <v>925</v>
      </c>
    </row>
    <row r="80" spans="1:19">
      <c r="A80" s="18" t="s">
        <v>275</v>
      </c>
      <c r="B80" s="18" t="s">
        <v>276</v>
      </c>
      <c r="C80" s="18" t="s">
        <v>277</v>
      </c>
      <c r="D80" s="18" t="s">
        <v>278</v>
      </c>
      <c r="E80" s="18" t="s">
        <v>279</v>
      </c>
      <c r="F80" s="18" t="s">
        <v>280</v>
      </c>
      <c r="G80" s="19">
        <v>12</v>
      </c>
      <c r="H80" s="23">
        <v>45869</v>
      </c>
      <c r="I80" s="23">
        <v>46233</v>
      </c>
      <c r="J80" s="23">
        <v>45530</v>
      </c>
      <c r="K80" s="23">
        <v>45530</v>
      </c>
      <c r="L80" s="20">
        <v>0</v>
      </c>
      <c r="M80" s="20">
        <v>780</v>
      </c>
      <c r="N80" s="20">
        <v>830</v>
      </c>
      <c r="O80" s="21">
        <v>0</v>
      </c>
      <c r="Q80" s="20">
        <v>805</v>
      </c>
      <c r="R80" s="20">
        <f t="shared" si="6"/>
        <v>830</v>
      </c>
      <c r="S80" s="20">
        <v>830</v>
      </c>
    </row>
    <row r="81" spans="1:19">
      <c r="A81" s="18" t="s">
        <v>281</v>
      </c>
      <c r="B81" s="18" t="s">
        <v>282</v>
      </c>
      <c r="C81" s="18" t="s">
        <v>283</v>
      </c>
      <c r="D81" s="18" t="s">
        <v>284</v>
      </c>
      <c r="E81" s="18" t="s">
        <v>285</v>
      </c>
      <c r="F81" s="18" t="s">
        <v>286</v>
      </c>
      <c r="G81" s="19">
        <v>12</v>
      </c>
      <c r="H81" s="23">
        <v>45869</v>
      </c>
      <c r="I81" s="23">
        <v>46233</v>
      </c>
      <c r="J81" s="23">
        <v>45531</v>
      </c>
      <c r="K81" s="23">
        <v>45531</v>
      </c>
      <c r="L81" s="20">
        <v>0</v>
      </c>
      <c r="M81" s="20">
        <v>780</v>
      </c>
      <c r="N81" s="20">
        <v>830</v>
      </c>
      <c r="O81" s="21">
        <v>0</v>
      </c>
      <c r="Q81" s="20">
        <v>805</v>
      </c>
      <c r="R81" s="20">
        <f t="shared" si="6"/>
        <v>830</v>
      </c>
      <c r="S81" s="20">
        <v>830</v>
      </c>
    </row>
    <row r="82" spans="1:19">
      <c r="B82" s="18" t="s">
        <v>287</v>
      </c>
      <c r="D82" s="18" t="s">
        <v>288</v>
      </c>
      <c r="E82" s="18" t="s">
        <v>289</v>
      </c>
      <c r="F82" s="18" t="s">
        <v>290</v>
      </c>
      <c r="G82" s="19">
        <v>12</v>
      </c>
      <c r="H82" s="23">
        <v>45884</v>
      </c>
      <c r="I82" s="23">
        <v>46233</v>
      </c>
      <c r="J82" s="23">
        <v>45552</v>
      </c>
      <c r="K82" s="23">
        <v>45553</v>
      </c>
      <c r="L82" s="20">
        <v>850</v>
      </c>
      <c r="M82" s="20">
        <v>0</v>
      </c>
      <c r="N82" s="20">
        <v>850</v>
      </c>
      <c r="O82" s="21">
        <v>0</v>
      </c>
      <c r="Q82" s="20">
        <v>0</v>
      </c>
      <c r="R82" s="20">
        <f t="shared" si="6"/>
        <v>850</v>
      </c>
      <c r="S82" s="20">
        <v>850</v>
      </c>
    </row>
    <row r="83" spans="1:19">
      <c r="B83" s="18" t="s">
        <v>291</v>
      </c>
      <c r="D83" s="18" t="s">
        <v>292</v>
      </c>
      <c r="E83" s="18" t="s">
        <v>293</v>
      </c>
      <c r="F83" s="18" t="s">
        <v>294</v>
      </c>
      <c r="G83" s="19">
        <v>12</v>
      </c>
      <c r="H83" s="23">
        <v>45884</v>
      </c>
      <c r="I83" s="23">
        <v>46233</v>
      </c>
      <c r="J83" s="23">
        <v>45552</v>
      </c>
      <c r="K83" s="23">
        <v>45553</v>
      </c>
      <c r="L83" s="20">
        <v>0</v>
      </c>
      <c r="M83" s="20">
        <v>0</v>
      </c>
      <c r="N83" s="20">
        <v>850</v>
      </c>
      <c r="O83" s="21">
        <v>0</v>
      </c>
      <c r="Q83" s="20">
        <v>0</v>
      </c>
      <c r="R83" s="20">
        <f t="shared" si="6"/>
        <v>850</v>
      </c>
      <c r="S83" s="20">
        <v>850</v>
      </c>
    </row>
    <row r="84" spans="1:19">
      <c r="B84" s="18" t="s">
        <v>295</v>
      </c>
      <c r="D84" s="18" t="s">
        <v>296</v>
      </c>
      <c r="E84" s="18" t="s">
        <v>297</v>
      </c>
      <c r="F84" s="18" t="s">
        <v>298</v>
      </c>
      <c r="G84" s="19">
        <v>12</v>
      </c>
      <c r="H84" s="23">
        <v>45884</v>
      </c>
      <c r="I84" s="23">
        <v>46233</v>
      </c>
      <c r="J84" s="23">
        <v>45601</v>
      </c>
      <c r="K84" s="23">
        <v>45602</v>
      </c>
      <c r="L84" s="20">
        <v>0</v>
      </c>
      <c r="M84" s="20">
        <v>0</v>
      </c>
      <c r="N84" s="20">
        <v>905</v>
      </c>
      <c r="O84" s="21">
        <v>0</v>
      </c>
      <c r="Q84" s="20">
        <v>0</v>
      </c>
      <c r="R84" s="20">
        <f t="shared" si="6"/>
        <v>905</v>
      </c>
      <c r="S84" s="20">
        <v>905</v>
      </c>
    </row>
    <row r="85" spans="1:19">
      <c r="B85" s="18" t="s">
        <v>299</v>
      </c>
      <c r="D85" s="18" t="s">
        <v>300</v>
      </c>
      <c r="E85" s="18" t="s">
        <v>301</v>
      </c>
      <c r="F85" s="18" t="s">
        <v>302</v>
      </c>
      <c r="G85" s="19">
        <v>12</v>
      </c>
      <c r="H85" s="23">
        <v>45884</v>
      </c>
      <c r="I85" s="23">
        <v>46233</v>
      </c>
      <c r="J85" s="23">
        <v>45554</v>
      </c>
      <c r="K85" s="23">
        <v>45554</v>
      </c>
      <c r="L85" s="20">
        <v>0</v>
      </c>
      <c r="M85" s="20">
        <v>0</v>
      </c>
      <c r="N85" s="20">
        <v>945</v>
      </c>
      <c r="O85" s="21">
        <v>0</v>
      </c>
      <c r="Q85" s="20">
        <v>0</v>
      </c>
      <c r="R85" s="20">
        <f t="shared" si="6"/>
        <v>945</v>
      </c>
      <c r="S85" s="20">
        <v>945</v>
      </c>
    </row>
    <row r="86" spans="1:19">
      <c r="B86" s="18" t="s">
        <v>303</v>
      </c>
      <c r="D86" s="18" t="s">
        <v>304</v>
      </c>
      <c r="E86" s="18" t="s">
        <v>305</v>
      </c>
      <c r="F86" s="18" t="s">
        <v>306</v>
      </c>
      <c r="G86" s="19">
        <v>12</v>
      </c>
      <c r="H86" s="23">
        <v>45884</v>
      </c>
      <c r="I86" s="23">
        <v>46233</v>
      </c>
      <c r="J86" s="23">
        <v>45552</v>
      </c>
      <c r="K86" s="23">
        <v>45552</v>
      </c>
      <c r="L86" s="20">
        <v>850</v>
      </c>
      <c r="M86" s="20">
        <v>0</v>
      </c>
      <c r="N86" s="20">
        <v>850</v>
      </c>
      <c r="O86" s="21">
        <v>0</v>
      </c>
      <c r="Q86" s="20">
        <v>0</v>
      </c>
      <c r="R86" s="20">
        <f t="shared" si="6"/>
        <v>850</v>
      </c>
      <c r="S86" s="20">
        <v>850</v>
      </c>
    </row>
    <row r="87" spans="1:19">
      <c r="B87" s="18" t="s">
        <v>307</v>
      </c>
      <c r="D87" s="18" t="s">
        <v>308</v>
      </c>
      <c r="E87" s="18" t="s">
        <v>309</v>
      </c>
      <c r="F87" s="18" t="s">
        <v>310</v>
      </c>
      <c r="G87" s="19">
        <v>12</v>
      </c>
      <c r="H87" s="23">
        <v>45884</v>
      </c>
      <c r="I87" s="23">
        <v>46233</v>
      </c>
      <c r="J87" s="23">
        <v>45562</v>
      </c>
      <c r="K87" s="23">
        <v>45565</v>
      </c>
      <c r="L87" s="20">
        <v>850</v>
      </c>
      <c r="M87" s="20">
        <v>0</v>
      </c>
      <c r="N87" s="20">
        <v>850</v>
      </c>
      <c r="O87" s="21">
        <v>0</v>
      </c>
      <c r="Q87" s="20">
        <v>0</v>
      </c>
      <c r="R87" s="20">
        <f t="shared" si="6"/>
        <v>850</v>
      </c>
      <c r="S87" s="20">
        <v>850</v>
      </c>
    </row>
    <row r="88" spans="1:19">
      <c r="B88" s="18" t="s">
        <v>311</v>
      </c>
      <c r="D88" s="18" t="s">
        <v>312</v>
      </c>
      <c r="E88" s="18" t="s">
        <v>313</v>
      </c>
      <c r="F88" s="18" t="s">
        <v>314</v>
      </c>
      <c r="G88" s="19">
        <v>12</v>
      </c>
      <c r="H88" s="23">
        <v>45884</v>
      </c>
      <c r="I88" s="23">
        <v>46233</v>
      </c>
      <c r="J88" s="23">
        <v>45603</v>
      </c>
      <c r="K88" s="23">
        <v>45603</v>
      </c>
      <c r="L88" s="20">
        <v>0</v>
      </c>
      <c r="M88" s="20">
        <v>0</v>
      </c>
      <c r="N88" s="20">
        <v>905</v>
      </c>
      <c r="O88" s="21">
        <v>0</v>
      </c>
      <c r="Q88" s="20">
        <v>0</v>
      </c>
      <c r="R88" s="20">
        <f t="shared" si="6"/>
        <v>905</v>
      </c>
      <c r="S88" s="20">
        <v>905</v>
      </c>
    </row>
    <row r="89" spans="1:19">
      <c r="B89" s="18" t="s">
        <v>315</v>
      </c>
      <c r="D89" s="18" t="s">
        <v>316</v>
      </c>
      <c r="E89" s="18" t="s">
        <v>317</v>
      </c>
      <c r="F89" s="18" t="s">
        <v>318</v>
      </c>
      <c r="G89" s="19">
        <v>12</v>
      </c>
      <c r="H89" s="23">
        <v>45884</v>
      </c>
      <c r="I89" s="23">
        <v>46233</v>
      </c>
      <c r="J89" s="23">
        <v>45553</v>
      </c>
      <c r="K89" s="23">
        <v>45553</v>
      </c>
      <c r="L89" s="20">
        <v>0</v>
      </c>
      <c r="M89" s="20">
        <v>0</v>
      </c>
      <c r="N89" s="20">
        <v>850</v>
      </c>
      <c r="O89" s="21">
        <v>0</v>
      </c>
      <c r="Q89" s="20">
        <v>0</v>
      </c>
      <c r="R89" s="20">
        <f t="shared" si="6"/>
        <v>850</v>
      </c>
      <c r="S89" s="20">
        <v>850</v>
      </c>
    </row>
    <row r="90" spans="1:19">
      <c r="B90" s="18" t="s">
        <v>319</v>
      </c>
      <c r="D90" s="18" t="s">
        <v>320</v>
      </c>
      <c r="E90" s="18" t="s">
        <v>321</v>
      </c>
      <c r="F90" s="18" t="s">
        <v>322</v>
      </c>
      <c r="G90" s="19">
        <v>12</v>
      </c>
      <c r="H90" s="23">
        <v>45884</v>
      </c>
      <c r="I90" s="23">
        <v>46233</v>
      </c>
      <c r="J90" s="23">
        <v>45552</v>
      </c>
      <c r="K90" s="23">
        <v>45553</v>
      </c>
      <c r="L90" s="20">
        <v>850</v>
      </c>
      <c r="M90" s="20">
        <v>0</v>
      </c>
      <c r="N90" s="20">
        <v>850</v>
      </c>
      <c r="O90" s="21">
        <v>0</v>
      </c>
      <c r="Q90" s="20">
        <v>0</v>
      </c>
      <c r="R90" s="20">
        <f t="shared" si="6"/>
        <v>850</v>
      </c>
      <c r="S90" s="20">
        <v>850</v>
      </c>
    </row>
    <row r="91" spans="1:19">
      <c r="B91" s="18" t="s">
        <v>323</v>
      </c>
      <c r="D91" s="18" t="s">
        <v>324</v>
      </c>
      <c r="E91" s="18" t="s">
        <v>325</v>
      </c>
      <c r="F91" s="18" t="s">
        <v>326</v>
      </c>
      <c r="G91" s="19">
        <v>12</v>
      </c>
      <c r="H91" s="23">
        <v>45884</v>
      </c>
      <c r="I91" s="23">
        <v>46233</v>
      </c>
      <c r="J91" s="23">
        <v>45552</v>
      </c>
      <c r="K91" s="23">
        <v>45552</v>
      </c>
      <c r="L91" s="20">
        <v>850</v>
      </c>
      <c r="M91" s="20">
        <v>0</v>
      </c>
      <c r="N91" s="20">
        <v>850</v>
      </c>
      <c r="O91" s="21">
        <v>0</v>
      </c>
      <c r="Q91" s="20">
        <v>0</v>
      </c>
      <c r="R91" s="20">
        <f t="shared" si="6"/>
        <v>850</v>
      </c>
      <c r="S91" s="20">
        <v>850</v>
      </c>
    </row>
    <row r="92" spans="1:19">
      <c r="A92" s="17" t="s">
        <v>327</v>
      </c>
    </row>
    <row r="93" spans="1:19">
      <c r="A93" s="18" t="s">
        <v>328</v>
      </c>
      <c r="B93" s="18" t="s">
        <v>329</v>
      </c>
      <c r="C93" s="18" t="s">
        <v>330</v>
      </c>
      <c r="D93" s="18" t="s">
        <v>331</v>
      </c>
      <c r="E93" s="18" t="s">
        <v>332</v>
      </c>
      <c r="F93" s="18" t="s">
        <v>333</v>
      </c>
      <c r="G93" s="19">
        <v>12</v>
      </c>
      <c r="H93" s="23">
        <v>45869</v>
      </c>
      <c r="I93" s="23">
        <v>46233</v>
      </c>
      <c r="J93" s="23">
        <v>45536</v>
      </c>
      <c r="K93" s="23">
        <v>45538</v>
      </c>
      <c r="L93" s="20">
        <v>745</v>
      </c>
      <c r="M93" s="20">
        <v>790</v>
      </c>
      <c r="N93" s="20">
        <v>845</v>
      </c>
      <c r="O93" s="21">
        <v>0</v>
      </c>
      <c r="Q93" s="20">
        <v>830</v>
      </c>
      <c r="R93" s="20">
        <f t="shared" ref="R93:R108" si="7">N93</f>
        <v>845</v>
      </c>
      <c r="S93" s="20">
        <v>845</v>
      </c>
    </row>
    <row r="94" spans="1:19">
      <c r="A94" s="18" t="s">
        <v>334</v>
      </c>
      <c r="B94" s="18" t="s">
        <v>335</v>
      </c>
      <c r="C94" s="18" t="s">
        <v>336</v>
      </c>
      <c r="D94" s="18" t="s">
        <v>337</v>
      </c>
      <c r="E94" s="18" t="s">
        <v>338</v>
      </c>
      <c r="F94" s="18" t="s">
        <v>339</v>
      </c>
      <c r="G94" s="19">
        <v>12</v>
      </c>
      <c r="H94" s="23">
        <v>45869</v>
      </c>
      <c r="I94" s="23">
        <v>46233</v>
      </c>
      <c r="J94" s="23">
        <v>45527</v>
      </c>
      <c r="K94" s="23">
        <v>45527</v>
      </c>
      <c r="L94" s="20">
        <v>745</v>
      </c>
      <c r="M94" s="20">
        <v>790</v>
      </c>
      <c r="N94" s="20">
        <v>845</v>
      </c>
      <c r="O94" s="21">
        <v>0</v>
      </c>
      <c r="Q94" s="20">
        <v>830</v>
      </c>
      <c r="R94" s="20">
        <f t="shared" si="7"/>
        <v>845</v>
      </c>
      <c r="S94" s="20">
        <v>845</v>
      </c>
    </row>
    <row r="95" spans="1:19">
      <c r="A95" s="18" t="s">
        <v>340</v>
      </c>
      <c r="B95" s="18" t="s">
        <v>341</v>
      </c>
      <c r="C95" s="18" t="s">
        <v>342</v>
      </c>
      <c r="D95" s="18" t="s">
        <v>343</v>
      </c>
      <c r="E95" s="18" t="s">
        <v>344</v>
      </c>
      <c r="F95" s="18" t="s">
        <v>345</v>
      </c>
      <c r="G95" s="19">
        <v>12</v>
      </c>
      <c r="H95" s="23">
        <v>45869</v>
      </c>
      <c r="I95" s="23">
        <v>46233</v>
      </c>
      <c r="J95" s="23">
        <v>45545</v>
      </c>
      <c r="K95" s="23">
        <v>45546</v>
      </c>
      <c r="L95" s="20">
        <v>745</v>
      </c>
      <c r="M95" s="20">
        <v>790</v>
      </c>
      <c r="N95" s="20">
        <v>845</v>
      </c>
      <c r="O95" s="21">
        <v>0</v>
      </c>
      <c r="Q95" s="20">
        <v>0</v>
      </c>
      <c r="R95" s="20">
        <f t="shared" si="7"/>
        <v>845</v>
      </c>
      <c r="S95" s="20">
        <v>845</v>
      </c>
    </row>
    <row r="96" spans="1:19">
      <c r="A96" s="18" t="s">
        <v>346</v>
      </c>
      <c r="B96" s="18" t="s">
        <v>347</v>
      </c>
      <c r="C96" s="18" t="s">
        <v>348</v>
      </c>
      <c r="D96" s="18" t="s">
        <v>349</v>
      </c>
      <c r="E96" s="18" t="s">
        <v>350</v>
      </c>
      <c r="F96" s="18" t="s">
        <v>351</v>
      </c>
      <c r="G96" s="19">
        <v>12</v>
      </c>
      <c r="H96" s="23">
        <v>45869</v>
      </c>
      <c r="I96" s="23">
        <v>46233</v>
      </c>
      <c r="J96" s="23">
        <v>45528</v>
      </c>
      <c r="K96" s="23">
        <v>45528</v>
      </c>
      <c r="L96" s="20">
        <v>745</v>
      </c>
      <c r="M96" s="20">
        <v>790</v>
      </c>
      <c r="N96" s="20">
        <v>845</v>
      </c>
      <c r="O96" s="21">
        <v>0</v>
      </c>
      <c r="Q96" s="20">
        <v>830</v>
      </c>
      <c r="R96" s="20">
        <f t="shared" si="7"/>
        <v>845</v>
      </c>
      <c r="S96" s="20">
        <v>845</v>
      </c>
    </row>
    <row r="97" spans="1:19">
      <c r="B97" s="18" t="s">
        <v>352</v>
      </c>
      <c r="D97" s="18" t="s">
        <v>353</v>
      </c>
      <c r="E97" s="18" t="s">
        <v>354</v>
      </c>
      <c r="F97" s="18" t="s">
        <v>355</v>
      </c>
      <c r="G97" s="19">
        <v>12</v>
      </c>
      <c r="H97" s="23">
        <v>45884</v>
      </c>
      <c r="I97" s="23">
        <v>46233</v>
      </c>
      <c r="J97" s="23">
        <v>45553</v>
      </c>
      <c r="K97" s="23">
        <v>45553</v>
      </c>
      <c r="L97" s="20">
        <v>0</v>
      </c>
      <c r="M97" s="20">
        <v>0</v>
      </c>
      <c r="N97" s="20">
        <v>885</v>
      </c>
      <c r="O97" s="21">
        <v>0</v>
      </c>
      <c r="Q97" s="20">
        <v>0</v>
      </c>
      <c r="R97" s="20">
        <f t="shared" si="7"/>
        <v>885</v>
      </c>
      <c r="S97" s="20">
        <v>885</v>
      </c>
    </row>
    <row r="98" spans="1:19">
      <c r="B98" s="18" t="s">
        <v>356</v>
      </c>
      <c r="D98" s="18" t="s">
        <v>357</v>
      </c>
      <c r="E98" s="18" t="s">
        <v>358</v>
      </c>
      <c r="F98" s="18" t="s">
        <v>359</v>
      </c>
      <c r="G98" s="19">
        <v>12</v>
      </c>
      <c r="H98" s="23">
        <v>45884</v>
      </c>
      <c r="I98" s="23">
        <v>46233</v>
      </c>
      <c r="J98" s="23">
        <v>45554</v>
      </c>
      <c r="K98" s="23">
        <v>45554</v>
      </c>
      <c r="L98" s="20">
        <v>0</v>
      </c>
      <c r="M98" s="20">
        <v>0</v>
      </c>
      <c r="N98" s="20">
        <v>905</v>
      </c>
      <c r="O98" s="21">
        <v>0</v>
      </c>
      <c r="Q98" s="20">
        <v>0</v>
      </c>
      <c r="R98" s="20">
        <f t="shared" si="7"/>
        <v>905</v>
      </c>
      <c r="S98" s="20">
        <v>905</v>
      </c>
    </row>
    <row r="99" spans="1:19">
      <c r="B99" s="18" t="s">
        <v>360</v>
      </c>
      <c r="D99" s="18" t="s">
        <v>361</v>
      </c>
      <c r="E99" s="18" t="s">
        <v>362</v>
      </c>
      <c r="F99" s="18" t="s">
        <v>363</v>
      </c>
      <c r="G99" s="19">
        <v>12</v>
      </c>
      <c r="H99" s="23">
        <v>45884</v>
      </c>
      <c r="I99" s="23">
        <v>46233</v>
      </c>
      <c r="J99" s="23">
        <v>45551</v>
      </c>
      <c r="K99" s="23">
        <v>45551</v>
      </c>
      <c r="L99" s="20">
        <v>935</v>
      </c>
      <c r="M99" s="20">
        <v>0</v>
      </c>
      <c r="N99" s="20">
        <v>865</v>
      </c>
      <c r="O99" s="21">
        <v>0</v>
      </c>
      <c r="Q99" s="20">
        <v>0</v>
      </c>
      <c r="R99" s="20">
        <f t="shared" si="7"/>
        <v>865</v>
      </c>
      <c r="S99" s="20">
        <v>865</v>
      </c>
    </row>
    <row r="100" spans="1:19">
      <c r="B100" s="18" t="s">
        <v>364</v>
      </c>
      <c r="D100" s="18" t="s">
        <v>365</v>
      </c>
      <c r="E100" s="18" t="s">
        <v>366</v>
      </c>
      <c r="F100" s="18" t="s">
        <v>367</v>
      </c>
      <c r="G100" s="19">
        <v>12</v>
      </c>
      <c r="H100" s="23">
        <v>45884</v>
      </c>
      <c r="I100" s="23">
        <v>46233</v>
      </c>
      <c r="J100" s="23">
        <v>45553</v>
      </c>
      <c r="K100" s="23">
        <v>45553</v>
      </c>
      <c r="L100" s="20">
        <v>0</v>
      </c>
      <c r="M100" s="20">
        <v>0</v>
      </c>
      <c r="N100" s="20">
        <v>885</v>
      </c>
      <c r="O100" s="21">
        <v>0</v>
      </c>
      <c r="Q100" s="20">
        <v>0</v>
      </c>
      <c r="R100" s="20">
        <f t="shared" si="7"/>
        <v>885</v>
      </c>
      <c r="S100" s="20">
        <v>885</v>
      </c>
    </row>
    <row r="101" spans="1:19">
      <c r="B101" s="18" t="s">
        <v>368</v>
      </c>
      <c r="D101" s="18" t="s">
        <v>369</v>
      </c>
      <c r="E101" s="18" t="s">
        <v>370</v>
      </c>
      <c r="F101" s="18" t="s">
        <v>371</v>
      </c>
      <c r="G101" s="19">
        <v>12</v>
      </c>
      <c r="H101" s="23">
        <v>45884</v>
      </c>
      <c r="I101" s="23">
        <v>46233</v>
      </c>
      <c r="J101" s="23">
        <v>45554</v>
      </c>
      <c r="K101" s="23">
        <v>45554</v>
      </c>
      <c r="L101" s="20">
        <v>0</v>
      </c>
      <c r="M101" s="20">
        <v>0</v>
      </c>
      <c r="N101" s="20">
        <v>905</v>
      </c>
      <c r="O101" s="21">
        <v>0</v>
      </c>
      <c r="Q101" s="20">
        <v>0</v>
      </c>
      <c r="R101" s="20">
        <f t="shared" si="7"/>
        <v>905</v>
      </c>
      <c r="S101" s="20">
        <v>905</v>
      </c>
    </row>
    <row r="102" spans="1:19">
      <c r="B102" s="18" t="s">
        <v>372</v>
      </c>
      <c r="D102" s="18" t="s">
        <v>373</v>
      </c>
      <c r="E102" s="18" t="s">
        <v>374</v>
      </c>
      <c r="F102" s="18" t="s">
        <v>375</v>
      </c>
      <c r="G102" s="19">
        <v>12</v>
      </c>
      <c r="H102" s="23">
        <v>45884</v>
      </c>
      <c r="I102" s="23">
        <v>46233</v>
      </c>
      <c r="J102" s="23">
        <v>45553</v>
      </c>
      <c r="K102" s="23">
        <v>45553</v>
      </c>
      <c r="L102" s="20">
        <v>0</v>
      </c>
      <c r="M102" s="20">
        <v>0</v>
      </c>
      <c r="N102" s="20">
        <v>885</v>
      </c>
      <c r="O102" s="21">
        <v>0</v>
      </c>
      <c r="Q102" s="20">
        <v>0</v>
      </c>
      <c r="R102" s="20">
        <f t="shared" si="7"/>
        <v>885</v>
      </c>
      <c r="S102" s="20">
        <v>885</v>
      </c>
    </row>
    <row r="103" spans="1:19">
      <c r="B103" s="18" t="s">
        <v>376</v>
      </c>
      <c r="D103" s="18" t="s">
        <v>377</v>
      </c>
      <c r="E103" s="18" t="s">
        <v>378</v>
      </c>
      <c r="F103" s="18" t="s">
        <v>379</v>
      </c>
      <c r="G103" s="19">
        <v>12</v>
      </c>
      <c r="H103" s="23">
        <v>45884</v>
      </c>
      <c r="I103" s="23">
        <v>46233</v>
      </c>
      <c r="J103" s="23">
        <v>45554</v>
      </c>
      <c r="K103" s="23">
        <v>45554</v>
      </c>
      <c r="L103" s="20">
        <v>0</v>
      </c>
      <c r="M103" s="20">
        <v>0</v>
      </c>
      <c r="N103" s="20">
        <v>905</v>
      </c>
      <c r="O103" s="21">
        <v>0</v>
      </c>
      <c r="Q103" s="20">
        <v>0</v>
      </c>
      <c r="R103" s="20">
        <f t="shared" si="7"/>
        <v>905</v>
      </c>
      <c r="S103" s="20">
        <v>905</v>
      </c>
    </row>
    <row r="104" spans="1:19">
      <c r="B104" s="18" t="s">
        <v>380</v>
      </c>
      <c r="D104" s="18" t="s">
        <v>381</v>
      </c>
      <c r="E104" s="18" t="s">
        <v>382</v>
      </c>
      <c r="F104" s="18" t="s">
        <v>383</v>
      </c>
      <c r="G104" s="19">
        <v>12</v>
      </c>
      <c r="H104" s="23">
        <v>45884</v>
      </c>
      <c r="I104" s="23">
        <v>46233</v>
      </c>
      <c r="J104" s="23">
        <v>45553</v>
      </c>
      <c r="K104" s="23">
        <v>45553</v>
      </c>
      <c r="L104" s="20">
        <v>0</v>
      </c>
      <c r="M104" s="20">
        <v>0</v>
      </c>
      <c r="N104" s="20">
        <v>885</v>
      </c>
      <c r="O104" s="21">
        <v>0</v>
      </c>
      <c r="Q104" s="20">
        <v>0</v>
      </c>
      <c r="R104" s="20">
        <f t="shared" si="7"/>
        <v>885</v>
      </c>
      <c r="S104" s="20">
        <v>885</v>
      </c>
    </row>
    <row r="105" spans="1:19">
      <c r="B105" s="18" t="s">
        <v>384</v>
      </c>
      <c r="D105" s="18" t="s">
        <v>385</v>
      </c>
      <c r="E105" s="18" t="s">
        <v>386</v>
      </c>
      <c r="F105" s="18" t="s">
        <v>387</v>
      </c>
      <c r="G105" s="19">
        <v>12</v>
      </c>
      <c r="H105" s="23">
        <v>45884</v>
      </c>
      <c r="I105" s="23">
        <v>46233</v>
      </c>
      <c r="J105" s="23">
        <v>45554</v>
      </c>
      <c r="K105" s="23">
        <v>45555</v>
      </c>
      <c r="L105" s="20">
        <v>905</v>
      </c>
      <c r="M105" s="20">
        <v>0</v>
      </c>
      <c r="N105" s="20">
        <v>905</v>
      </c>
      <c r="O105" s="21">
        <v>0</v>
      </c>
      <c r="Q105" s="20">
        <v>0</v>
      </c>
      <c r="R105" s="20">
        <f t="shared" si="7"/>
        <v>905</v>
      </c>
      <c r="S105" s="20">
        <v>905</v>
      </c>
    </row>
    <row r="106" spans="1:19">
      <c r="B106" s="18" t="s">
        <v>388</v>
      </c>
      <c r="D106" s="18" t="s">
        <v>389</v>
      </c>
      <c r="E106" s="18" t="s">
        <v>390</v>
      </c>
      <c r="F106" s="18" t="s">
        <v>391</v>
      </c>
      <c r="G106" s="19">
        <v>12</v>
      </c>
      <c r="H106" s="23">
        <v>45884</v>
      </c>
      <c r="I106" s="23">
        <v>46233</v>
      </c>
      <c r="J106" s="23">
        <v>45551</v>
      </c>
      <c r="K106" s="23">
        <v>45551</v>
      </c>
      <c r="L106" s="20">
        <v>865</v>
      </c>
      <c r="M106" s="20">
        <v>0</v>
      </c>
      <c r="N106" s="20">
        <v>865</v>
      </c>
      <c r="O106" s="21">
        <v>0</v>
      </c>
      <c r="Q106" s="20">
        <v>0</v>
      </c>
      <c r="R106" s="20">
        <f t="shared" si="7"/>
        <v>865</v>
      </c>
      <c r="S106" s="20">
        <v>865</v>
      </c>
    </row>
    <row r="107" spans="1:19">
      <c r="B107" s="18" t="s">
        <v>392</v>
      </c>
      <c r="D107" s="18" t="s">
        <v>393</v>
      </c>
      <c r="E107" s="18" t="s">
        <v>394</v>
      </c>
      <c r="F107" s="18" t="s">
        <v>395</v>
      </c>
      <c r="G107" s="19">
        <v>12</v>
      </c>
      <c r="H107" s="23">
        <v>45884</v>
      </c>
      <c r="I107" s="23">
        <v>46233</v>
      </c>
      <c r="J107" s="23">
        <v>45551</v>
      </c>
      <c r="K107" s="23">
        <v>45551</v>
      </c>
      <c r="L107" s="20">
        <v>935</v>
      </c>
      <c r="M107" s="20">
        <v>0</v>
      </c>
      <c r="N107" s="20">
        <v>865</v>
      </c>
      <c r="O107" s="21">
        <v>0</v>
      </c>
      <c r="Q107" s="20">
        <v>0</v>
      </c>
      <c r="R107" s="20">
        <f t="shared" si="7"/>
        <v>865</v>
      </c>
      <c r="S107" s="20">
        <v>865</v>
      </c>
    </row>
    <row r="108" spans="1:19">
      <c r="B108" s="18" t="s">
        <v>396</v>
      </c>
      <c r="D108" s="18" t="s">
        <v>397</v>
      </c>
      <c r="E108" s="18" t="s">
        <v>398</v>
      </c>
      <c r="F108" s="18" t="s">
        <v>399</v>
      </c>
      <c r="G108" s="19">
        <v>12</v>
      </c>
      <c r="H108" s="23">
        <v>45884</v>
      </c>
      <c r="I108" s="23">
        <v>46233</v>
      </c>
      <c r="J108" s="23">
        <v>45551</v>
      </c>
      <c r="K108" s="23">
        <v>45551</v>
      </c>
      <c r="L108" s="20">
        <v>865</v>
      </c>
      <c r="M108" s="20">
        <v>0</v>
      </c>
      <c r="N108" s="20">
        <v>865</v>
      </c>
      <c r="O108" s="21">
        <v>0</v>
      </c>
      <c r="Q108" s="20">
        <v>0</v>
      </c>
      <c r="R108" s="20">
        <f t="shared" si="7"/>
        <v>865</v>
      </c>
      <c r="S108" s="20">
        <v>865</v>
      </c>
    </row>
    <row r="109" spans="1:19">
      <c r="A109" s="17" t="s">
        <v>400</v>
      </c>
    </row>
    <row r="110" spans="1:19">
      <c r="A110" s="18" t="s">
        <v>401</v>
      </c>
      <c r="B110" s="18" t="s">
        <v>402</v>
      </c>
      <c r="C110" s="18" t="s">
        <v>403</v>
      </c>
      <c r="D110" s="18" t="s">
        <v>404</v>
      </c>
      <c r="E110" s="18" t="s">
        <v>405</v>
      </c>
      <c r="F110" s="18" t="s">
        <v>406</v>
      </c>
      <c r="G110" s="19">
        <v>12</v>
      </c>
      <c r="H110" s="23">
        <v>45869</v>
      </c>
      <c r="I110" s="23">
        <v>46233</v>
      </c>
      <c r="J110" s="23">
        <v>45539</v>
      </c>
      <c r="K110" s="23">
        <v>45540</v>
      </c>
      <c r="L110" s="20">
        <v>0</v>
      </c>
      <c r="M110" s="20">
        <v>850</v>
      </c>
      <c r="N110" s="20">
        <v>895</v>
      </c>
      <c r="O110" s="21">
        <v>0</v>
      </c>
      <c r="Q110" s="20">
        <v>850</v>
      </c>
      <c r="R110" s="20">
        <f t="shared" ref="R110:R156" si="8">N110</f>
        <v>895</v>
      </c>
      <c r="S110" s="20">
        <v>895</v>
      </c>
    </row>
    <row r="111" spans="1:19">
      <c r="A111" s="18" t="s">
        <v>407</v>
      </c>
      <c r="B111" s="18" t="s">
        <v>408</v>
      </c>
      <c r="C111" s="18" t="s">
        <v>409</v>
      </c>
      <c r="D111" s="18" t="s">
        <v>410</v>
      </c>
      <c r="E111" s="18" t="s">
        <v>411</v>
      </c>
      <c r="F111" s="18" t="s">
        <v>412</v>
      </c>
      <c r="G111" s="19">
        <v>12</v>
      </c>
      <c r="H111" s="23">
        <v>45869</v>
      </c>
      <c r="I111" s="23">
        <v>46233</v>
      </c>
      <c r="J111" s="23">
        <v>45539</v>
      </c>
      <c r="K111" s="23">
        <v>45539</v>
      </c>
      <c r="L111" s="20">
        <v>0</v>
      </c>
      <c r="M111" s="20">
        <v>850</v>
      </c>
      <c r="N111" s="20">
        <v>895</v>
      </c>
      <c r="O111" s="21">
        <v>0</v>
      </c>
      <c r="Q111" s="20">
        <v>0</v>
      </c>
      <c r="R111" s="20">
        <f t="shared" si="8"/>
        <v>895</v>
      </c>
      <c r="S111" s="20">
        <v>895</v>
      </c>
    </row>
    <row r="112" spans="1:19">
      <c r="A112" s="18" t="s">
        <v>413</v>
      </c>
      <c r="B112" s="18" t="s">
        <v>414</v>
      </c>
      <c r="C112" s="18" t="s">
        <v>415</v>
      </c>
      <c r="D112" s="18" t="s">
        <v>416</v>
      </c>
      <c r="E112" s="18" t="s">
        <v>417</v>
      </c>
      <c r="F112" s="18" t="s">
        <v>418</v>
      </c>
      <c r="G112" s="19">
        <v>12</v>
      </c>
      <c r="H112" s="23">
        <v>45884</v>
      </c>
      <c r="I112" s="23">
        <v>46233</v>
      </c>
      <c r="J112" s="23">
        <v>45539</v>
      </c>
      <c r="K112" s="23">
        <v>45540</v>
      </c>
      <c r="L112" s="20">
        <v>0</v>
      </c>
      <c r="M112" s="20">
        <v>850</v>
      </c>
      <c r="N112" s="20">
        <v>895</v>
      </c>
      <c r="O112" s="21">
        <v>0</v>
      </c>
      <c r="Q112" s="20">
        <v>0</v>
      </c>
      <c r="R112" s="20">
        <f t="shared" si="8"/>
        <v>895</v>
      </c>
      <c r="S112" s="20">
        <v>895</v>
      </c>
    </row>
    <row r="113" spans="1:19">
      <c r="A113" s="18" t="s">
        <v>419</v>
      </c>
      <c r="B113" s="18" t="s">
        <v>420</v>
      </c>
      <c r="C113" s="18" t="s">
        <v>421</v>
      </c>
      <c r="D113" s="18" t="s">
        <v>422</v>
      </c>
      <c r="E113" s="18" t="s">
        <v>423</v>
      </c>
      <c r="F113" s="18" t="s">
        <v>424</v>
      </c>
      <c r="G113" s="19">
        <v>12</v>
      </c>
      <c r="H113" s="23">
        <v>45869</v>
      </c>
      <c r="I113" s="23">
        <v>46233</v>
      </c>
      <c r="J113" s="23">
        <v>45538</v>
      </c>
      <c r="K113" s="23">
        <v>45538</v>
      </c>
      <c r="L113" s="20">
        <v>0</v>
      </c>
      <c r="M113" s="20">
        <v>850</v>
      </c>
      <c r="N113" s="20">
        <v>875</v>
      </c>
      <c r="O113" s="21">
        <v>0</v>
      </c>
      <c r="Q113" s="20">
        <v>0</v>
      </c>
      <c r="R113" s="20">
        <f t="shared" si="8"/>
        <v>875</v>
      </c>
      <c r="S113" s="20">
        <v>875</v>
      </c>
    </row>
    <row r="114" spans="1:19">
      <c r="A114" s="18" t="s">
        <v>425</v>
      </c>
      <c r="B114" s="18" t="s">
        <v>426</v>
      </c>
      <c r="C114" s="18" t="s">
        <v>427</v>
      </c>
      <c r="D114" s="18" t="s">
        <v>428</v>
      </c>
      <c r="E114" s="18" t="s">
        <v>429</v>
      </c>
      <c r="F114" s="18" t="s">
        <v>430</v>
      </c>
      <c r="G114" s="19">
        <v>12</v>
      </c>
      <c r="H114" s="23">
        <v>45869</v>
      </c>
      <c r="I114" s="23">
        <v>46233</v>
      </c>
      <c r="J114" s="23">
        <v>45530</v>
      </c>
      <c r="K114" s="23">
        <v>45530</v>
      </c>
      <c r="L114" s="20">
        <v>0</v>
      </c>
      <c r="M114" s="20">
        <v>850</v>
      </c>
      <c r="N114" s="20">
        <v>875</v>
      </c>
      <c r="O114" s="21">
        <v>0</v>
      </c>
      <c r="Q114" s="20">
        <v>850</v>
      </c>
      <c r="R114" s="20">
        <f t="shared" si="8"/>
        <v>875</v>
      </c>
      <c r="S114" s="20">
        <v>875</v>
      </c>
    </row>
    <row r="115" spans="1:19">
      <c r="A115" s="18" t="s">
        <v>431</v>
      </c>
      <c r="B115" s="18" t="s">
        <v>432</v>
      </c>
      <c r="C115" s="18" t="s">
        <v>433</v>
      </c>
      <c r="D115" s="18" t="s">
        <v>434</v>
      </c>
      <c r="E115" s="18" t="s">
        <v>435</v>
      </c>
      <c r="F115" s="18" t="s">
        <v>436</v>
      </c>
      <c r="G115" s="19">
        <v>12</v>
      </c>
      <c r="H115" s="23">
        <v>45869</v>
      </c>
      <c r="I115" s="23">
        <v>46233</v>
      </c>
      <c r="J115" s="23">
        <v>45530</v>
      </c>
      <c r="K115" s="23">
        <v>45530</v>
      </c>
      <c r="L115" s="20">
        <v>0</v>
      </c>
      <c r="M115" s="20">
        <v>850</v>
      </c>
      <c r="N115" s="20">
        <v>875</v>
      </c>
      <c r="O115" s="21">
        <v>0</v>
      </c>
      <c r="Q115" s="20">
        <v>0</v>
      </c>
      <c r="R115" s="20">
        <f t="shared" si="8"/>
        <v>875</v>
      </c>
      <c r="S115" s="20">
        <v>875</v>
      </c>
    </row>
    <row r="116" spans="1:19">
      <c r="A116" s="18" t="s">
        <v>437</v>
      </c>
      <c r="B116" s="18" t="s">
        <v>438</v>
      </c>
      <c r="C116" s="18" t="s">
        <v>439</v>
      </c>
      <c r="D116" s="18" t="s">
        <v>440</v>
      </c>
      <c r="E116" s="18" t="s">
        <v>441</v>
      </c>
      <c r="F116" s="18" t="s">
        <v>442</v>
      </c>
      <c r="G116" s="19">
        <v>12</v>
      </c>
      <c r="H116" s="23">
        <v>45869</v>
      </c>
      <c r="I116" s="23">
        <v>46233</v>
      </c>
      <c r="J116" s="23">
        <v>45530</v>
      </c>
      <c r="K116" s="23">
        <v>45530</v>
      </c>
      <c r="L116" s="20">
        <v>875</v>
      </c>
      <c r="M116" s="20">
        <v>850</v>
      </c>
      <c r="N116" s="20">
        <v>875</v>
      </c>
      <c r="O116" s="21">
        <v>0</v>
      </c>
      <c r="Q116" s="20">
        <v>0</v>
      </c>
      <c r="R116" s="20">
        <f t="shared" si="8"/>
        <v>875</v>
      </c>
      <c r="S116" s="20">
        <v>875</v>
      </c>
    </row>
    <row r="117" spans="1:19">
      <c r="A117" s="18" t="s">
        <v>443</v>
      </c>
      <c r="B117" s="18" t="s">
        <v>444</v>
      </c>
      <c r="C117" s="18" t="s">
        <v>445</v>
      </c>
      <c r="D117" s="18" t="s">
        <v>446</v>
      </c>
      <c r="E117" s="18" t="s">
        <v>447</v>
      </c>
      <c r="F117" s="18" t="s">
        <v>448</v>
      </c>
      <c r="G117" s="19">
        <v>12</v>
      </c>
      <c r="H117" s="23">
        <v>45869</v>
      </c>
      <c r="I117" s="23">
        <v>46233</v>
      </c>
      <c r="J117" s="23">
        <v>45530</v>
      </c>
      <c r="K117" s="23">
        <v>45530</v>
      </c>
      <c r="L117" s="20">
        <v>875</v>
      </c>
      <c r="M117" s="20">
        <v>850</v>
      </c>
      <c r="N117" s="20">
        <v>875</v>
      </c>
      <c r="O117" s="21">
        <v>0</v>
      </c>
      <c r="Q117" s="20">
        <v>0</v>
      </c>
      <c r="R117" s="20">
        <f t="shared" si="8"/>
        <v>875</v>
      </c>
      <c r="S117" s="20">
        <v>875</v>
      </c>
    </row>
    <row r="118" spans="1:19">
      <c r="A118" s="18" t="s">
        <v>449</v>
      </c>
      <c r="B118" s="18" t="s">
        <v>450</v>
      </c>
      <c r="C118" s="18" t="s">
        <v>451</v>
      </c>
      <c r="D118" s="18" t="s">
        <v>452</v>
      </c>
      <c r="E118" s="18" t="s">
        <v>453</v>
      </c>
      <c r="F118" s="18" t="s">
        <v>454</v>
      </c>
      <c r="G118" s="19">
        <v>12</v>
      </c>
      <c r="H118" s="23">
        <v>45869</v>
      </c>
      <c r="I118" s="23">
        <v>46233</v>
      </c>
      <c r="J118" s="23">
        <v>45539</v>
      </c>
      <c r="K118" s="23">
        <v>45539</v>
      </c>
      <c r="L118" s="20">
        <v>0</v>
      </c>
      <c r="M118" s="20">
        <v>850</v>
      </c>
      <c r="N118" s="20">
        <v>895</v>
      </c>
      <c r="O118" s="21">
        <v>0</v>
      </c>
      <c r="Q118" s="20">
        <v>850</v>
      </c>
      <c r="R118" s="20">
        <f t="shared" si="8"/>
        <v>895</v>
      </c>
      <c r="S118" s="20">
        <v>895</v>
      </c>
    </row>
    <row r="119" spans="1:19">
      <c r="A119" s="18" t="s">
        <v>455</v>
      </c>
      <c r="B119" s="18" t="s">
        <v>456</v>
      </c>
      <c r="C119" s="18" t="s">
        <v>457</v>
      </c>
      <c r="D119" s="18" t="s">
        <v>458</v>
      </c>
      <c r="E119" s="18" t="s">
        <v>459</v>
      </c>
      <c r="F119" s="18" t="s">
        <v>460</v>
      </c>
      <c r="G119" s="19">
        <v>12</v>
      </c>
      <c r="H119" s="23">
        <v>45869</v>
      </c>
      <c r="I119" s="23">
        <v>46233</v>
      </c>
      <c r="J119" s="23">
        <v>45540</v>
      </c>
      <c r="K119" s="23">
        <v>45540</v>
      </c>
      <c r="L119" s="20">
        <v>0</v>
      </c>
      <c r="M119" s="20">
        <v>850</v>
      </c>
      <c r="N119" s="20">
        <v>990</v>
      </c>
      <c r="O119" s="21">
        <v>0</v>
      </c>
      <c r="Q119" s="20">
        <v>850</v>
      </c>
      <c r="R119" s="20">
        <f t="shared" si="8"/>
        <v>990</v>
      </c>
      <c r="S119" s="20">
        <v>990</v>
      </c>
    </row>
    <row r="120" spans="1:19">
      <c r="A120" s="18" t="s">
        <v>461</v>
      </c>
      <c r="B120" s="18" t="s">
        <v>462</v>
      </c>
      <c r="C120" s="18" t="s">
        <v>463</v>
      </c>
      <c r="D120" s="18" t="s">
        <v>464</v>
      </c>
      <c r="E120" s="18" t="s">
        <v>465</v>
      </c>
      <c r="F120" s="18" t="s">
        <v>466</v>
      </c>
      <c r="G120" s="19">
        <v>12</v>
      </c>
      <c r="H120" s="23">
        <v>45869</v>
      </c>
      <c r="I120" s="23">
        <v>46233</v>
      </c>
      <c r="J120" s="23">
        <v>45540</v>
      </c>
      <c r="K120" s="23">
        <v>45540</v>
      </c>
      <c r="L120" s="20">
        <v>0</v>
      </c>
      <c r="M120" s="20">
        <v>850</v>
      </c>
      <c r="N120" s="20">
        <v>895</v>
      </c>
      <c r="O120" s="21">
        <v>0</v>
      </c>
      <c r="Q120" s="20">
        <v>850</v>
      </c>
      <c r="R120" s="20">
        <f t="shared" si="8"/>
        <v>895</v>
      </c>
      <c r="S120" s="20">
        <v>895</v>
      </c>
    </row>
    <row r="121" spans="1:19">
      <c r="A121" s="18" t="s">
        <v>467</v>
      </c>
      <c r="B121" s="18" t="s">
        <v>468</v>
      </c>
      <c r="C121" s="18" t="s">
        <v>469</v>
      </c>
      <c r="D121" s="18" t="s">
        <v>470</v>
      </c>
      <c r="E121" s="18" t="s">
        <v>471</v>
      </c>
      <c r="F121" s="18" t="s">
        <v>472</v>
      </c>
      <c r="G121" s="19">
        <v>12</v>
      </c>
      <c r="H121" s="23">
        <v>45869</v>
      </c>
      <c r="I121" s="23">
        <v>46233</v>
      </c>
      <c r="J121" s="23">
        <v>45541</v>
      </c>
      <c r="K121" s="23">
        <v>45544</v>
      </c>
      <c r="L121" s="20">
        <v>0</v>
      </c>
      <c r="M121" s="20">
        <v>850</v>
      </c>
      <c r="N121" s="20">
        <v>990</v>
      </c>
      <c r="O121" s="21">
        <v>0</v>
      </c>
      <c r="Q121" s="20">
        <v>850</v>
      </c>
      <c r="R121" s="20">
        <f t="shared" si="8"/>
        <v>990</v>
      </c>
      <c r="S121" s="20">
        <v>990</v>
      </c>
    </row>
    <row r="122" spans="1:19">
      <c r="A122" s="18" t="s">
        <v>473</v>
      </c>
      <c r="B122" s="18" t="s">
        <v>474</v>
      </c>
      <c r="C122" s="18" t="s">
        <v>475</v>
      </c>
      <c r="D122" s="18" t="s">
        <v>476</v>
      </c>
      <c r="E122" s="18" t="s">
        <v>477</v>
      </c>
      <c r="F122" s="18" t="s">
        <v>478</v>
      </c>
      <c r="G122" s="19">
        <v>12</v>
      </c>
      <c r="H122" s="23">
        <v>45869</v>
      </c>
      <c r="I122" s="23">
        <v>46233</v>
      </c>
      <c r="J122" s="23">
        <v>45559</v>
      </c>
      <c r="K122" s="23">
        <v>45559</v>
      </c>
      <c r="L122" s="20">
        <v>0</v>
      </c>
      <c r="M122" s="20">
        <v>850</v>
      </c>
      <c r="N122" s="20">
        <v>945</v>
      </c>
      <c r="O122" s="21">
        <v>0</v>
      </c>
      <c r="Q122" s="20">
        <v>0</v>
      </c>
      <c r="R122" s="20">
        <f t="shared" si="8"/>
        <v>945</v>
      </c>
      <c r="S122" s="20">
        <v>945</v>
      </c>
    </row>
    <row r="123" spans="1:19">
      <c r="A123" s="18" t="s">
        <v>479</v>
      </c>
      <c r="B123" s="18" t="s">
        <v>480</v>
      </c>
      <c r="C123" s="18" t="s">
        <v>481</v>
      </c>
      <c r="D123" s="18" t="s">
        <v>482</v>
      </c>
      <c r="E123" s="18" t="s">
        <v>483</v>
      </c>
      <c r="F123" s="18" t="s">
        <v>484</v>
      </c>
      <c r="G123" s="19">
        <v>12</v>
      </c>
      <c r="H123" s="23">
        <v>45869</v>
      </c>
      <c r="I123" s="23">
        <v>46233</v>
      </c>
      <c r="J123" s="23">
        <v>45554</v>
      </c>
      <c r="K123" s="23">
        <v>45554</v>
      </c>
      <c r="L123" s="20">
        <v>0</v>
      </c>
      <c r="M123" s="20">
        <v>850</v>
      </c>
      <c r="N123" s="20">
        <v>935</v>
      </c>
      <c r="O123" s="21">
        <v>0</v>
      </c>
      <c r="Q123" s="20">
        <v>0</v>
      </c>
      <c r="R123" s="20">
        <f t="shared" si="8"/>
        <v>935</v>
      </c>
      <c r="S123" s="20">
        <v>935</v>
      </c>
    </row>
    <row r="124" spans="1:19">
      <c r="A124" s="18" t="s">
        <v>485</v>
      </c>
      <c r="B124" s="18" t="s">
        <v>486</v>
      </c>
      <c r="C124" s="18" t="s">
        <v>487</v>
      </c>
      <c r="D124" s="18" t="s">
        <v>488</v>
      </c>
      <c r="E124" s="18" t="s">
        <v>489</v>
      </c>
      <c r="F124" s="18" t="s">
        <v>490</v>
      </c>
      <c r="G124" s="19">
        <v>12</v>
      </c>
      <c r="H124" s="23">
        <v>45869</v>
      </c>
      <c r="I124" s="23">
        <v>46233</v>
      </c>
      <c r="J124" s="23">
        <v>45554</v>
      </c>
      <c r="K124" s="23">
        <v>45554</v>
      </c>
      <c r="L124" s="20">
        <v>0</v>
      </c>
      <c r="M124" s="20">
        <v>850</v>
      </c>
      <c r="N124" s="20">
        <v>935</v>
      </c>
      <c r="O124" s="21">
        <v>0</v>
      </c>
      <c r="Q124" s="20">
        <v>0</v>
      </c>
      <c r="R124" s="20">
        <f t="shared" si="8"/>
        <v>935</v>
      </c>
      <c r="S124" s="20">
        <v>935</v>
      </c>
    </row>
    <row r="125" spans="1:19">
      <c r="A125" s="18" t="s">
        <v>491</v>
      </c>
      <c r="B125" s="18" t="s">
        <v>492</v>
      </c>
      <c r="C125" s="18" t="s">
        <v>493</v>
      </c>
      <c r="D125" s="18" t="s">
        <v>494</v>
      </c>
      <c r="E125" s="18" t="s">
        <v>495</v>
      </c>
      <c r="F125" s="18" t="s">
        <v>496</v>
      </c>
      <c r="G125" s="19">
        <v>12</v>
      </c>
      <c r="H125" s="23">
        <v>45869</v>
      </c>
      <c r="I125" s="23">
        <v>46233</v>
      </c>
      <c r="J125" s="23">
        <v>45555</v>
      </c>
      <c r="K125" s="23">
        <v>45556</v>
      </c>
      <c r="L125" s="20">
        <v>875</v>
      </c>
      <c r="M125" s="20">
        <v>850</v>
      </c>
      <c r="N125" s="20">
        <v>945</v>
      </c>
      <c r="O125" s="21">
        <v>0</v>
      </c>
      <c r="Q125" s="20">
        <v>0</v>
      </c>
      <c r="R125" s="20">
        <f t="shared" si="8"/>
        <v>945</v>
      </c>
      <c r="S125" s="20">
        <v>945</v>
      </c>
    </row>
    <row r="126" spans="1:19">
      <c r="A126" s="18" t="s">
        <v>497</v>
      </c>
      <c r="B126" s="18" t="s">
        <v>498</v>
      </c>
      <c r="C126" s="18" t="s">
        <v>499</v>
      </c>
      <c r="D126" s="18" t="s">
        <v>500</v>
      </c>
      <c r="E126" s="18" t="s">
        <v>501</v>
      </c>
      <c r="F126" s="18" t="s">
        <v>502</v>
      </c>
      <c r="G126" s="19">
        <v>12</v>
      </c>
      <c r="H126" s="23">
        <v>45869</v>
      </c>
      <c r="I126" s="23">
        <v>46233</v>
      </c>
      <c r="J126" s="23">
        <v>45538</v>
      </c>
      <c r="K126" s="23">
        <v>45538</v>
      </c>
      <c r="L126" s="20">
        <v>0</v>
      </c>
      <c r="M126" s="20">
        <v>850</v>
      </c>
      <c r="N126" s="20">
        <v>970</v>
      </c>
      <c r="O126" s="21">
        <v>0</v>
      </c>
      <c r="Q126" s="20">
        <v>0</v>
      </c>
      <c r="R126" s="20">
        <f t="shared" si="8"/>
        <v>970</v>
      </c>
      <c r="S126" s="20">
        <v>970</v>
      </c>
    </row>
    <row r="127" spans="1:19">
      <c r="A127" s="18" t="s">
        <v>503</v>
      </c>
      <c r="B127" s="18" t="s">
        <v>504</v>
      </c>
      <c r="C127" s="18" t="s">
        <v>505</v>
      </c>
      <c r="D127" s="18" t="s">
        <v>506</v>
      </c>
      <c r="E127" s="18" t="s">
        <v>507</v>
      </c>
      <c r="F127" s="18" t="s">
        <v>508</v>
      </c>
      <c r="G127" s="19">
        <v>12</v>
      </c>
      <c r="H127" s="23">
        <v>45869</v>
      </c>
      <c r="I127" s="23">
        <v>46233</v>
      </c>
      <c r="J127" s="23">
        <v>45538</v>
      </c>
      <c r="K127" s="23">
        <v>45538</v>
      </c>
      <c r="L127" s="20">
        <v>0</v>
      </c>
      <c r="M127" s="20">
        <v>850</v>
      </c>
      <c r="N127" s="20">
        <v>875</v>
      </c>
      <c r="O127" s="21">
        <v>0</v>
      </c>
      <c r="Q127" s="20">
        <v>0</v>
      </c>
      <c r="R127" s="20">
        <f t="shared" si="8"/>
        <v>875</v>
      </c>
      <c r="S127" s="20">
        <v>875</v>
      </c>
    </row>
    <row r="128" spans="1:19">
      <c r="A128" s="18" t="s">
        <v>509</v>
      </c>
      <c r="B128" s="18" t="s">
        <v>510</v>
      </c>
      <c r="C128" s="18" t="s">
        <v>511</v>
      </c>
      <c r="D128" s="18" t="s">
        <v>512</v>
      </c>
      <c r="E128" s="18" t="s">
        <v>513</v>
      </c>
      <c r="F128" s="18" t="s">
        <v>514</v>
      </c>
      <c r="G128" s="19">
        <v>12</v>
      </c>
      <c r="H128" s="23">
        <v>45869</v>
      </c>
      <c r="I128" s="23">
        <v>46233</v>
      </c>
      <c r="J128" s="23">
        <v>45538</v>
      </c>
      <c r="K128" s="23">
        <v>45538</v>
      </c>
      <c r="L128" s="20">
        <v>0</v>
      </c>
      <c r="M128" s="20">
        <v>850</v>
      </c>
      <c r="N128" s="20">
        <v>875</v>
      </c>
      <c r="O128" s="21">
        <v>0</v>
      </c>
      <c r="Q128" s="20">
        <v>0</v>
      </c>
      <c r="R128" s="20">
        <f t="shared" si="8"/>
        <v>875</v>
      </c>
      <c r="S128" s="20">
        <v>875</v>
      </c>
    </row>
    <row r="129" spans="2:19">
      <c r="B129" s="18" t="s">
        <v>515</v>
      </c>
      <c r="D129" s="18" t="s">
        <v>516</v>
      </c>
      <c r="E129" s="18" t="s">
        <v>517</v>
      </c>
      <c r="F129" s="18" t="s">
        <v>518</v>
      </c>
      <c r="G129" s="19">
        <v>12</v>
      </c>
      <c r="H129" s="23">
        <v>45884</v>
      </c>
      <c r="I129" s="23">
        <v>46233</v>
      </c>
      <c r="J129" s="23">
        <v>45554</v>
      </c>
      <c r="K129" s="23">
        <v>45554</v>
      </c>
      <c r="L129" s="20">
        <v>0</v>
      </c>
      <c r="M129" s="20">
        <v>0</v>
      </c>
      <c r="N129" s="20">
        <v>905</v>
      </c>
      <c r="O129" s="21">
        <v>0</v>
      </c>
      <c r="Q129" s="20">
        <v>0</v>
      </c>
      <c r="R129" s="20">
        <f t="shared" si="8"/>
        <v>905</v>
      </c>
      <c r="S129" s="20">
        <v>905</v>
      </c>
    </row>
    <row r="130" spans="2:19">
      <c r="B130" s="18" t="s">
        <v>519</v>
      </c>
      <c r="D130" s="18" t="s">
        <v>520</v>
      </c>
      <c r="E130" s="18" t="s">
        <v>521</v>
      </c>
      <c r="F130" s="18" t="s">
        <v>522</v>
      </c>
      <c r="G130" s="19">
        <v>12</v>
      </c>
      <c r="H130" s="23">
        <v>45884</v>
      </c>
      <c r="I130" s="23">
        <v>46233</v>
      </c>
      <c r="J130" s="23">
        <v>45553</v>
      </c>
      <c r="K130" s="23">
        <v>45553</v>
      </c>
      <c r="L130" s="20">
        <v>0</v>
      </c>
      <c r="M130" s="20">
        <v>0</v>
      </c>
      <c r="N130" s="20">
        <v>1000</v>
      </c>
      <c r="O130" s="21">
        <v>0</v>
      </c>
      <c r="Q130" s="20">
        <v>0</v>
      </c>
      <c r="R130" s="20">
        <f t="shared" si="8"/>
        <v>1000</v>
      </c>
      <c r="S130" s="20">
        <v>1000</v>
      </c>
    </row>
    <row r="131" spans="2:19">
      <c r="B131" s="18" t="s">
        <v>523</v>
      </c>
      <c r="D131" s="18" t="s">
        <v>524</v>
      </c>
      <c r="E131" s="18" t="s">
        <v>525</v>
      </c>
      <c r="F131" s="18" t="s">
        <v>526</v>
      </c>
      <c r="G131" s="19">
        <v>12</v>
      </c>
      <c r="H131" s="23">
        <v>45884</v>
      </c>
      <c r="I131" s="23">
        <v>46233</v>
      </c>
      <c r="J131" s="23">
        <v>45557</v>
      </c>
      <c r="K131" s="23">
        <v>45558</v>
      </c>
      <c r="L131" s="20">
        <v>0</v>
      </c>
      <c r="M131" s="20">
        <v>0</v>
      </c>
      <c r="N131" s="20">
        <v>945</v>
      </c>
      <c r="O131" s="21">
        <v>0</v>
      </c>
      <c r="Q131" s="20">
        <v>0</v>
      </c>
      <c r="R131" s="20">
        <f t="shared" si="8"/>
        <v>945</v>
      </c>
      <c r="S131" s="20">
        <v>945</v>
      </c>
    </row>
    <row r="132" spans="2:19">
      <c r="B132" s="18" t="s">
        <v>527</v>
      </c>
      <c r="D132" s="18" t="s">
        <v>528</v>
      </c>
      <c r="E132" s="18" t="s">
        <v>529</v>
      </c>
      <c r="F132" s="18" t="s">
        <v>530</v>
      </c>
      <c r="G132" s="19">
        <v>12</v>
      </c>
      <c r="H132" s="23">
        <v>45884</v>
      </c>
      <c r="I132" s="23">
        <v>46233</v>
      </c>
      <c r="J132" s="23">
        <v>45546</v>
      </c>
      <c r="K132" s="23">
        <v>45547</v>
      </c>
      <c r="L132" s="20">
        <v>0</v>
      </c>
      <c r="M132" s="20">
        <v>0</v>
      </c>
      <c r="N132" s="20">
        <v>905</v>
      </c>
      <c r="O132" s="21">
        <v>0</v>
      </c>
      <c r="Q132" s="20">
        <v>0</v>
      </c>
      <c r="R132" s="20">
        <f t="shared" si="8"/>
        <v>905</v>
      </c>
      <c r="S132" s="20">
        <v>905</v>
      </c>
    </row>
    <row r="133" spans="2:19">
      <c r="B133" s="18" t="s">
        <v>531</v>
      </c>
      <c r="D133" s="18" t="s">
        <v>532</v>
      </c>
      <c r="E133" s="18" t="s">
        <v>533</v>
      </c>
      <c r="F133" s="18" t="s">
        <v>534</v>
      </c>
      <c r="G133" s="19">
        <v>12</v>
      </c>
      <c r="H133" s="23">
        <v>45884</v>
      </c>
      <c r="I133" s="23">
        <v>46233</v>
      </c>
      <c r="J133" s="23">
        <v>45548</v>
      </c>
      <c r="K133" s="23">
        <v>45548</v>
      </c>
      <c r="L133" s="20">
        <v>0</v>
      </c>
      <c r="M133" s="20">
        <v>0</v>
      </c>
      <c r="N133" s="20">
        <v>905</v>
      </c>
      <c r="O133" s="21">
        <v>0</v>
      </c>
      <c r="Q133" s="20">
        <v>0</v>
      </c>
      <c r="R133" s="20">
        <f t="shared" si="8"/>
        <v>905</v>
      </c>
      <c r="S133" s="20">
        <v>905</v>
      </c>
    </row>
    <row r="134" spans="2:19">
      <c r="B134" s="18" t="s">
        <v>535</v>
      </c>
      <c r="D134" s="18" t="s">
        <v>536</v>
      </c>
      <c r="E134" s="18" t="s">
        <v>537</v>
      </c>
      <c r="F134" s="18" t="s">
        <v>538</v>
      </c>
      <c r="G134" s="19">
        <v>12</v>
      </c>
      <c r="H134" s="23">
        <v>45884</v>
      </c>
      <c r="I134" s="23">
        <v>46233</v>
      </c>
      <c r="J134" s="23">
        <v>45559</v>
      </c>
      <c r="K134" s="23">
        <v>45560</v>
      </c>
      <c r="L134" s="20">
        <v>945</v>
      </c>
      <c r="M134" s="20">
        <v>0</v>
      </c>
      <c r="N134" s="20">
        <v>945</v>
      </c>
      <c r="O134" s="21">
        <v>0</v>
      </c>
      <c r="Q134" s="20">
        <v>0</v>
      </c>
      <c r="R134" s="20">
        <f t="shared" si="8"/>
        <v>945</v>
      </c>
      <c r="S134" s="20">
        <v>945</v>
      </c>
    </row>
    <row r="135" spans="2:19">
      <c r="B135" s="18" t="s">
        <v>539</v>
      </c>
      <c r="D135" s="18" t="s">
        <v>540</v>
      </c>
      <c r="E135" s="18" t="s">
        <v>541</v>
      </c>
      <c r="F135" s="18" t="s">
        <v>542</v>
      </c>
      <c r="G135" s="19">
        <v>12</v>
      </c>
      <c r="H135" s="23">
        <v>45884</v>
      </c>
      <c r="I135" s="23">
        <v>46233</v>
      </c>
      <c r="J135" s="23">
        <v>45548</v>
      </c>
      <c r="K135" s="23">
        <v>45548</v>
      </c>
      <c r="L135" s="20">
        <v>0</v>
      </c>
      <c r="M135" s="20">
        <v>0</v>
      </c>
      <c r="N135" s="20">
        <v>1000</v>
      </c>
      <c r="O135" s="21">
        <v>0</v>
      </c>
      <c r="Q135" s="20">
        <v>0</v>
      </c>
      <c r="R135" s="20">
        <f t="shared" si="8"/>
        <v>1000</v>
      </c>
      <c r="S135" s="20">
        <v>1000</v>
      </c>
    </row>
    <row r="136" spans="2:19">
      <c r="B136" s="18" t="s">
        <v>543</v>
      </c>
      <c r="D136" s="18" t="s">
        <v>544</v>
      </c>
      <c r="E136" s="18" t="s">
        <v>545</v>
      </c>
      <c r="F136" s="18" t="s">
        <v>546</v>
      </c>
      <c r="G136" s="19">
        <v>12</v>
      </c>
      <c r="H136" s="23">
        <v>45884</v>
      </c>
      <c r="I136" s="23">
        <v>46233</v>
      </c>
      <c r="J136" s="23">
        <v>45554</v>
      </c>
      <c r="K136" s="23">
        <v>45555</v>
      </c>
      <c r="L136" s="20">
        <v>935</v>
      </c>
      <c r="M136" s="20">
        <v>0</v>
      </c>
      <c r="N136" s="20">
        <v>935</v>
      </c>
      <c r="O136" s="21">
        <v>0</v>
      </c>
      <c r="Q136" s="20">
        <v>0</v>
      </c>
      <c r="R136" s="20">
        <f t="shared" si="8"/>
        <v>935</v>
      </c>
      <c r="S136" s="20">
        <v>935</v>
      </c>
    </row>
    <row r="137" spans="2:19">
      <c r="B137" s="18" t="s">
        <v>547</v>
      </c>
      <c r="D137" s="18" t="s">
        <v>548</v>
      </c>
      <c r="E137" s="18" t="s">
        <v>549</v>
      </c>
      <c r="F137" s="18" t="s">
        <v>550</v>
      </c>
      <c r="G137" s="19">
        <v>12</v>
      </c>
      <c r="H137" s="23">
        <v>45884</v>
      </c>
      <c r="I137" s="23">
        <v>46233</v>
      </c>
      <c r="J137" s="23">
        <v>45554</v>
      </c>
      <c r="K137" s="23">
        <v>45555</v>
      </c>
      <c r="L137" s="20">
        <v>935</v>
      </c>
      <c r="M137" s="20">
        <v>0</v>
      </c>
      <c r="N137" s="20">
        <v>935</v>
      </c>
      <c r="O137" s="21">
        <v>0</v>
      </c>
      <c r="Q137" s="20">
        <v>0</v>
      </c>
      <c r="R137" s="20">
        <f t="shared" si="8"/>
        <v>935</v>
      </c>
      <c r="S137" s="20">
        <v>935</v>
      </c>
    </row>
    <row r="138" spans="2:19">
      <c r="B138" s="18" t="s">
        <v>551</v>
      </c>
      <c r="D138" s="18" t="s">
        <v>552</v>
      </c>
      <c r="E138" s="18" t="s">
        <v>553</v>
      </c>
      <c r="F138" s="18" t="s">
        <v>554</v>
      </c>
      <c r="G138" s="19">
        <v>12</v>
      </c>
      <c r="H138" s="23">
        <v>45884</v>
      </c>
      <c r="I138" s="23">
        <v>46233</v>
      </c>
      <c r="J138" s="23">
        <v>45547</v>
      </c>
      <c r="K138" s="23">
        <v>45548</v>
      </c>
      <c r="L138" s="20">
        <v>0</v>
      </c>
      <c r="M138" s="20">
        <v>0</v>
      </c>
      <c r="N138" s="20">
        <v>905</v>
      </c>
      <c r="O138" s="21">
        <v>0</v>
      </c>
      <c r="Q138" s="20">
        <v>0</v>
      </c>
      <c r="R138" s="20">
        <f t="shared" si="8"/>
        <v>905</v>
      </c>
      <c r="S138" s="20">
        <v>905</v>
      </c>
    </row>
    <row r="139" spans="2:19">
      <c r="B139" s="18" t="s">
        <v>555</v>
      </c>
      <c r="D139" s="18" t="s">
        <v>556</v>
      </c>
      <c r="E139" s="18" t="s">
        <v>557</v>
      </c>
      <c r="F139" s="18" t="s">
        <v>558</v>
      </c>
      <c r="G139" s="19">
        <v>12</v>
      </c>
      <c r="H139" s="23">
        <v>45884</v>
      </c>
      <c r="I139" s="23">
        <v>46233</v>
      </c>
      <c r="J139" s="23">
        <v>45553</v>
      </c>
      <c r="K139" s="23">
        <v>45554</v>
      </c>
      <c r="L139" s="20">
        <v>0</v>
      </c>
      <c r="M139" s="20">
        <v>0</v>
      </c>
      <c r="N139" s="20">
        <v>1000</v>
      </c>
      <c r="O139" s="21">
        <v>0</v>
      </c>
      <c r="Q139" s="20">
        <v>0</v>
      </c>
      <c r="R139" s="20">
        <f t="shared" si="8"/>
        <v>1000</v>
      </c>
      <c r="S139" s="20">
        <v>1000</v>
      </c>
    </row>
    <row r="140" spans="2:19">
      <c r="B140" s="18" t="s">
        <v>559</v>
      </c>
      <c r="D140" s="18" t="s">
        <v>560</v>
      </c>
      <c r="E140" s="18" t="s">
        <v>561</v>
      </c>
      <c r="F140" s="18" t="s">
        <v>562</v>
      </c>
      <c r="G140" s="19">
        <v>12</v>
      </c>
      <c r="H140" s="23">
        <v>45884</v>
      </c>
      <c r="I140" s="23">
        <v>46233</v>
      </c>
      <c r="J140" s="23">
        <v>45554</v>
      </c>
      <c r="K140" s="23">
        <v>45554</v>
      </c>
      <c r="L140" s="20">
        <v>935</v>
      </c>
      <c r="M140" s="20">
        <v>0</v>
      </c>
      <c r="N140" s="20">
        <v>935</v>
      </c>
      <c r="O140" s="21">
        <v>0</v>
      </c>
      <c r="Q140" s="20">
        <v>0</v>
      </c>
      <c r="R140" s="20">
        <f t="shared" si="8"/>
        <v>935</v>
      </c>
      <c r="S140" s="20">
        <v>935</v>
      </c>
    </row>
    <row r="141" spans="2:19">
      <c r="B141" s="18" t="s">
        <v>563</v>
      </c>
      <c r="D141" s="18" t="s">
        <v>564</v>
      </c>
      <c r="E141" s="18" t="s">
        <v>565</v>
      </c>
      <c r="F141" s="18" t="s">
        <v>566</v>
      </c>
      <c r="G141" s="19">
        <v>12</v>
      </c>
      <c r="H141" s="23">
        <v>45884</v>
      </c>
      <c r="I141" s="23">
        <v>46233</v>
      </c>
      <c r="J141" s="23">
        <v>45556</v>
      </c>
      <c r="K141" s="23">
        <v>45556</v>
      </c>
      <c r="L141" s="20">
        <v>0</v>
      </c>
      <c r="M141" s="20">
        <v>0</v>
      </c>
      <c r="N141" s="20">
        <v>1000</v>
      </c>
      <c r="O141" s="21">
        <v>0</v>
      </c>
      <c r="Q141" s="20">
        <v>0</v>
      </c>
      <c r="R141" s="20">
        <f t="shared" si="8"/>
        <v>1000</v>
      </c>
      <c r="S141" s="20">
        <v>1000</v>
      </c>
    </row>
    <row r="142" spans="2:19">
      <c r="B142" s="18" t="s">
        <v>567</v>
      </c>
      <c r="D142" s="18" t="s">
        <v>568</v>
      </c>
      <c r="E142" s="18" t="s">
        <v>569</v>
      </c>
      <c r="F142" s="18" t="s">
        <v>570</v>
      </c>
      <c r="G142" s="19">
        <v>12</v>
      </c>
      <c r="H142" s="23">
        <v>45884</v>
      </c>
      <c r="I142" s="23">
        <v>46233</v>
      </c>
      <c r="J142" s="23">
        <v>45556</v>
      </c>
      <c r="K142" s="23">
        <v>45558</v>
      </c>
      <c r="L142" s="20">
        <v>0</v>
      </c>
      <c r="M142" s="20">
        <v>0</v>
      </c>
      <c r="N142" s="20">
        <v>935</v>
      </c>
      <c r="O142" s="21">
        <v>0</v>
      </c>
      <c r="Q142" s="20">
        <v>0</v>
      </c>
      <c r="R142" s="20">
        <f t="shared" si="8"/>
        <v>935</v>
      </c>
      <c r="S142" s="20">
        <v>935</v>
      </c>
    </row>
    <row r="143" spans="2:19">
      <c r="B143" s="18" t="s">
        <v>571</v>
      </c>
      <c r="D143" s="18" t="s">
        <v>572</v>
      </c>
      <c r="E143" s="18" t="s">
        <v>573</v>
      </c>
      <c r="F143" s="18" t="s">
        <v>574</v>
      </c>
      <c r="G143" s="19">
        <v>12</v>
      </c>
      <c r="H143" s="23">
        <v>45884</v>
      </c>
      <c r="I143" s="23">
        <v>46233</v>
      </c>
      <c r="J143" s="23">
        <v>45553</v>
      </c>
      <c r="K143" s="23">
        <v>45553</v>
      </c>
      <c r="L143" s="20">
        <v>0</v>
      </c>
      <c r="M143" s="20">
        <v>0</v>
      </c>
      <c r="N143" s="20">
        <v>905</v>
      </c>
      <c r="O143" s="21">
        <v>0</v>
      </c>
      <c r="Q143" s="20">
        <v>0</v>
      </c>
      <c r="R143" s="20">
        <f t="shared" si="8"/>
        <v>905</v>
      </c>
      <c r="S143" s="20">
        <v>905</v>
      </c>
    </row>
    <row r="144" spans="2:19">
      <c r="B144" s="18" t="s">
        <v>575</v>
      </c>
      <c r="D144" s="18" t="s">
        <v>576</v>
      </c>
      <c r="E144" s="18" t="s">
        <v>577</v>
      </c>
      <c r="F144" s="18" t="s">
        <v>578</v>
      </c>
      <c r="G144" s="19">
        <v>12</v>
      </c>
      <c r="H144" s="23">
        <v>45884</v>
      </c>
      <c r="I144" s="23">
        <v>46233</v>
      </c>
      <c r="J144" s="23">
        <v>45557</v>
      </c>
      <c r="K144" s="23">
        <v>45558</v>
      </c>
      <c r="L144" s="20">
        <v>0</v>
      </c>
      <c r="M144" s="20">
        <v>0</v>
      </c>
      <c r="N144" s="20">
        <v>935</v>
      </c>
      <c r="O144" s="21">
        <v>0</v>
      </c>
      <c r="Q144" s="20">
        <v>0</v>
      </c>
      <c r="R144" s="20">
        <f t="shared" si="8"/>
        <v>935</v>
      </c>
      <c r="S144" s="20">
        <v>935</v>
      </c>
    </row>
    <row r="145" spans="1:19">
      <c r="B145" s="18" t="s">
        <v>579</v>
      </c>
      <c r="D145" s="18" t="s">
        <v>580</v>
      </c>
      <c r="E145" s="18" t="s">
        <v>581</v>
      </c>
      <c r="F145" s="18" t="s">
        <v>582</v>
      </c>
      <c r="G145" s="19">
        <v>12</v>
      </c>
      <c r="H145" s="23">
        <v>45884</v>
      </c>
      <c r="I145" s="23">
        <v>46233</v>
      </c>
      <c r="J145" s="23">
        <v>45548</v>
      </c>
      <c r="K145" s="23">
        <v>45548</v>
      </c>
      <c r="L145" s="20">
        <v>0</v>
      </c>
      <c r="M145" s="20">
        <v>0</v>
      </c>
      <c r="N145" s="20">
        <v>905</v>
      </c>
      <c r="O145" s="21">
        <v>0</v>
      </c>
      <c r="Q145" s="20">
        <v>0</v>
      </c>
      <c r="R145" s="20">
        <f t="shared" si="8"/>
        <v>905</v>
      </c>
      <c r="S145" s="20">
        <v>905</v>
      </c>
    </row>
    <row r="146" spans="1:19">
      <c r="B146" s="18" t="s">
        <v>583</v>
      </c>
      <c r="D146" s="18" t="s">
        <v>584</v>
      </c>
      <c r="E146" s="18" t="s">
        <v>585</v>
      </c>
      <c r="F146" s="18" t="s">
        <v>586</v>
      </c>
      <c r="G146" s="19">
        <v>12</v>
      </c>
      <c r="H146" s="23">
        <v>45884</v>
      </c>
      <c r="I146" s="23">
        <v>46233</v>
      </c>
      <c r="J146" s="23">
        <v>45554</v>
      </c>
      <c r="K146" s="23">
        <v>45554</v>
      </c>
      <c r="L146" s="20">
        <v>0</v>
      </c>
      <c r="M146" s="20">
        <v>0</v>
      </c>
      <c r="N146" s="20">
        <v>905</v>
      </c>
      <c r="O146" s="21">
        <v>0</v>
      </c>
      <c r="Q146" s="20">
        <v>0</v>
      </c>
      <c r="R146" s="20">
        <f t="shared" si="8"/>
        <v>905</v>
      </c>
      <c r="S146" s="20">
        <v>905</v>
      </c>
    </row>
    <row r="147" spans="1:19">
      <c r="B147" s="18" t="s">
        <v>587</v>
      </c>
      <c r="D147" s="18" t="s">
        <v>588</v>
      </c>
      <c r="E147" s="18" t="s">
        <v>589</v>
      </c>
      <c r="F147" s="18" t="s">
        <v>590</v>
      </c>
      <c r="G147" s="19">
        <v>12</v>
      </c>
      <c r="H147" s="23">
        <v>45884</v>
      </c>
      <c r="I147" s="23">
        <v>46233</v>
      </c>
      <c r="J147" s="23">
        <v>45554</v>
      </c>
      <c r="K147" s="23">
        <v>45554</v>
      </c>
      <c r="L147" s="20">
        <v>0</v>
      </c>
      <c r="M147" s="20">
        <v>0</v>
      </c>
      <c r="N147" s="20">
        <v>905</v>
      </c>
      <c r="O147" s="21">
        <v>0</v>
      </c>
      <c r="Q147" s="20">
        <v>0</v>
      </c>
      <c r="R147" s="20">
        <f t="shared" si="8"/>
        <v>905</v>
      </c>
      <c r="S147" s="20">
        <v>905</v>
      </c>
    </row>
    <row r="148" spans="1:19">
      <c r="B148" s="18" t="s">
        <v>591</v>
      </c>
      <c r="D148" s="18" t="s">
        <v>592</v>
      </c>
      <c r="E148" s="18" t="s">
        <v>593</v>
      </c>
      <c r="F148" s="18" t="s">
        <v>594</v>
      </c>
      <c r="G148" s="19">
        <v>12</v>
      </c>
      <c r="H148" s="23">
        <v>45884</v>
      </c>
      <c r="I148" s="23">
        <v>46233</v>
      </c>
      <c r="J148" s="23">
        <v>45557</v>
      </c>
      <c r="K148" s="23">
        <v>45558</v>
      </c>
      <c r="L148" s="20">
        <v>0</v>
      </c>
      <c r="M148" s="20">
        <v>0</v>
      </c>
      <c r="N148" s="20">
        <v>1000</v>
      </c>
      <c r="O148" s="21">
        <v>0</v>
      </c>
      <c r="Q148" s="20">
        <v>0</v>
      </c>
      <c r="R148" s="20">
        <f t="shared" si="8"/>
        <v>1000</v>
      </c>
      <c r="S148" s="20">
        <v>1000</v>
      </c>
    </row>
    <row r="149" spans="1:19">
      <c r="B149" s="18" t="s">
        <v>595</v>
      </c>
      <c r="D149" s="18" t="s">
        <v>596</v>
      </c>
      <c r="E149" s="18" t="s">
        <v>597</v>
      </c>
      <c r="F149" s="18" t="s">
        <v>598</v>
      </c>
      <c r="G149" s="19">
        <v>12</v>
      </c>
      <c r="H149" s="23">
        <v>45884</v>
      </c>
      <c r="I149" s="23">
        <v>46233</v>
      </c>
      <c r="L149" s="20">
        <v>0</v>
      </c>
      <c r="M149" s="20">
        <v>0</v>
      </c>
      <c r="N149" s="20">
        <v>905</v>
      </c>
      <c r="O149" s="21">
        <v>0</v>
      </c>
      <c r="Q149" s="20">
        <v>0</v>
      </c>
      <c r="R149" s="20">
        <f t="shared" si="8"/>
        <v>905</v>
      </c>
      <c r="S149" s="20">
        <v>905</v>
      </c>
    </row>
    <row r="150" spans="1:19">
      <c r="B150" s="18" t="s">
        <v>599</v>
      </c>
      <c r="D150" s="18" t="s">
        <v>600</v>
      </c>
      <c r="E150" s="18" t="s">
        <v>601</v>
      </c>
      <c r="F150" s="18" t="s">
        <v>602</v>
      </c>
      <c r="G150" s="19">
        <v>12</v>
      </c>
      <c r="H150" s="23">
        <v>45884</v>
      </c>
      <c r="I150" s="23">
        <v>46233</v>
      </c>
      <c r="J150" s="23">
        <v>45554</v>
      </c>
      <c r="K150" s="23">
        <v>45554</v>
      </c>
      <c r="L150" s="20">
        <v>0</v>
      </c>
      <c r="M150" s="20">
        <v>0</v>
      </c>
      <c r="N150" s="20">
        <v>905</v>
      </c>
      <c r="O150" s="21">
        <v>0</v>
      </c>
      <c r="Q150" s="20">
        <v>0</v>
      </c>
      <c r="R150" s="20">
        <f t="shared" si="8"/>
        <v>905</v>
      </c>
      <c r="S150" s="20">
        <v>905</v>
      </c>
    </row>
    <row r="151" spans="1:19">
      <c r="B151" s="18" t="s">
        <v>603</v>
      </c>
      <c r="D151" s="18" t="s">
        <v>604</v>
      </c>
      <c r="E151" s="18" t="s">
        <v>605</v>
      </c>
      <c r="F151" s="18" t="s">
        <v>606</v>
      </c>
      <c r="G151" s="19">
        <v>12</v>
      </c>
      <c r="H151" s="23">
        <v>45884</v>
      </c>
      <c r="I151" s="23">
        <v>46233</v>
      </c>
      <c r="L151" s="20">
        <v>0</v>
      </c>
      <c r="M151" s="20">
        <v>0</v>
      </c>
      <c r="N151" s="20">
        <v>1000</v>
      </c>
      <c r="O151" s="21">
        <v>0</v>
      </c>
      <c r="Q151" s="20">
        <v>0</v>
      </c>
      <c r="R151" s="20">
        <f t="shared" si="8"/>
        <v>1000</v>
      </c>
      <c r="S151" s="20">
        <v>1000</v>
      </c>
    </row>
    <row r="152" spans="1:19">
      <c r="B152" s="18" t="s">
        <v>607</v>
      </c>
      <c r="D152" s="18" t="s">
        <v>608</v>
      </c>
      <c r="E152" s="18" t="s">
        <v>609</v>
      </c>
      <c r="F152" s="18" t="s">
        <v>610</v>
      </c>
      <c r="G152" s="19">
        <v>12</v>
      </c>
      <c r="H152" s="23">
        <v>45884</v>
      </c>
      <c r="I152" s="23">
        <v>46233</v>
      </c>
      <c r="J152" s="23">
        <v>45538</v>
      </c>
      <c r="K152" s="23">
        <v>45539</v>
      </c>
      <c r="L152" s="20">
        <v>905</v>
      </c>
      <c r="M152" s="20">
        <v>0</v>
      </c>
      <c r="N152" s="20">
        <v>905</v>
      </c>
      <c r="O152" s="21">
        <v>0</v>
      </c>
      <c r="Q152" s="20">
        <v>0</v>
      </c>
      <c r="R152" s="20">
        <f t="shared" si="8"/>
        <v>905</v>
      </c>
      <c r="S152" s="20">
        <v>905</v>
      </c>
    </row>
    <row r="153" spans="1:19">
      <c r="B153" s="18" t="s">
        <v>611</v>
      </c>
      <c r="D153" s="18" t="s">
        <v>612</v>
      </c>
      <c r="E153" s="18" t="s">
        <v>613</v>
      </c>
      <c r="F153" s="18" t="s">
        <v>614</v>
      </c>
      <c r="G153" s="19">
        <v>12</v>
      </c>
      <c r="H153" s="23">
        <v>45884</v>
      </c>
      <c r="I153" s="23">
        <v>46233</v>
      </c>
      <c r="J153" s="23">
        <v>45554</v>
      </c>
      <c r="K153" s="23">
        <v>45554</v>
      </c>
      <c r="L153" s="20">
        <v>0</v>
      </c>
      <c r="M153" s="20">
        <v>0</v>
      </c>
      <c r="N153" s="20">
        <v>935</v>
      </c>
      <c r="O153" s="21">
        <v>0</v>
      </c>
      <c r="Q153" s="20">
        <v>0</v>
      </c>
      <c r="R153" s="20">
        <f t="shared" si="8"/>
        <v>935</v>
      </c>
      <c r="S153" s="20">
        <v>935</v>
      </c>
    </row>
    <row r="154" spans="1:19">
      <c r="B154" s="18" t="s">
        <v>615</v>
      </c>
      <c r="D154" s="18" t="s">
        <v>616</v>
      </c>
      <c r="E154" s="18" t="s">
        <v>617</v>
      </c>
      <c r="F154" s="18" t="s">
        <v>618</v>
      </c>
      <c r="G154" s="19">
        <v>12</v>
      </c>
      <c r="H154" s="23">
        <v>45884</v>
      </c>
      <c r="I154" s="23">
        <v>46233</v>
      </c>
      <c r="J154" s="23">
        <v>45548</v>
      </c>
      <c r="K154" s="23">
        <v>45548</v>
      </c>
      <c r="L154" s="20">
        <v>0</v>
      </c>
      <c r="M154" s="20">
        <v>0</v>
      </c>
      <c r="N154" s="20">
        <v>905</v>
      </c>
      <c r="O154" s="21">
        <v>0</v>
      </c>
      <c r="Q154" s="20">
        <v>0</v>
      </c>
      <c r="R154" s="20">
        <f t="shared" si="8"/>
        <v>905</v>
      </c>
      <c r="S154" s="20">
        <v>905</v>
      </c>
    </row>
    <row r="155" spans="1:19">
      <c r="B155" s="18" t="s">
        <v>619</v>
      </c>
      <c r="D155" s="18" t="s">
        <v>620</v>
      </c>
      <c r="E155" s="18" t="s">
        <v>621</v>
      </c>
      <c r="F155" s="18" t="s">
        <v>622</v>
      </c>
      <c r="G155" s="19">
        <v>12</v>
      </c>
      <c r="H155" s="23">
        <v>45884</v>
      </c>
      <c r="I155" s="23">
        <v>46233</v>
      </c>
      <c r="L155" s="20">
        <v>0</v>
      </c>
      <c r="M155" s="20">
        <v>0</v>
      </c>
      <c r="N155" s="20">
        <v>935</v>
      </c>
      <c r="O155" s="21">
        <v>0</v>
      </c>
      <c r="Q155" s="20">
        <v>0</v>
      </c>
      <c r="R155" s="20">
        <f t="shared" si="8"/>
        <v>935</v>
      </c>
      <c r="S155" s="20">
        <v>935</v>
      </c>
    </row>
    <row r="156" spans="1:19">
      <c r="B156" s="18" t="s">
        <v>623</v>
      </c>
      <c r="D156" s="18" t="s">
        <v>624</v>
      </c>
      <c r="E156" s="18" t="s">
        <v>625</v>
      </c>
      <c r="F156" s="18" t="s">
        <v>626</v>
      </c>
      <c r="G156" s="19">
        <v>12</v>
      </c>
      <c r="H156" s="23">
        <v>45884</v>
      </c>
      <c r="I156" s="23">
        <v>46233</v>
      </c>
      <c r="J156" s="23">
        <v>45554</v>
      </c>
      <c r="K156" s="23">
        <v>45555</v>
      </c>
      <c r="L156" s="20">
        <v>935</v>
      </c>
      <c r="M156" s="20">
        <v>0</v>
      </c>
      <c r="N156" s="20">
        <v>935</v>
      </c>
      <c r="O156" s="21">
        <v>0</v>
      </c>
      <c r="Q156" s="20">
        <v>0</v>
      </c>
      <c r="R156" s="20">
        <f t="shared" si="8"/>
        <v>935</v>
      </c>
      <c r="S156" s="20">
        <v>935</v>
      </c>
    </row>
    <row r="157" spans="1:19">
      <c r="A157" s="17" t="s">
        <v>627</v>
      </c>
    </row>
    <row r="158" spans="1:19">
      <c r="B158" s="18" t="s">
        <v>628</v>
      </c>
      <c r="D158" s="18" t="s">
        <v>629</v>
      </c>
      <c r="E158" s="18" t="s">
        <v>630</v>
      </c>
      <c r="F158" s="18" t="s">
        <v>631</v>
      </c>
      <c r="G158" s="19">
        <v>12</v>
      </c>
      <c r="H158" s="23">
        <v>45884</v>
      </c>
      <c r="I158" s="23">
        <v>46233</v>
      </c>
      <c r="J158" s="23">
        <v>45554</v>
      </c>
      <c r="K158" s="23">
        <v>45554</v>
      </c>
      <c r="L158" s="20">
        <v>995</v>
      </c>
      <c r="M158" s="20">
        <v>0</v>
      </c>
      <c r="N158" s="20">
        <v>995</v>
      </c>
      <c r="O158" s="21">
        <v>0</v>
      </c>
      <c r="Q158" s="20">
        <v>0</v>
      </c>
      <c r="R158" s="20">
        <f t="shared" ref="R158:R169" si="9">N158</f>
        <v>995</v>
      </c>
      <c r="S158" s="20">
        <v>995</v>
      </c>
    </row>
    <row r="159" spans="1:19">
      <c r="B159" s="18" t="s">
        <v>632</v>
      </c>
      <c r="D159" s="18" t="s">
        <v>633</v>
      </c>
      <c r="E159" s="18" t="s">
        <v>634</v>
      </c>
      <c r="F159" s="18" t="s">
        <v>635</v>
      </c>
      <c r="G159" s="19">
        <v>12</v>
      </c>
      <c r="H159" s="23">
        <v>45884</v>
      </c>
      <c r="I159" s="23">
        <v>46233</v>
      </c>
      <c r="J159" s="23">
        <v>45537</v>
      </c>
      <c r="K159" s="23">
        <v>45538</v>
      </c>
      <c r="L159" s="20">
        <v>0</v>
      </c>
      <c r="M159" s="20">
        <v>0</v>
      </c>
      <c r="N159" s="20">
        <v>980</v>
      </c>
      <c r="O159" s="21">
        <v>0</v>
      </c>
      <c r="Q159" s="20">
        <v>0</v>
      </c>
      <c r="R159" s="20">
        <f t="shared" si="9"/>
        <v>980</v>
      </c>
      <c r="S159" s="20">
        <v>980</v>
      </c>
    </row>
    <row r="160" spans="1:19">
      <c r="B160" s="18" t="s">
        <v>636</v>
      </c>
      <c r="D160" s="18" t="s">
        <v>637</v>
      </c>
      <c r="E160" s="18" t="s">
        <v>638</v>
      </c>
      <c r="F160" s="18" t="s">
        <v>639</v>
      </c>
      <c r="G160" s="19">
        <v>12</v>
      </c>
      <c r="H160" s="23">
        <v>45884</v>
      </c>
      <c r="I160" s="23">
        <v>46233</v>
      </c>
      <c r="J160" s="23">
        <v>45554</v>
      </c>
      <c r="K160" s="23">
        <v>45555</v>
      </c>
      <c r="L160" s="20">
        <v>995</v>
      </c>
      <c r="M160" s="20">
        <v>0</v>
      </c>
      <c r="N160" s="20">
        <v>995</v>
      </c>
      <c r="O160" s="21">
        <v>0</v>
      </c>
      <c r="Q160" s="20">
        <v>0</v>
      </c>
      <c r="R160" s="20">
        <f t="shared" si="9"/>
        <v>995</v>
      </c>
      <c r="S160" s="20">
        <v>995</v>
      </c>
    </row>
    <row r="161" spans="1:19">
      <c r="B161" s="18" t="s">
        <v>640</v>
      </c>
      <c r="D161" s="18" t="s">
        <v>641</v>
      </c>
      <c r="E161" s="18" t="s">
        <v>642</v>
      </c>
      <c r="F161" s="18" t="s">
        <v>643</v>
      </c>
      <c r="G161" s="19">
        <v>12</v>
      </c>
      <c r="H161" s="23">
        <v>45884</v>
      </c>
      <c r="I161" s="23">
        <v>46233</v>
      </c>
      <c r="J161" s="23">
        <v>45554</v>
      </c>
      <c r="K161" s="23">
        <v>45555</v>
      </c>
      <c r="L161" s="20">
        <v>0</v>
      </c>
      <c r="M161" s="20">
        <v>0</v>
      </c>
      <c r="N161" s="20">
        <v>1075</v>
      </c>
      <c r="O161" s="21">
        <v>0</v>
      </c>
      <c r="Q161" s="20">
        <v>0</v>
      </c>
      <c r="R161" s="20">
        <f t="shared" si="9"/>
        <v>1075</v>
      </c>
      <c r="S161" s="20">
        <v>1075</v>
      </c>
    </row>
    <row r="162" spans="1:19">
      <c r="B162" s="18" t="s">
        <v>644</v>
      </c>
      <c r="D162" s="18" t="s">
        <v>645</v>
      </c>
      <c r="E162" s="18" t="s">
        <v>646</v>
      </c>
      <c r="F162" s="18" t="s">
        <v>647</v>
      </c>
      <c r="G162" s="19">
        <v>12</v>
      </c>
      <c r="H162" s="23">
        <v>45884</v>
      </c>
      <c r="I162" s="23">
        <v>46233</v>
      </c>
      <c r="J162" s="23">
        <v>45535</v>
      </c>
      <c r="K162" s="23">
        <v>45538</v>
      </c>
      <c r="L162" s="20">
        <v>0</v>
      </c>
      <c r="M162" s="20">
        <v>0</v>
      </c>
      <c r="N162" s="20">
        <v>980</v>
      </c>
      <c r="O162" s="21">
        <v>0</v>
      </c>
      <c r="Q162" s="20">
        <v>0</v>
      </c>
      <c r="R162" s="20">
        <f t="shared" si="9"/>
        <v>980</v>
      </c>
      <c r="S162" s="20">
        <v>980</v>
      </c>
    </row>
    <row r="163" spans="1:19">
      <c r="B163" s="18" t="s">
        <v>648</v>
      </c>
      <c r="D163" s="18" t="s">
        <v>649</v>
      </c>
      <c r="E163" s="18" t="s">
        <v>650</v>
      </c>
      <c r="F163" s="18" t="s">
        <v>651</v>
      </c>
      <c r="G163" s="19">
        <v>12</v>
      </c>
      <c r="H163" s="23">
        <v>45884</v>
      </c>
      <c r="I163" s="23">
        <v>46233</v>
      </c>
      <c r="J163" s="23">
        <v>45541</v>
      </c>
      <c r="K163" s="23">
        <v>45544</v>
      </c>
      <c r="L163" s="20">
        <v>0</v>
      </c>
      <c r="M163" s="20">
        <v>0</v>
      </c>
      <c r="N163" s="20">
        <v>980</v>
      </c>
      <c r="O163" s="21">
        <v>0</v>
      </c>
      <c r="Q163" s="20">
        <v>0</v>
      </c>
      <c r="R163" s="20">
        <f t="shared" si="9"/>
        <v>980</v>
      </c>
      <c r="S163" s="20">
        <v>980</v>
      </c>
    </row>
    <row r="164" spans="1:19">
      <c r="B164" s="18" t="s">
        <v>652</v>
      </c>
      <c r="D164" s="18" t="s">
        <v>653</v>
      </c>
      <c r="E164" s="18" t="s">
        <v>654</v>
      </c>
      <c r="F164" s="18" t="s">
        <v>655</v>
      </c>
      <c r="G164" s="19">
        <v>12</v>
      </c>
      <c r="H164" s="23">
        <v>45884</v>
      </c>
      <c r="I164" s="23">
        <v>46233</v>
      </c>
      <c r="J164" s="23">
        <v>45553</v>
      </c>
      <c r="K164" s="23">
        <v>45554</v>
      </c>
      <c r="L164" s="20">
        <v>0</v>
      </c>
      <c r="M164" s="20">
        <v>0</v>
      </c>
      <c r="N164" s="20">
        <v>1075</v>
      </c>
      <c r="O164" s="21">
        <v>0</v>
      </c>
      <c r="Q164" s="20">
        <v>0</v>
      </c>
      <c r="R164" s="20">
        <f t="shared" si="9"/>
        <v>1075</v>
      </c>
      <c r="S164" s="20">
        <v>1075</v>
      </c>
    </row>
    <row r="165" spans="1:19">
      <c r="B165" s="18" t="s">
        <v>656</v>
      </c>
      <c r="D165" s="18" t="s">
        <v>657</v>
      </c>
      <c r="E165" s="18" t="s">
        <v>658</v>
      </c>
      <c r="F165" s="18" t="s">
        <v>659</v>
      </c>
      <c r="G165" s="19">
        <v>12</v>
      </c>
      <c r="H165" s="23">
        <v>45884</v>
      </c>
      <c r="I165" s="23">
        <v>46233</v>
      </c>
      <c r="J165" s="23">
        <v>45555</v>
      </c>
      <c r="K165" s="23">
        <v>45555</v>
      </c>
      <c r="L165" s="20">
        <v>0</v>
      </c>
      <c r="M165" s="20">
        <v>0</v>
      </c>
      <c r="N165" s="20">
        <v>980</v>
      </c>
      <c r="O165" s="21">
        <v>0</v>
      </c>
      <c r="Q165" s="20">
        <v>0</v>
      </c>
      <c r="R165" s="20">
        <f t="shared" si="9"/>
        <v>980</v>
      </c>
      <c r="S165" s="20">
        <v>980</v>
      </c>
    </row>
    <row r="166" spans="1:19">
      <c r="B166" s="18" t="s">
        <v>660</v>
      </c>
      <c r="D166" s="18" t="s">
        <v>661</v>
      </c>
      <c r="E166" s="18" t="s">
        <v>662</v>
      </c>
      <c r="F166" s="18" t="s">
        <v>663</v>
      </c>
      <c r="G166" s="19">
        <v>12</v>
      </c>
      <c r="H166" s="23">
        <v>45884</v>
      </c>
      <c r="I166" s="23">
        <v>46233</v>
      </c>
      <c r="J166" s="23">
        <v>45537</v>
      </c>
      <c r="K166" s="23">
        <v>45538</v>
      </c>
      <c r="L166" s="20">
        <v>0</v>
      </c>
      <c r="M166" s="20">
        <v>0</v>
      </c>
      <c r="N166" s="20">
        <v>1075</v>
      </c>
      <c r="O166" s="21">
        <v>0</v>
      </c>
      <c r="Q166" s="20">
        <v>0</v>
      </c>
      <c r="R166" s="20">
        <f t="shared" si="9"/>
        <v>1075</v>
      </c>
      <c r="S166" s="20">
        <v>1075</v>
      </c>
    </row>
    <row r="167" spans="1:19">
      <c r="B167" s="18" t="s">
        <v>664</v>
      </c>
      <c r="D167" s="18" t="s">
        <v>665</v>
      </c>
      <c r="E167" s="18" t="s">
        <v>666</v>
      </c>
      <c r="F167" s="18" t="s">
        <v>667</v>
      </c>
      <c r="G167" s="19">
        <v>12</v>
      </c>
      <c r="H167" s="23">
        <v>45884</v>
      </c>
      <c r="I167" s="23">
        <v>46233</v>
      </c>
      <c r="J167" s="23">
        <v>45574</v>
      </c>
      <c r="K167" s="23">
        <v>45574</v>
      </c>
      <c r="L167" s="20">
        <v>0</v>
      </c>
      <c r="M167" s="20">
        <v>0</v>
      </c>
      <c r="N167" s="20">
        <v>980</v>
      </c>
      <c r="O167" s="21">
        <v>0</v>
      </c>
      <c r="Q167" s="20">
        <v>0</v>
      </c>
      <c r="R167" s="20">
        <f t="shared" si="9"/>
        <v>980</v>
      </c>
      <c r="S167" s="20">
        <v>980</v>
      </c>
    </row>
    <row r="168" spans="1:19">
      <c r="B168" s="18" t="s">
        <v>668</v>
      </c>
      <c r="D168" s="18" t="s">
        <v>669</v>
      </c>
      <c r="E168" s="18" t="s">
        <v>670</v>
      </c>
      <c r="F168" s="18" t="s">
        <v>671</v>
      </c>
      <c r="G168" s="19">
        <v>12</v>
      </c>
      <c r="H168" s="23">
        <v>45884</v>
      </c>
      <c r="I168" s="23">
        <v>46233</v>
      </c>
      <c r="J168" s="23">
        <v>45554</v>
      </c>
      <c r="K168" s="23">
        <v>45554</v>
      </c>
      <c r="L168" s="20">
        <v>0</v>
      </c>
      <c r="M168" s="20">
        <v>0</v>
      </c>
      <c r="N168" s="20">
        <v>980</v>
      </c>
      <c r="O168" s="21">
        <v>0</v>
      </c>
      <c r="Q168" s="20">
        <v>0</v>
      </c>
      <c r="R168" s="20">
        <f t="shared" si="9"/>
        <v>980</v>
      </c>
      <c r="S168" s="20">
        <v>980</v>
      </c>
    </row>
    <row r="169" spans="1:19">
      <c r="B169" s="18" t="s">
        <v>672</v>
      </c>
      <c r="D169" s="18" t="s">
        <v>673</v>
      </c>
      <c r="E169" s="18" t="s">
        <v>674</v>
      </c>
      <c r="F169" s="18" t="s">
        <v>675</v>
      </c>
      <c r="G169" s="19">
        <v>12</v>
      </c>
      <c r="H169" s="23">
        <v>45884</v>
      </c>
      <c r="I169" s="23">
        <v>46233</v>
      </c>
      <c r="J169" s="23">
        <v>45553</v>
      </c>
      <c r="K169" s="23">
        <v>45553</v>
      </c>
      <c r="L169" s="20">
        <v>0</v>
      </c>
      <c r="M169" s="20">
        <v>0</v>
      </c>
      <c r="N169" s="20">
        <v>980</v>
      </c>
      <c r="O169" s="21">
        <v>0</v>
      </c>
      <c r="Q169" s="20">
        <v>0</v>
      </c>
      <c r="R169" s="20">
        <f t="shared" si="9"/>
        <v>980</v>
      </c>
      <c r="S169" s="20">
        <v>980</v>
      </c>
    </row>
    <row r="170" spans="1:19">
      <c r="A170" s="17" t="s">
        <v>676</v>
      </c>
    </row>
    <row r="171" spans="1:19">
      <c r="A171" s="18" t="s">
        <v>677</v>
      </c>
      <c r="B171" s="18" t="s">
        <v>678</v>
      </c>
      <c r="C171" s="18" t="s">
        <v>679</v>
      </c>
      <c r="D171" s="18" t="s">
        <v>680</v>
      </c>
      <c r="E171" s="18" t="s">
        <v>681</v>
      </c>
      <c r="F171" s="18" t="s">
        <v>682</v>
      </c>
      <c r="G171" s="19">
        <v>12</v>
      </c>
      <c r="H171" s="23">
        <v>45869</v>
      </c>
      <c r="I171" s="23">
        <v>46233</v>
      </c>
      <c r="J171" s="23">
        <v>45555</v>
      </c>
      <c r="K171" s="23">
        <v>45555</v>
      </c>
      <c r="L171" s="20">
        <v>0</v>
      </c>
      <c r="M171" s="20">
        <v>1067.5</v>
      </c>
      <c r="N171" s="20">
        <v>1255</v>
      </c>
      <c r="O171" s="21">
        <v>0</v>
      </c>
      <c r="Q171" s="20">
        <v>0</v>
      </c>
      <c r="R171" s="20">
        <f>N171</f>
        <v>1255</v>
      </c>
      <c r="S171" s="20">
        <v>1255</v>
      </c>
    </row>
    <row r="172" spans="1:19">
      <c r="B172" s="18" t="s">
        <v>683</v>
      </c>
      <c r="D172" s="18" t="s">
        <v>684</v>
      </c>
      <c r="E172" s="18" t="s">
        <v>685</v>
      </c>
      <c r="F172" s="18" t="s">
        <v>686</v>
      </c>
      <c r="G172" s="19">
        <v>12</v>
      </c>
      <c r="H172" s="23">
        <v>45869</v>
      </c>
      <c r="I172" s="23">
        <v>46233</v>
      </c>
      <c r="J172" s="23">
        <v>45546</v>
      </c>
      <c r="K172" s="23">
        <v>45546</v>
      </c>
      <c r="L172" s="20">
        <v>0</v>
      </c>
      <c r="M172" s="20">
        <v>0</v>
      </c>
      <c r="N172" s="20">
        <v>1160</v>
      </c>
      <c r="O172" s="21">
        <v>0</v>
      </c>
      <c r="Q172" s="20">
        <v>0</v>
      </c>
      <c r="R172" s="20">
        <f>N172</f>
        <v>1160</v>
      </c>
      <c r="S172" s="20">
        <v>1160</v>
      </c>
    </row>
    <row r="173" spans="1:19">
      <c r="B173" s="18" t="s">
        <v>687</v>
      </c>
      <c r="D173" s="18" t="s">
        <v>688</v>
      </c>
      <c r="E173" s="18" t="s">
        <v>689</v>
      </c>
      <c r="F173" s="18" t="s">
        <v>690</v>
      </c>
      <c r="G173" s="19">
        <v>12</v>
      </c>
      <c r="H173" s="23">
        <v>45884</v>
      </c>
      <c r="I173" s="23">
        <v>46233</v>
      </c>
      <c r="J173" s="23">
        <v>45538</v>
      </c>
      <c r="K173" s="23">
        <v>45575</v>
      </c>
      <c r="L173" s="20">
        <v>0</v>
      </c>
      <c r="M173" s="20">
        <v>0</v>
      </c>
      <c r="N173" s="20">
        <v>1210</v>
      </c>
      <c r="O173" s="21">
        <v>0</v>
      </c>
      <c r="Q173" s="20">
        <v>0</v>
      </c>
      <c r="R173" s="20">
        <f>N173</f>
        <v>1210</v>
      </c>
      <c r="S173" s="20">
        <v>1210</v>
      </c>
    </row>
    <row r="174" spans="1:19">
      <c r="B174" s="18" t="s">
        <v>691</v>
      </c>
      <c r="D174" s="18" t="s">
        <v>692</v>
      </c>
      <c r="E174" s="18" t="s">
        <v>693</v>
      </c>
      <c r="F174" s="18" t="s">
        <v>694</v>
      </c>
      <c r="G174" s="19">
        <v>12</v>
      </c>
      <c r="H174" s="23">
        <v>45884</v>
      </c>
      <c r="I174" s="23">
        <v>46233</v>
      </c>
      <c r="J174" s="23">
        <v>45551</v>
      </c>
      <c r="K174" s="23">
        <v>45551</v>
      </c>
      <c r="L174" s="20">
        <v>1210</v>
      </c>
      <c r="M174" s="20">
        <v>0</v>
      </c>
      <c r="N174" s="20">
        <v>1210</v>
      </c>
      <c r="O174" s="21">
        <v>0</v>
      </c>
      <c r="Q174" s="20">
        <v>0</v>
      </c>
      <c r="R174" s="20">
        <f>N174</f>
        <v>1210</v>
      </c>
      <c r="S174" s="20">
        <v>1210</v>
      </c>
    </row>
    <row r="175" spans="1:19">
      <c r="A175" s="17" t="s">
        <v>695</v>
      </c>
    </row>
    <row r="176" spans="1:19">
      <c r="A176" s="18" t="s">
        <v>696</v>
      </c>
      <c r="B176" s="18" t="s">
        <v>697</v>
      </c>
      <c r="C176" s="18" t="s">
        <v>698</v>
      </c>
      <c r="D176" s="18" t="s">
        <v>699</v>
      </c>
      <c r="E176" s="18" t="s">
        <v>700</v>
      </c>
      <c r="F176" s="18" t="s">
        <v>701</v>
      </c>
      <c r="G176" s="19">
        <v>12</v>
      </c>
      <c r="H176" s="23">
        <v>45869</v>
      </c>
      <c r="I176" s="23">
        <v>46233</v>
      </c>
      <c r="J176" s="23">
        <v>45561</v>
      </c>
      <c r="K176" s="23">
        <v>45561</v>
      </c>
      <c r="L176" s="20">
        <v>1220</v>
      </c>
      <c r="M176" s="20">
        <v>1116.67</v>
      </c>
      <c r="N176" s="20">
        <v>1235</v>
      </c>
      <c r="O176" s="21">
        <v>0</v>
      </c>
      <c r="Q176" s="20">
        <v>0</v>
      </c>
      <c r="R176" s="20">
        <f t="shared" ref="R176:R186" si="10">N176</f>
        <v>1235</v>
      </c>
      <c r="S176" s="20">
        <v>1235</v>
      </c>
    </row>
    <row r="177" spans="1:19">
      <c r="A177" s="18" t="s">
        <v>702</v>
      </c>
      <c r="B177" s="18" t="s">
        <v>703</v>
      </c>
      <c r="C177" s="18" t="s">
        <v>704</v>
      </c>
      <c r="D177" s="18" t="s">
        <v>705</v>
      </c>
      <c r="E177" s="18" t="s">
        <v>706</v>
      </c>
      <c r="F177" s="18" t="s">
        <v>707</v>
      </c>
      <c r="G177" s="19">
        <v>12</v>
      </c>
      <c r="H177" s="23">
        <v>45869</v>
      </c>
      <c r="I177" s="23">
        <v>46233</v>
      </c>
      <c r="J177" s="23">
        <v>45566</v>
      </c>
      <c r="K177" s="23">
        <v>45567</v>
      </c>
      <c r="L177" s="20">
        <v>1190</v>
      </c>
      <c r="M177" s="20">
        <v>1116.67</v>
      </c>
      <c r="N177" s="20">
        <v>1260</v>
      </c>
      <c r="O177" s="21">
        <v>0</v>
      </c>
      <c r="Q177" s="20">
        <v>0</v>
      </c>
      <c r="R177" s="20">
        <f t="shared" si="10"/>
        <v>1260</v>
      </c>
      <c r="S177" s="20">
        <v>1260</v>
      </c>
    </row>
    <row r="178" spans="1:19">
      <c r="A178" s="18" t="s">
        <v>708</v>
      </c>
      <c r="B178" s="18" t="s">
        <v>709</v>
      </c>
      <c r="C178" s="18" t="s">
        <v>710</v>
      </c>
      <c r="D178" s="18" t="s">
        <v>711</v>
      </c>
      <c r="E178" s="18" t="s">
        <v>712</v>
      </c>
      <c r="F178" s="18" t="s">
        <v>713</v>
      </c>
      <c r="G178" s="19">
        <v>12</v>
      </c>
      <c r="H178" s="23">
        <v>45869</v>
      </c>
      <c r="I178" s="23">
        <v>46233</v>
      </c>
      <c r="J178" s="23">
        <v>45529</v>
      </c>
      <c r="K178" s="23">
        <v>45529</v>
      </c>
      <c r="L178" s="20">
        <v>0</v>
      </c>
      <c r="M178" s="20">
        <v>1116.67</v>
      </c>
      <c r="N178" s="20">
        <v>1200</v>
      </c>
      <c r="O178" s="21">
        <v>0</v>
      </c>
      <c r="Q178" s="20">
        <v>1090</v>
      </c>
      <c r="R178" s="20">
        <f t="shared" si="10"/>
        <v>1200</v>
      </c>
      <c r="S178" s="20">
        <v>1200</v>
      </c>
    </row>
    <row r="179" spans="1:19">
      <c r="A179" s="18" t="s">
        <v>714</v>
      </c>
      <c r="B179" s="18" t="s">
        <v>715</v>
      </c>
      <c r="C179" s="18" t="s">
        <v>716</v>
      </c>
      <c r="D179" s="18" t="s">
        <v>717</v>
      </c>
      <c r="E179" s="18" t="s">
        <v>718</v>
      </c>
      <c r="F179" s="18" t="s">
        <v>719</v>
      </c>
      <c r="G179" s="19">
        <v>12</v>
      </c>
      <c r="H179" s="23">
        <v>45869</v>
      </c>
      <c r="I179" s="23">
        <v>46233</v>
      </c>
      <c r="J179" s="23">
        <v>45537</v>
      </c>
      <c r="K179" s="23">
        <v>45538</v>
      </c>
      <c r="L179" s="20">
        <v>0</v>
      </c>
      <c r="M179" s="20">
        <v>1116.67</v>
      </c>
      <c r="N179" s="20">
        <v>1200</v>
      </c>
      <c r="O179" s="21">
        <v>0</v>
      </c>
      <c r="Q179" s="20">
        <v>0</v>
      </c>
      <c r="R179" s="20">
        <f t="shared" si="10"/>
        <v>1200</v>
      </c>
      <c r="S179" s="20">
        <v>1200</v>
      </c>
    </row>
    <row r="180" spans="1:19">
      <c r="B180" s="18" t="s">
        <v>720</v>
      </c>
      <c r="D180" s="18" t="s">
        <v>721</v>
      </c>
      <c r="E180" s="18" t="s">
        <v>722</v>
      </c>
      <c r="F180" s="18" t="s">
        <v>723</v>
      </c>
      <c r="G180" s="19">
        <v>12</v>
      </c>
      <c r="H180" s="23">
        <v>45884</v>
      </c>
      <c r="I180" s="23">
        <v>46233</v>
      </c>
      <c r="J180" s="23">
        <v>45562</v>
      </c>
      <c r="K180" s="23">
        <v>45565</v>
      </c>
      <c r="L180" s="20">
        <v>0</v>
      </c>
      <c r="M180" s="20">
        <v>0</v>
      </c>
      <c r="N180" s="20">
        <v>1235</v>
      </c>
      <c r="O180" s="21">
        <v>0</v>
      </c>
      <c r="Q180" s="20">
        <v>0</v>
      </c>
      <c r="R180" s="20">
        <f t="shared" si="10"/>
        <v>1235</v>
      </c>
      <c r="S180" s="20">
        <v>1235</v>
      </c>
    </row>
    <row r="181" spans="1:19">
      <c r="B181" s="18" t="s">
        <v>724</v>
      </c>
      <c r="D181" s="18" t="s">
        <v>725</v>
      </c>
      <c r="E181" s="18" t="s">
        <v>726</v>
      </c>
      <c r="F181" s="18" t="s">
        <v>727</v>
      </c>
      <c r="G181" s="19">
        <v>12</v>
      </c>
      <c r="H181" s="23">
        <v>45884</v>
      </c>
      <c r="I181" s="23">
        <v>46233</v>
      </c>
      <c r="J181" s="23">
        <v>45567</v>
      </c>
      <c r="K181" s="23">
        <v>45568</v>
      </c>
      <c r="L181" s="20">
        <v>1260</v>
      </c>
      <c r="M181" s="20">
        <v>0</v>
      </c>
      <c r="N181" s="20">
        <v>1260</v>
      </c>
      <c r="O181" s="21">
        <v>0</v>
      </c>
      <c r="Q181" s="20">
        <v>0</v>
      </c>
      <c r="R181" s="20">
        <f t="shared" si="10"/>
        <v>1260</v>
      </c>
      <c r="S181" s="20">
        <v>1260</v>
      </c>
    </row>
    <row r="182" spans="1:19">
      <c r="B182" s="18" t="s">
        <v>728</v>
      </c>
      <c r="D182" s="18" t="s">
        <v>729</v>
      </c>
      <c r="E182" s="18" t="s">
        <v>730</v>
      </c>
      <c r="F182" s="18" t="s">
        <v>731</v>
      </c>
      <c r="G182" s="19">
        <v>12</v>
      </c>
      <c r="H182" s="23">
        <v>45884</v>
      </c>
      <c r="I182" s="23">
        <v>46233</v>
      </c>
      <c r="J182" s="23">
        <v>45568</v>
      </c>
      <c r="K182" s="23">
        <v>45568</v>
      </c>
      <c r="L182" s="20">
        <v>1260</v>
      </c>
      <c r="M182" s="20">
        <v>0</v>
      </c>
      <c r="N182" s="20">
        <v>1260</v>
      </c>
      <c r="O182" s="21">
        <v>0</v>
      </c>
      <c r="Q182" s="20">
        <v>0</v>
      </c>
      <c r="R182" s="20">
        <f t="shared" si="10"/>
        <v>1260</v>
      </c>
      <c r="S182" s="20">
        <v>1260</v>
      </c>
    </row>
    <row r="183" spans="1:19">
      <c r="B183" s="18" t="s">
        <v>732</v>
      </c>
      <c r="D183" s="18" t="s">
        <v>733</v>
      </c>
      <c r="E183" s="18" t="s">
        <v>734</v>
      </c>
      <c r="F183" s="18" t="s">
        <v>735</v>
      </c>
      <c r="G183" s="19">
        <v>12</v>
      </c>
      <c r="H183" s="23">
        <v>45884</v>
      </c>
      <c r="I183" s="23">
        <v>46233</v>
      </c>
      <c r="J183" s="23">
        <v>45556</v>
      </c>
      <c r="K183" s="23">
        <v>45558</v>
      </c>
      <c r="L183" s="20">
        <v>0</v>
      </c>
      <c r="M183" s="20">
        <v>0</v>
      </c>
      <c r="N183" s="20">
        <v>1235</v>
      </c>
      <c r="O183" s="21">
        <v>0</v>
      </c>
      <c r="Q183" s="20">
        <v>0</v>
      </c>
      <c r="R183" s="20">
        <f t="shared" si="10"/>
        <v>1235</v>
      </c>
      <c r="S183" s="20">
        <v>1235</v>
      </c>
    </row>
    <row r="184" spans="1:19">
      <c r="B184" s="18" t="s">
        <v>736</v>
      </c>
      <c r="D184" s="18" t="s">
        <v>737</v>
      </c>
      <c r="E184" s="18" t="s">
        <v>738</v>
      </c>
      <c r="F184" s="18" t="s">
        <v>739</v>
      </c>
      <c r="G184" s="19">
        <v>12</v>
      </c>
      <c r="H184" s="23">
        <v>45884</v>
      </c>
      <c r="I184" s="23">
        <v>46233</v>
      </c>
      <c r="J184" s="23">
        <v>45535</v>
      </c>
      <c r="K184" s="23">
        <v>45538</v>
      </c>
      <c r="L184" s="20">
        <v>0</v>
      </c>
      <c r="M184" s="20">
        <v>0</v>
      </c>
      <c r="N184" s="20">
        <v>1330</v>
      </c>
      <c r="O184" s="21">
        <v>0</v>
      </c>
      <c r="Q184" s="20">
        <v>0</v>
      </c>
      <c r="R184" s="20">
        <f t="shared" si="10"/>
        <v>1330</v>
      </c>
      <c r="S184" s="20">
        <v>1330</v>
      </c>
    </row>
    <row r="185" spans="1:19">
      <c r="B185" s="18" t="s">
        <v>740</v>
      </c>
      <c r="D185" s="18" t="s">
        <v>741</v>
      </c>
      <c r="E185" s="18" t="s">
        <v>742</v>
      </c>
      <c r="F185" s="18" t="s">
        <v>743</v>
      </c>
      <c r="G185" s="19">
        <v>12</v>
      </c>
      <c r="H185" s="23">
        <v>45884</v>
      </c>
      <c r="I185" s="23">
        <v>46233</v>
      </c>
      <c r="J185" s="23">
        <v>45554</v>
      </c>
      <c r="K185" s="23">
        <v>45555</v>
      </c>
      <c r="L185" s="20">
        <v>1235</v>
      </c>
      <c r="M185" s="20">
        <v>0</v>
      </c>
      <c r="N185" s="20">
        <v>1235</v>
      </c>
      <c r="O185" s="21">
        <v>0</v>
      </c>
      <c r="Q185" s="20">
        <v>0</v>
      </c>
      <c r="R185" s="20">
        <f t="shared" si="10"/>
        <v>1235</v>
      </c>
      <c r="S185" s="20">
        <v>1235</v>
      </c>
    </row>
    <row r="186" spans="1:19">
      <c r="B186" s="18" t="s">
        <v>744</v>
      </c>
      <c r="D186" s="18" t="s">
        <v>745</v>
      </c>
      <c r="E186" s="18" t="s">
        <v>746</v>
      </c>
      <c r="F186" s="18" t="s">
        <v>747</v>
      </c>
      <c r="G186" s="19">
        <v>12</v>
      </c>
      <c r="H186" s="23">
        <v>45884</v>
      </c>
      <c r="I186" s="23">
        <v>46233</v>
      </c>
      <c r="J186" s="23">
        <v>45567</v>
      </c>
      <c r="K186" s="23">
        <v>45567</v>
      </c>
      <c r="L186" s="20">
        <v>0</v>
      </c>
      <c r="M186" s="20">
        <v>0</v>
      </c>
      <c r="N186" s="20">
        <v>1260</v>
      </c>
      <c r="O186" s="21">
        <v>0</v>
      </c>
      <c r="Q186" s="20">
        <v>0</v>
      </c>
      <c r="R186" s="20">
        <f t="shared" si="10"/>
        <v>1260</v>
      </c>
      <c r="S186" s="20">
        <v>1260</v>
      </c>
    </row>
    <row r="187" spans="1:19">
      <c r="A187" s="17" t="s">
        <v>748</v>
      </c>
    </row>
    <row r="188" spans="1:19">
      <c r="A188" s="18" t="s">
        <v>749</v>
      </c>
      <c r="B188" s="18" t="s">
        <v>750</v>
      </c>
      <c r="C188" s="18" t="s">
        <v>751</v>
      </c>
      <c r="D188" s="18" t="s">
        <v>752</v>
      </c>
      <c r="E188" s="18" t="s">
        <v>753</v>
      </c>
      <c r="F188" s="18" t="s">
        <v>754</v>
      </c>
      <c r="G188" s="19">
        <v>12</v>
      </c>
      <c r="H188" s="23">
        <v>45869</v>
      </c>
      <c r="I188" s="23">
        <v>46233</v>
      </c>
      <c r="J188" s="23">
        <v>45528</v>
      </c>
      <c r="K188" s="23">
        <v>45529</v>
      </c>
      <c r="L188" s="20">
        <v>1290</v>
      </c>
      <c r="M188" s="20">
        <v>1212.5</v>
      </c>
      <c r="N188" s="20">
        <v>1300</v>
      </c>
      <c r="O188" s="21">
        <v>0</v>
      </c>
      <c r="Q188" s="20">
        <v>1060</v>
      </c>
      <c r="R188" s="20">
        <f>N188</f>
        <v>1300</v>
      </c>
      <c r="S188" s="20">
        <v>1300</v>
      </c>
    </row>
    <row r="189" spans="1:19">
      <c r="B189" s="18" t="s">
        <v>755</v>
      </c>
      <c r="D189" s="18" t="s">
        <v>756</v>
      </c>
      <c r="E189" s="18" t="s">
        <v>757</v>
      </c>
      <c r="F189" s="18" t="s">
        <v>758</v>
      </c>
      <c r="G189" s="19">
        <v>12</v>
      </c>
      <c r="H189" s="23">
        <v>45884</v>
      </c>
      <c r="I189" s="23">
        <v>46233</v>
      </c>
      <c r="J189" s="23">
        <v>45561</v>
      </c>
      <c r="K189" s="23">
        <v>45561</v>
      </c>
      <c r="L189" s="20">
        <v>0</v>
      </c>
      <c r="M189" s="20">
        <v>0</v>
      </c>
      <c r="N189" s="20">
        <v>1325</v>
      </c>
      <c r="O189" s="21">
        <v>0</v>
      </c>
      <c r="Q189" s="20">
        <v>0</v>
      </c>
      <c r="R189" s="20">
        <f>N189</f>
        <v>1325</v>
      </c>
      <c r="S189" s="20">
        <v>1325</v>
      </c>
    </row>
    <row r="190" spans="1:19">
      <c r="B190" s="18" t="s">
        <v>759</v>
      </c>
      <c r="D190" s="18" t="s">
        <v>760</v>
      </c>
      <c r="E190" s="18" t="s">
        <v>761</v>
      </c>
      <c r="F190" s="18" t="s">
        <v>762</v>
      </c>
      <c r="G190" s="19">
        <v>12</v>
      </c>
      <c r="H190" s="23">
        <v>45884</v>
      </c>
      <c r="I190" s="23">
        <v>46233</v>
      </c>
      <c r="J190" s="23">
        <v>45548</v>
      </c>
      <c r="K190" s="23">
        <v>45548</v>
      </c>
      <c r="L190" s="20">
        <v>1300</v>
      </c>
      <c r="M190" s="20">
        <v>0</v>
      </c>
      <c r="N190" s="20">
        <v>1395</v>
      </c>
      <c r="O190" s="21">
        <v>0</v>
      </c>
      <c r="Q190" s="20">
        <v>0</v>
      </c>
      <c r="R190" s="20">
        <f>N190</f>
        <v>1395</v>
      </c>
      <c r="S190" s="20">
        <v>1395</v>
      </c>
    </row>
    <row r="191" spans="1:19">
      <c r="B191" s="18" t="s">
        <v>763</v>
      </c>
      <c r="D191" s="18" t="s">
        <v>764</v>
      </c>
      <c r="E191" s="18" t="s">
        <v>765</v>
      </c>
      <c r="F191" s="18" t="s">
        <v>766</v>
      </c>
      <c r="G191" s="19">
        <v>12</v>
      </c>
      <c r="H191" s="23">
        <v>45884</v>
      </c>
      <c r="I191" s="23">
        <v>46233</v>
      </c>
      <c r="J191" s="23">
        <v>45548</v>
      </c>
      <c r="K191" s="23">
        <v>45548</v>
      </c>
      <c r="L191" s="20">
        <v>0</v>
      </c>
      <c r="M191" s="20">
        <v>0</v>
      </c>
      <c r="N191" s="20">
        <v>1395</v>
      </c>
      <c r="O191" s="21">
        <v>0</v>
      </c>
      <c r="Q191" s="20">
        <v>0</v>
      </c>
      <c r="R191" s="20">
        <f>N191</f>
        <v>1395</v>
      </c>
      <c r="S191" s="20">
        <v>1395</v>
      </c>
    </row>
    <row r="192" spans="1:19">
      <c r="A192" s="17" t="s">
        <v>767</v>
      </c>
    </row>
    <row r="193" spans="1:19">
      <c r="B193" s="18" t="s">
        <v>768</v>
      </c>
      <c r="D193" s="18" t="s">
        <v>769</v>
      </c>
      <c r="E193" s="18" t="s">
        <v>770</v>
      </c>
      <c r="F193" s="18" t="s">
        <v>771</v>
      </c>
      <c r="G193" s="19">
        <v>12</v>
      </c>
      <c r="H193" s="23">
        <v>45884</v>
      </c>
      <c r="I193" s="23">
        <v>46233</v>
      </c>
      <c r="J193" s="23">
        <v>45560</v>
      </c>
      <c r="K193" s="23">
        <v>45560</v>
      </c>
      <c r="L193" s="20">
        <v>0</v>
      </c>
      <c r="M193" s="20">
        <v>0</v>
      </c>
      <c r="N193" s="20">
        <v>1435</v>
      </c>
      <c r="O193" s="21">
        <v>0</v>
      </c>
      <c r="Q193" s="20">
        <v>0</v>
      </c>
      <c r="R193" s="20">
        <f>N193</f>
        <v>1435</v>
      </c>
      <c r="S193" s="20">
        <v>1435</v>
      </c>
    </row>
    <row r="194" spans="1:19">
      <c r="B194" s="18" t="s">
        <v>772</v>
      </c>
      <c r="D194" s="18" t="s">
        <v>773</v>
      </c>
      <c r="E194" s="18" t="s">
        <v>774</v>
      </c>
      <c r="F194" s="18" t="s">
        <v>775</v>
      </c>
      <c r="G194" s="19">
        <v>12</v>
      </c>
      <c r="H194" s="23">
        <v>45884</v>
      </c>
      <c r="I194" s="23">
        <v>46233</v>
      </c>
      <c r="J194" s="23">
        <v>45557</v>
      </c>
      <c r="K194" s="23">
        <v>45558</v>
      </c>
      <c r="L194" s="20">
        <v>1355</v>
      </c>
      <c r="M194" s="20">
        <v>0</v>
      </c>
      <c r="N194" s="20">
        <v>1355</v>
      </c>
      <c r="O194" s="21">
        <v>0</v>
      </c>
      <c r="Q194" s="20">
        <v>0</v>
      </c>
      <c r="R194" s="20">
        <f>N194</f>
        <v>1355</v>
      </c>
      <c r="S194" s="20">
        <v>1355</v>
      </c>
    </row>
    <row r="195" spans="1:19">
      <c r="B195" s="18" t="s">
        <v>776</v>
      </c>
      <c r="D195" s="18" t="s">
        <v>777</v>
      </c>
      <c r="E195" s="18" t="s">
        <v>778</v>
      </c>
      <c r="F195" s="18" t="s">
        <v>779</v>
      </c>
      <c r="G195" s="19">
        <v>12</v>
      </c>
      <c r="H195" s="23">
        <v>45884</v>
      </c>
      <c r="I195" s="23">
        <v>46233</v>
      </c>
      <c r="J195" s="23">
        <v>45559</v>
      </c>
      <c r="K195" s="23">
        <v>45559</v>
      </c>
      <c r="L195" s="20">
        <v>0</v>
      </c>
      <c r="M195" s="20">
        <v>0</v>
      </c>
      <c r="N195" s="20">
        <v>1355</v>
      </c>
      <c r="O195" s="21">
        <v>0</v>
      </c>
      <c r="Q195" s="20">
        <v>0</v>
      </c>
      <c r="R195" s="20">
        <f>N195</f>
        <v>1355</v>
      </c>
      <c r="S195" s="20">
        <v>1355</v>
      </c>
    </row>
    <row r="196" spans="1:19">
      <c r="B196" s="18" t="s">
        <v>780</v>
      </c>
      <c r="D196" s="18" t="s">
        <v>781</v>
      </c>
      <c r="E196" s="18" t="s">
        <v>782</v>
      </c>
      <c r="F196" s="18" t="s">
        <v>783</v>
      </c>
      <c r="G196" s="19">
        <v>12</v>
      </c>
      <c r="H196" s="23">
        <v>45884</v>
      </c>
      <c r="I196" s="23">
        <v>46233</v>
      </c>
      <c r="J196" s="23">
        <v>45560</v>
      </c>
      <c r="K196" s="23">
        <v>45560</v>
      </c>
      <c r="L196" s="20">
        <v>1375</v>
      </c>
      <c r="M196" s="20">
        <v>0</v>
      </c>
      <c r="N196" s="20">
        <v>1375</v>
      </c>
      <c r="O196" s="21">
        <v>0</v>
      </c>
      <c r="Q196" s="20">
        <v>0</v>
      </c>
      <c r="R196" s="20">
        <f>N196</f>
        <v>1375</v>
      </c>
      <c r="S196" s="20">
        <v>1375</v>
      </c>
    </row>
    <row r="197" spans="1:19">
      <c r="A197" s="16" t="s">
        <v>784</v>
      </c>
      <c r="B197" s="12">
        <f>COUNTA(B30:B37)+COUNTA(B39:B46)+COUNTA(B48:B56)+COUNTA(B58:B59)+COUNTA(B61:B62)+COUNTA(B64:B75)+COUNTA(B77:B91)+COUNTA(B93:B108)+COUNTA(B110:B156)+COUNTA(B158:B169)+COUNTA(B171:B174)+COUNTA(B176:B186)+COUNTA(B188:B191)+COUNTA(B193:B196)</f>
        <v>154</v>
      </c>
      <c r="G197" s="13">
        <f>IF((COUNTA(G30:G37)+COUNTA(G39:G46)+COUNTA(G48:G56)+COUNTA(G58:G59)+COUNTA(G61:G62)+COUNTA(G64:G75)+COUNTA(G77:G91)+COUNTA(G93:G108)+COUNTA(G110:G156)+COUNTA(G158:G169)+COUNTA(G171:G174)+COUNTA(G176:G186)+COUNTA(G188:G191)+COUNTA(G193:G196))=0,0,(SUM(G30:G37)+SUM(G39:G46)+SUM(G48:G56)+SUM(G58:G59)+SUM(G61:G62)+SUM(G64:G75)+SUM(G77:G91)+SUM(G93:G108)+SUM(G110:G156)+SUM(G158:G169)+SUM(G171:G174)+SUM(G176:G186)+SUM(G188:G191)+SUM(G193:G196))/(COUNTA(G30:G37)+COUNTA(G39:G46)+COUNTA(G48:G56)+COUNTA(G58:G59)+COUNTA(G61:G62)+COUNTA(G64:G75)+COUNTA(G77:G91)+COUNTA(G93:G108)+COUNTA(G110:G156)+COUNTA(G158:G169)+COUNTA(G171:G174)+COUNTA(G176:G186)+COUNTA(G188:G191)+COUNTA(G193:G196)))</f>
        <v>12</v>
      </c>
      <c r="L197" s="14">
        <f>IF((COUNTA(L30:L37)+COUNTA(L39:L46)+COUNTA(L48:L56)+COUNTA(L58:L59)+COUNTA(L61:L62)+COUNTA(L64:L75)+COUNTA(L77:L91)+COUNTA(L93:L108)+COUNTA(L110:L156)+COUNTA(L158:L169)+COUNTA(L171:L174)+COUNTA(L176:L186)+COUNTA(L188:L191)+COUNTA(L193:L196))=0,0,(SUM(L30:L37)+SUM(L39:L46)+SUM(L48:L56)+SUM(L58:L59)+SUM(L61:L62)+SUM(L64:L75)+SUM(L77:L91)+SUM(L93:L108)+SUM(L110:L156)+SUM(L158:L169)+SUM(L171:L174)+SUM(L176:L186)+SUM(L188:L191)+SUM(L193:L196))/(COUNTA(L30:L37)+COUNTA(L39:L46)+COUNTA(L48:L56)+COUNTA(L58:L59)+COUNTA(L61:L62)+COUNTA(L64:L75)+COUNTA(L77:L91)+COUNTA(L93:L108)+COUNTA(L110:L156)+COUNTA(L158:L169)+COUNTA(L171:L174)+COUNTA(L176:L186)+COUNTA(L188:L191)+COUNTA(L193:L196)))</f>
        <v>308.27922077922079</v>
      </c>
      <c r="M197" s="14">
        <f>IF((COUNTA(M30:M37)+COUNTA(M39:M46)+COUNTA(M48:M56)+COUNTA(M58:M59)+COUNTA(M61:M62)+COUNTA(M64:M75)+COUNTA(M77:M91)+COUNTA(M93:M108)+COUNTA(M110:M156)+COUNTA(M158:M169)+COUNTA(M171:M174)+COUNTA(M176:M186)+COUNTA(M188:M191)+COUNTA(M193:M196))=0,0,(SUM(M30:M37)+SUM(M39:M46)+SUM(M48:M56)+SUM(M58:M59)+SUM(M61:M62)+SUM(M64:M75)+SUM(M77:M91)+SUM(M93:M108)+SUM(M110:M156)+SUM(M158:M169)+SUM(M171:M174)+SUM(M176:M186)+SUM(M188:M191)+SUM(M193:M196))/(COUNTA(M30:M37)+COUNTA(M39:M46)+COUNTA(M48:M56)+COUNTA(M58:M59)+COUNTA(M61:M62)+COUNTA(M64:M75)+COUNTA(M77:M91)+COUNTA(M93:M108)+COUNTA(M110:M156)+COUNTA(M158:M169)+COUNTA(M171:M174)+COUNTA(M176:M186)+COUNTA(M188:M191)+COUNTA(M193:M196)))</f>
        <v>266.53363636363639</v>
      </c>
      <c r="N197" s="14">
        <f>IF(B197 &gt; 0, R197 / B197, 0)</f>
        <v>1005.2597402597403</v>
      </c>
      <c r="Q197" s="14">
        <f>IF((COUNTA(Q30:Q37)+COUNTA(Q39:Q46)+COUNTA(Q48:Q56)+COUNTA(Q58:Q59)+COUNTA(Q61:Q62)+COUNTA(Q64:Q75)+COUNTA(Q77:Q91)+COUNTA(Q93:Q108)+COUNTA(Q110:Q156)+COUNTA(Q158:Q169)+COUNTA(Q171:Q174)+COUNTA(Q176:Q186)+COUNTA(Q188:Q191)+COUNTA(Q193:Q196))=0,0,(SUM(Q30:Q37)+SUM(Q39:Q46)+SUM(Q48:Q56)+SUM(Q58:Q59)+SUM(Q61:Q62)+SUM(Q64:Q75)+SUM(Q77:Q91)+SUM(Q93:Q108)+SUM(Q110:Q156)+SUM(Q158:Q169)+SUM(Q171:Q174)+SUM(Q176:Q186)+SUM(Q188:Q191)+SUM(Q193:Q196))/(COUNTA(Q30:Q37)+COUNTA(Q39:Q46)+COUNTA(Q48:Q56)+COUNTA(Q58:Q59)+COUNTA(Q61:Q62)+COUNTA(Q64:Q75)+COUNTA(Q77:Q91)+COUNTA(Q93:Q108)+COUNTA(Q110:Q156)+COUNTA(Q158:Q169)+COUNTA(Q171:Q174)+COUNTA(Q176:Q186)+COUNTA(Q188:Q191)+COUNTA(Q193:Q196)))</f>
        <v>85.714285714285708</v>
      </c>
      <c r="R197" s="14">
        <f>SUM(R30:R37)+SUM(R39:R46)+SUM(R48:R56)+SUM(R58:R59)+SUM(R61:R62)+SUM(R64:R75)+SUM(R77:R91)+SUM(R93:R108)+SUM(R110:R156)+SUM(R158:R169)+SUM(R171:R174)+SUM(R176:R186)+SUM(R188:R191)+SUM(R193:R196)</f>
        <v>154810</v>
      </c>
    </row>
  </sheetData>
  <mergeCells count="6">
    <mergeCell ref="A7:E7"/>
    <mergeCell ref="F7:N7"/>
    <mergeCell ref="O7"/>
    <mergeCell ref="A27:I27"/>
    <mergeCell ref="J27:K27"/>
    <mergeCell ref="L27:O27"/>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Y57"/>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785</v>
      </c>
    </row>
    <row r="3" spans="1:25">
      <c r="A3" s="2" t="s">
        <v>786</v>
      </c>
    </row>
    <row r="4" spans="1:25">
      <c r="A4" s="2" t="s">
        <v>787</v>
      </c>
    </row>
    <row r="6" spans="1:25" ht="15.75">
      <c r="A6" s="3" t="s">
        <v>788</v>
      </c>
    </row>
    <row r="7" spans="1:25">
      <c r="A7" s="26"/>
      <c r="B7" s="26"/>
      <c r="C7" s="26"/>
      <c r="D7" s="26"/>
      <c r="E7" s="26"/>
      <c r="F7" s="27" t="s">
        <v>789</v>
      </c>
      <c r="G7" s="27"/>
      <c r="H7" s="27"/>
      <c r="I7" s="27"/>
      <c r="J7" s="27"/>
      <c r="K7" s="27"/>
      <c r="L7" s="27"/>
      <c r="M7" s="27"/>
      <c r="N7" s="27"/>
      <c r="O7" s="26"/>
    </row>
    <row r="8" spans="1:25" ht="25.5">
      <c r="A8" s="4" t="s">
        <v>790</v>
      </c>
      <c r="B8" s="5" t="s">
        <v>791</v>
      </c>
      <c r="C8" s="5" t="s">
        <v>792</v>
      </c>
      <c r="D8" s="6" t="s">
        <v>793</v>
      </c>
      <c r="E8" s="5" t="s">
        <v>794</v>
      </c>
      <c r="F8" s="5" t="s">
        <v>796</v>
      </c>
      <c r="G8" s="5" t="s">
        <v>797</v>
      </c>
      <c r="H8" s="5" t="s">
        <v>798</v>
      </c>
      <c r="I8" s="5" t="s">
        <v>799</v>
      </c>
      <c r="J8" s="5" t="s">
        <v>800</v>
      </c>
      <c r="K8" s="5" t="s">
        <v>801</v>
      </c>
      <c r="L8" s="8" t="s">
        <v>802</v>
      </c>
      <c r="M8" s="8" t="s">
        <v>803</v>
      </c>
      <c r="N8" s="8" t="s">
        <v>804</v>
      </c>
      <c r="O8" s="5" t="s">
        <v>805</v>
      </c>
      <c r="Q8" s="10" t="s">
        <v>795</v>
      </c>
      <c r="R8" s="10" t="s">
        <v>795</v>
      </c>
      <c r="S8" s="10" t="s">
        <v>795</v>
      </c>
      <c r="T8" s="10" t="s">
        <v>795</v>
      </c>
      <c r="U8" s="11" t="s">
        <v>806</v>
      </c>
      <c r="V8" s="11" t="s">
        <v>807</v>
      </c>
      <c r="W8" s="11" t="s">
        <v>808</v>
      </c>
      <c r="X8" s="11" t="s">
        <v>809</v>
      </c>
      <c r="Y8" s="11" t="s">
        <v>810</v>
      </c>
    </row>
    <row r="9" spans="1:25">
      <c r="A9" s="18" t="s">
        <v>811</v>
      </c>
      <c r="B9" s="19">
        <v>0</v>
      </c>
      <c r="C9" s="19">
        <v>0</v>
      </c>
      <c r="D9" s="20">
        <v>0</v>
      </c>
      <c r="E9" s="19">
        <v>0</v>
      </c>
      <c r="F9" s="19">
        <v>0</v>
      </c>
      <c r="G9" s="19">
        <v>0</v>
      </c>
      <c r="H9" s="19">
        <v>0</v>
      </c>
      <c r="I9" s="19">
        <v>0</v>
      </c>
      <c r="J9" s="19">
        <v>0</v>
      </c>
      <c r="K9" s="19">
        <v>0</v>
      </c>
      <c r="L9" s="22">
        <v>0</v>
      </c>
      <c r="M9" s="22">
        <v>0</v>
      </c>
      <c r="N9" s="22">
        <v>0</v>
      </c>
      <c r="O9" s="19">
        <v>0</v>
      </c>
      <c r="Q9" s="19">
        <v>0</v>
      </c>
      <c r="R9" s="19">
        <v>0</v>
      </c>
      <c r="S9" s="19">
        <v>0</v>
      </c>
      <c r="T9" s="19">
        <v>0</v>
      </c>
      <c r="U9" s="20">
        <v>0</v>
      </c>
      <c r="V9" s="20">
        <v>0</v>
      </c>
      <c r="W9" s="20">
        <v>0</v>
      </c>
      <c r="X9" s="20">
        <v>0</v>
      </c>
      <c r="Y9" s="20">
        <v>0</v>
      </c>
    </row>
    <row r="10" spans="1:25">
      <c r="A10" s="18" t="s">
        <v>812</v>
      </c>
      <c r="B10" s="19">
        <v>0</v>
      </c>
      <c r="C10" s="19">
        <v>25</v>
      </c>
      <c r="D10" s="20">
        <v>2850</v>
      </c>
      <c r="E10" s="19">
        <v>24</v>
      </c>
      <c r="F10" s="19">
        <v>0</v>
      </c>
      <c r="G10" s="19">
        <v>0</v>
      </c>
      <c r="H10" s="19">
        <v>6</v>
      </c>
      <c r="I10" s="19">
        <v>3</v>
      </c>
      <c r="J10" s="19">
        <v>6</v>
      </c>
      <c r="K10" s="19">
        <v>3</v>
      </c>
      <c r="L10" s="22">
        <v>0.24</v>
      </c>
      <c r="M10" s="22">
        <v>0.12</v>
      </c>
      <c r="N10" s="22">
        <v>-0.12</v>
      </c>
      <c r="O10" s="19">
        <v>22</v>
      </c>
      <c r="Q10" s="19">
        <v>1</v>
      </c>
      <c r="R10" s="19">
        <v>0</v>
      </c>
      <c r="S10" s="19">
        <v>1</v>
      </c>
      <c r="T10" s="19">
        <v>2</v>
      </c>
      <c r="U10" s="20">
        <v>8550</v>
      </c>
      <c r="V10" s="20">
        <v>0</v>
      </c>
      <c r="W10" s="20">
        <v>7704</v>
      </c>
      <c r="X10" s="20">
        <v>24</v>
      </c>
      <c r="Y10" s="20">
        <v>3</v>
      </c>
    </row>
    <row r="11" spans="1:25">
      <c r="A11" s="18" t="s">
        <v>813</v>
      </c>
      <c r="B11" s="19">
        <v>0</v>
      </c>
      <c r="C11" s="19">
        <v>12</v>
      </c>
      <c r="D11" s="20">
        <v>2915</v>
      </c>
      <c r="E11" s="19">
        <v>11</v>
      </c>
      <c r="F11" s="19">
        <v>0</v>
      </c>
      <c r="G11" s="19">
        <v>0</v>
      </c>
      <c r="H11" s="19">
        <v>3</v>
      </c>
      <c r="I11" s="19">
        <v>2</v>
      </c>
      <c r="J11" s="19">
        <v>3</v>
      </c>
      <c r="K11" s="19">
        <v>2</v>
      </c>
      <c r="L11" s="22">
        <v>0.25</v>
      </c>
      <c r="M11" s="22">
        <v>0.16666666666666666</v>
      </c>
      <c r="N11" s="22">
        <v>-8.3333333333333343E-2</v>
      </c>
      <c r="O11" s="19">
        <v>10</v>
      </c>
      <c r="Q11" s="19">
        <v>0</v>
      </c>
      <c r="R11" s="19">
        <v>0</v>
      </c>
      <c r="S11" s="19">
        <v>0</v>
      </c>
      <c r="T11" s="19">
        <v>2</v>
      </c>
      <c r="U11" s="20">
        <v>5830</v>
      </c>
      <c r="V11" s="20">
        <v>0</v>
      </c>
      <c r="W11" s="20">
        <v>3810</v>
      </c>
      <c r="X11" s="20">
        <v>11</v>
      </c>
      <c r="Y11" s="20">
        <v>2</v>
      </c>
    </row>
    <row r="12" spans="1:25">
      <c r="A12" s="18" t="s">
        <v>814</v>
      </c>
      <c r="B12" s="19">
        <v>0</v>
      </c>
      <c r="C12" s="19">
        <v>51</v>
      </c>
      <c r="D12" s="20">
        <v>3074.1666666666665</v>
      </c>
      <c r="E12" s="19">
        <v>46</v>
      </c>
      <c r="F12" s="19">
        <v>0</v>
      </c>
      <c r="G12" s="19">
        <v>0</v>
      </c>
      <c r="H12" s="19">
        <v>9</v>
      </c>
      <c r="I12" s="19">
        <v>6</v>
      </c>
      <c r="J12" s="19">
        <v>9</v>
      </c>
      <c r="K12" s="19">
        <v>6</v>
      </c>
      <c r="L12" s="22">
        <v>0.17647058823529413</v>
      </c>
      <c r="M12" s="22">
        <v>0.11764705882352941</v>
      </c>
      <c r="N12" s="22">
        <v>-5.8823529411764719E-2</v>
      </c>
      <c r="O12" s="19">
        <v>45</v>
      </c>
      <c r="Q12" s="19">
        <v>0</v>
      </c>
      <c r="R12" s="19">
        <v>0</v>
      </c>
      <c r="S12" s="19">
        <v>0</v>
      </c>
      <c r="T12" s="19">
        <v>6</v>
      </c>
      <c r="U12" s="20">
        <v>18445</v>
      </c>
      <c r="V12" s="20">
        <v>0</v>
      </c>
      <c r="W12" s="20">
        <v>17472</v>
      </c>
      <c r="X12" s="20">
        <v>43</v>
      </c>
      <c r="Y12" s="20">
        <v>6</v>
      </c>
    </row>
    <row r="13" spans="1:25">
      <c r="A13" s="18" t="s">
        <v>815</v>
      </c>
      <c r="B13" s="19">
        <v>0</v>
      </c>
      <c r="C13" s="19">
        <v>8</v>
      </c>
      <c r="D13" s="20">
        <v>0</v>
      </c>
      <c r="E13" s="19">
        <v>8</v>
      </c>
      <c r="F13" s="19">
        <v>0</v>
      </c>
      <c r="G13" s="19">
        <v>0</v>
      </c>
      <c r="H13" s="19">
        <v>2</v>
      </c>
      <c r="I13" s="19">
        <v>0</v>
      </c>
      <c r="J13" s="19">
        <v>2</v>
      </c>
      <c r="K13" s="19">
        <v>0</v>
      </c>
      <c r="L13" s="22">
        <v>0.25</v>
      </c>
      <c r="M13" s="22">
        <v>0</v>
      </c>
      <c r="N13" s="22">
        <v>-0.25</v>
      </c>
      <c r="O13" s="19">
        <v>8</v>
      </c>
      <c r="Q13" s="19">
        <v>0</v>
      </c>
      <c r="R13" s="19">
        <v>0</v>
      </c>
      <c r="S13" s="19">
        <v>0</v>
      </c>
      <c r="T13" s="19">
        <v>0</v>
      </c>
      <c r="U13" s="20">
        <v>0</v>
      </c>
      <c r="V13" s="20">
        <v>0</v>
      </c>
      <c r="W13" s="20">
        <v>2586</v>
      </c>
      <c r="X13" s="20">
        <v>8</v>
      </c>
      <c r="Y13" s="20">
        <v>0</v>
      </c>
    </row>
    <row r="14" spans="1:25">
      <c r="A14" s="18" t="s">
        <v>816</v>
      </c>
      <c r="B14" s="19">
        <v>0</v>
      </c>
      <c r="C14" s="19">
        <v>10</v>
      </c>
      <c r="D14" s="20">
        <v>3100</v>
      </c>
      <c r="E14" s="19">
        <v>9</v>
      </c>
      <c r="F14" s="19">
        <v>0</v>
      </c>
      <c r="G14" s="19">
        <v>0</v>
      </c>
      <c r="H14" s="19">
        <v>3</v>
      </c>
      <c r="I14" s="19">
        <v>1</v>
      </c>
      <c r="J14" s="19">
        <v>3</v>
      </c>
      <c r="K14" s="19">
        <v>1</v>
      </c>
      <c r="L14" s="22">
        <v>0.3</v>
      </c>
      <c r="M14" s="22">
        <v>0.1</v>
      </c>
      <c r="N14" s="22">
        <v>-0.19999999999999998</v>
      </c>
      <c r="O14" s="19">
        <v>9</v>
      </c>
      <c r="Q14" s="19">
        <v>0</v>
      </c>
      <c r="R14" s="19">
        <v>0</v>
      </c>
      <c r="S14" s="19">
        <v>0</v>
      </c>
      <c r="T14" s="19">
        <v>1</v>
      </c>
      <c r="U14" s="20">
        <v>3100</v>
      </c>
      <c r="V14" s="20">
        <v>0</v>
      </c>
      <c r="W14" s="20">
        <v>3464</v>
      </c>
      <c r="X14" s="20">
        <v>9</v>
      </c>
      <c r="Y14" s="20">
        <v>1</v>
      </c>
    </row>
    <row r="15" spans="1:25">
      <c r="A15" s="18" t="s">
        <v>817</v>
      </c>
      <c r="B15" s="19">
        <v>0</v>
      </c>
      <c r="C15" s="19">
        <v>29</v>
      </c>
      <c r="D15" s="20">
        <v>3325</v>
      </c>
      <c r="E15" s="19">
        <v>29</v>
      </c>
      <c r="F15" s="19">
        <v>0</v>
      </c>
      <c r="G15" s="19">
        <v>0</v>
      </c>
      <c r="H15" s="19">
        <v>7</v>
      </c>
      <c r="I15" s="19">
        <v>1</v>
      </c>
      <c r="J15" s="19">
        <v>7</v>
      </c>
      <c r="K15" s="19">
        <v>1</v>
      </c>
      <c r="L15" s="22">
        <v>0.2413793103448276</v>
      </c>
      <c r="M15" s="22">
        <v>3.4482758620689655E-2</v>
      </c>
      <c r="N15" s="22">
        <v>-0.20689655172413796</v>
      </c>
      <c r="O15" s="19">
        <v>28</v>
      </c>
      <c r="Q15" s="19">
        <v>0</v>
      </c>
      <c r="R15" s="19">
        <v>0</v>
      </c>
      <c r="S15" s="19">
        <v>0</v>
      </c>
      <c r="T15" s="19">
        <v>1</v>
      </c>
      <c r="U15" s="20">
        <v>3325</v>
      </c>
      <c r="V15" s="20">
        <v>0</v>
      </c>
      <c r="W15" s="20">
        <v>10456</v>
      </c>
      <c r="X15" s="20">
        <v>29</v>
      </c>
      <c r="Y15" s="20">
        <v>1</v>
      </c>
    </row>
    <row r="16" spans="1:25">
      <c r="A16" s="18" t="s">
        <v>818</v>
      </c>
      <c r="B16" s="19">
        <v>0</v>
      </c>
      <c r="C16" s="19">
        <v>4</v>
      </c>
      <c r="D16" s="20">
        <v>0</v>
      </c>
      <c r="E16" s="19">
        <v>3</v>
      </c>
      <c r="F16" s="19">
        <v>0</v>
      </c>
      <c r="G16" s="19">
        <v>0</v>
      </c>
      <c r="H16" s="19">
        <v>1</v>
      </c>
      <c r="I16" s="19">
        <v>0</v>
      </c>
      <c r="J16" s="19">
        <v>1</v>
      </c>
      <c r="K16" s="19">
        <v>0</v>
      </c>
      <c r="L16" s="22">
        <v>0.25</v>
      </c>
      <c r="M16" s="22">
        <v>0</v>
      </c>
      <c r="N16" s="22">
        <v>-0.25</v>
      </c>
      <c r="O16" s="19">
        <v>4</v>
      </c>
      <c r="Q16" s="19">
        <v>0</v>
      </c>
      <c r="R16" s="19">
        <v>0</v>
      </c>
      <c r="S16" s="19">
        <v>0</v>
      </c>
      <c r="T16" s="19">
        <v>0</v>
      </c>
      <c r="U16" s="20">
        <v>0</v>
      </c>
      <c r="V16" s="20">
        <v>0</v>
      </c>
      <c r="W16" s="20">
        <v>1768</v>
      </c>
      <c r="X16" s="20">
        <v>3</v>
      </c>
      <c r="Y16" s="20">
        <v>0</v>
      </c>
    </row>
    <row r="17" spans="1:25">
      <c r="A17" s="18" t="s">
        <v>819</v>
      </c>
      <c r="B17" s="19">
        <v>0</v>
      </c>
      <c r="C17" s="19">
        <v>11</v>
      </c>
      <c r="D17" s="20">
        <v>3325</v>
      </c>
      <c r="E17" s="19">
        <v>4</v>
      </c>
      <c r="F17" s="19">
        <v>0</v>
      </c>
      <c r="G17" s="19">
        <v>0</v>
      </c>
      <c r="H17" s="19">
        <v>2</v>
      </c>
      <c r="I17" s="19">
        <v>1</v>
      </c>
      <c r="J17" s="19">
        <v>2</v>
      </c>
      <c r="K17" s="19">
        <v>1</v>
      </c>
      <c r="L17" s="22">
        <v>0.18181818181818182</v>
      </c>
      <c r="M17" s="22">
        <v>9.0909090909090912E-2</v>
      </c>
      <c r="N17" s="22">
        <v>-9.0909090909090912E-2</v>
      </c>
      <c r="O17" s="19">
        <v>10</v>
      </c>
      <c r="Q17" s="19">
        <v>0</v>
      </c>
      <c r="R17" s="19">
        <v>0</v>
      </c>
      <c r="S17" s="19">
        <v>0</v>
      </c>
      <c r="T17" s="19">
        <v>1</v>
      </c>
      <c r="U17" s="20">
        <v>3325</v>
      </c>
      <c r="V17" s="20">
        <v>0</v>
      </c>
      <c r="W17" s="20">
        <v>3837</v>
      </c>
      <c r="X17" s="20">
        <v>4</v>
      </c>
      <c r="Y17" s="20">
        <v>1</v>
      </c>
    </row>
    <row r="18" spans="1:25">
      <c r="A18" s="18" t="s">
        <v>820</v>
      </c>
      <c r="B18" s="19">
        <v>0</v>
      </c>
      <c r="C18" s="19">
        <v>5</v>
      </c>
      <c r="D18" s="20">
        <v>3950</v>
      </c>
      <c r="E18" s="19">
        <v>4</v>
      </c>
      <c r="F18" s="19">
        <v>0</v>
      </c>
      <c r="G18" s="19">
        <v>0</v>
      </c>
      <c r="H18" s="19">
        <v>0</v>
      </c>
      <c r="I18" s="19">
        <v>1</v>
      </c>
      <c r="J18" s="19">
        <v>0</v>
      </c>
      <c r="K18" s="19">
        <v>1</v>
      </c>
      <c r="L18" s="22">
        <v>0</v>
      </c>
      <c r="M18" s="22">
        <v>0.2</v>
      </c>
      <c r="N18" s="22">
        <v>0.2</v>
      </c>
      <c r="O18" s="19">
        <v>4</v>
      </c>
      <c r="Q18" s="19">
        <v>0</v>
      </c>
      <c r="R18" s="19">
        <v>0</v>
      </c>
      <c r="S18" s="19">
        <v>0</v>
      </c>
      <c r="T18" s="19">
        <v>1</v>
      </c>
      <c r="U18" s="20">
        <v>3950</v>
      </c>
      <c r="V18" s="20">
        <v>0</v>
      </c>
      <c r="W18" s="20">
        <v>2014</v>
      </c>
      <c r="X18" s="20">
        <v>4</v>
      </c>
      <c r="Y18" s="20">
        <v>1</v>
      </c>
    </row>
    <row r="19" spans="1:25">
      <c r="A19" s="18" t="s">
        <v>821</v>
      </c>
      <c r="B19" s="19">
        <v>0</v>
      </c>
      <c r="C19" s="19">
        <v>4</v>
      </c>
      <c r="D19" s="20">
        <v>0</v>
      </c>
      <c r="E19" s="19">
        <v>2</v>
      </c>
      <c r="F19" s="19">
        <v>0</v>
      </c>
      <c r="G19" s="19">
        <v>0</v>
      </c>
      <c r="H19" s="19">
        <v>1</v>
      </c>
      <c r="I19" s="19">
        <v>0</v>
      </c>
      <c r="J19" s="19">
        <v>1</v>
      </c>
      <c r="K19" s="19">
        <v>0</v>
      </c>
      <c r="L19" s="22">
        <v>0.25</v>
      </c>
      <c r="M19" s="22">
        <v>0</v>
      </c>
      <c r="N19" s="22">
        <v>-0.25</v>
      </c>
      <c r="O19" s="19">
        <v>4</v>
      </c>
      <c r="Q19" s="19">
        <v>0</v>
      </c>
      <c r="R19" s="19">
        <v>0</v>
      </c>
      <c r="S19" s="19">
        <v>0</v>
      </c>
      <c r="T19" s="19">
        <v>0</v>
      </c>
      <c r="U19" s="20">
        <v>0</v>
      </c>
      <c r="V19" s="20">
        <v>0</v>
      </c>
      <c r="W19" s="20">
        <v>2112</v>
      </c>
      <c r="X19" s="20">
        <v>2</v>
      </c>
      <c r="Y19" s="20">
        <v>0</v>
      </c>
    </row>
    <row r="20" spans="1:25">
      <c r="A20" s="18" t="s">
        <v>822</v>
      </c>
      <c r="B20" s="19">
        <v>0</v>
      </c>
      <c r="C20" s="19">
        <v>24</v>
      </c>
      <c r="D20" s="20">
        <v>940.75</v>
      </c>
      <c r="E20" s="19">
        <v>23</v>
      </c>
      <c r="F20" s="19">
        <v>4</v>
      </c>
      <c r="G20" s="19">
        <v>3</v>
      </c>
      <c r="H20" s="19">
        <v>3</v>
      </c>
      <c r="I20" s="19">
        <v>5</v>
      </c>
      <c r="J20" s="19">
        <v>7</v>
      </c>
      <c r="K20" s="19">
        <v>8</v>
      </c>
      <c r="L20" s="22">
        <v>0.29166666666666669</v>
      </c>
      <c r="M20" s="22">
        <v>0.33333333333333331</v>
      </c>
      <c r="N20" s="22">
        <v>4.166666666666663E-2</v>
      </c>
      <c r="O20" s="19">
        <v>16</v>
      </c>
      <c r="Q20" s="19">
        <v>0</v>
      </c>
      <c r="R20" s="19">
        <v>0</v>
      </c>
      <c r="S20" s="19">
        <v>0</v>
      </c>
      <c r="T20" s="19">
        <v>8</v>
      </c>
      <c r="U20" s="20">
        <v>7526</v>
      </c>
      <c r="V20" s="20">
        <v>0</v>
      </c>
      <c r="W20" s="20">
        <v>8374</v>
      </c>
      <c r="X20" s="20">
        <v>5</v>
      </c>
      <c r="Y20" s="20">
        <v>8</v>
      </c>
    </row>
    <row r="21" spans="1:25">
      <c r="A21" s="16" t="s">
        <v>823</v>
      </c>
      <c r="B21" s="13">
        <f>SUM(B9:B20)</f>
        <v>0</v>
      </c>
      <c r="C21" s="13">
        <f>SUM(C9:C20)</f>
        <v>183</v>
      </c>
      <c r="D21" s="14">
        <f>IF(K21 &gt; 0, U21 / K21, 0)</f>
        <v>2350.0434782608695</v>
      </c>
      <c r="E21" s="13">
        <f t="shared" ref="E21:K21" si="0">SUM(E9:E20)</f>
        <v>163</v>
      </c>
      <c r="F21" s="13">
        <f t="shared" si="0"/>
        <v>4</v>
      </c>
      <c r="G21" s="13">
        <f t="shared" si="0"/>
        <v>3</v>
      </c>
      <c r="H21" s="13">
        <f t="shared" si="0"/>
        <v>37</v>
      </c>
      <c r="I21" s="13">
        <f t="shared" si="0"/>
        <v>20</v>
      </c>
      <c r="J21" s="13">
        <f t="shared" si="0"/>
        <v>41</v>
      </c>
      <c r="K21" s="13">
        <f t="shared" si="0"/>
        <v>23</v>
      </c>
      <c r="L21" s="15">
        <f>IF(C21 &gt; 0, J21 / C21, 0)</f>
        <v>0.22404371584699453</v>
      </c>
      <c r="M21" s="15">
        <f>IF(C21 &gt; 0, K21 / (C21), 0)</f>
        <v>0.12568306010928962</v>
      </c>
      <c r="N21" s="15">
        <f>M21 - L21</f>
        <v>-9.8360655737704916E-2</v>
      </c>
      <c r="O21" s="13">
        <f>SUM(O9:O20)</f>
        <v>160</v>
      </c>
      <c r="Q21" s="13">
        <f t="shared" ref="Q21:Y21" si="1">SUM(Q9:Q20)</f>
        <v>1</v>
      </c>
      <c r="R21" s="13">
        <f t="shared" si="1"/>
        <v>0</v>
      </c>
      <c r="S21" s="13">
        <f t="shared" si="1"/>
        <v>1</v>
      </c>
      <c r="T21" s="13">
        <f t="shared" si="1"/>
        <v>22</v>
      </c>
      <c r="U21" s="14">
        <f t="shared" si="1"/>
        <v>54051</v>
      </c>
      <c r="V21" s="14">
        <f t="shared" si="1"/>
        <v>0</v>
      </c>
      <c r="W21" s="14">
        <f t="shared" si="1"/>
        <v>63597</v>
      </c>
      <c r="X21" s="14">
        <f t="shared" si="1"/>
        <v>142</v>
      </c>
      <c r="Y21" s="14">
        <f t="shared" si="1"/>
        <v>23</v>
      </c>
    </row>
    <row r="23" spans="1:25" ht="15.75">
      <c r="A23" s="3" t="s">
        <v>824</v>
      </c>
    </row>
    <row r="24" spans="1:25">
      <c r="A24" s="26"/>
      <c r="B24" s="26"/>
      <c r="C24" s="26"/>
      <c r="D24" s="26"/>
      <c r="E24" s="26"/>
      <c r="F24" s="26"/>
      <c r="G24" s="26"/>
      <c r="H24" s="26"/>
      <c r="I24" s="26"/>
      <c r="J24" s="27" t="s">
        <v>825</v>
      </c>
      <c r="K24" s="27"/>
      <c r="L24" s="26"/>
      <c r="M24" s="26"/>
      <c r="N24" s="26"/>
      <c r="O24" s="26"/>
    </row>
    <row r="25" spans="1:25" ht="25.5">
      <c r="A25" s="4" t="s">
        <v>826</v>
      </c>
      <c r="B25" s="4" t="s">
        <v>827</v>
      </c>
      <c r="C25" s="4" t="s">
        <v>828</v>
      </c>
      <c r="D25" s="4" t="s">
        <v>829</v>
      </c>
      <c r="E25" s="4" t="s">
        <v>830</v>
      </c>
      <c r="F25" s="4" t="s">
        <v>831</v>
      </c>
      <c r="G25" s="5" t="s">
        <v>832</v>
      </c>
      <c r="H25" s="9" t="s">
        <v>833</v>
      </c>
      <c r="I25" s="9" t="s">
        <v>834</v>
      </c>
      <c r="J25" s="9" t="s">
        <v>835</v>
      </c>
      <c r="K25" s="9" t="s">
        <v>836</v>
      </c>
      <c r="L25" s="6" t="s">
        <v>837</v>
      </c>
      <c r="M25" s="6" t="s">
        <v>839</v>
      </c>
      <c r="N25" s="6" t="s">
        <v>840</v>
      </c>
      <c r="O25" s="7" t="s">
        <v>841</v>
      </c>
      <c r="Q25" s="11" t="s">
        <v>838</v>
      </c>
      <c r="R25" s="11" t="s">
        <v>842</v>
      </c>
      <c r="S25" s="11" t="s">
        <v>843</v>
      </c>
    </row>
    <row r="26" spans="1:25">
      <c r="A26" s="17" t="s">
        <v>844</v>
      </c>
    </row>
    <row r="27" spans="1:25">
      <c r="A27" s="18" t="s">
        <v>845</v>
      </c>
      <c r="B27" s="18" t="s">
        <v>846</v>
      </c>
      <c r="C27" s="18" t="s">
        <v>847</v>
      </c>
      <c r="D27" s="18" t="s">
        <v>848</v>
      </c>
      <c r="E27" s="18" t="s">
        <v>849</v>
      </c>
      <c r="F27" s="18" t="s">
        <v>850</v>
      </c>
      <c r="G27" s="19">
        <v>12</v>
      </c>
      <c r="H27" s="23">
        <v>45870</v>
      </c>
      <c r="I27" s="23">
        <v>46234</v>
      </c>
      <c r="J27" s="23">
        <v>45608</v>
      </c>
      <c r="K27" s="23">
        <v>45609</v>
      </c>
      <c r="L27" s="20">
        <v>1000</v>
      </c>
      <c r="M27" s="20">
        <v>2789</v>
      </c>
      <c r="N27" s="20">
        <v>2850</v>
      </c>
      <c r="O27" s="21">
        <v>0</v>
      </c>
      <c r="Q27" s="20">
        <v>2085</v>
      </c>
      <c r="R27" s="20">
        <f>N27</f>
        <v>2850</v>
      </c>
      <c r="S27" s="20">
        <v>2850</v>
      </c>
    </row>
    <row r="28" spans="1:25">
      <c r="A28" s="18" t="s">
        <v>851</v>
      </c>
      <c r="B28" s="18" t="s">
        <v>852</v>
      </c>
      <c r="C28" s="18" t="s">
        <v>853</v>
      </c>
      <c r="D28" s="18" t="s">
        <v>854</v>
      </c>
      <c r="E28" s="18" t="s">
        <v>855</v>
      </c>
      <c r="F28" s="18" t="s">
        <v>856</v>
      </c>
      <c r="G28" s="19">
        <v>12</v>
      </c>
      <c r="H28" s="23">
        <v>45870</v>
      </c>
      <c r="I28" s="23">
        <v>46234</v>
      </c>
      <c r="J28" s="23">
        <v>45615</v>
      </c>
      <c r="L28" s="20">
        <v>1000</v>
      </c>
      <c r="M28" s="20">
        <v>2789</v>
      </c>
      <c r="N28" s="20">
        <v>2850</v>
      </c>
      <c r="O28" s="21">
        <v>0</v>
      </c>
      <c r="Q28" s="20">
        <v>2450</v>
      </c>
      <c r="R28" s="20">
        <f>N28</f>
        <v>2850</v>
      </c>
      <c r="S28" s="20">
        <v>2850</v>
      </c>
    </row>
    <row r="29" spans="1:25">
      <c r="A29" s="18" t="s">
        <v>857</v>
      </c>
      <c r="B29" s="18" t="s">
        <v>858</v>
      </c>
      <c r="C29" s="18" t="s">
        <v>859</v>
      </c>
      <c r="D29" s="18" t="s">
        <v>860</v>
      </c>
      <c r="E29" s="18" t="s">
        <v>861</v>
      </c>
      <c r="F29" s="18" t="s">
        <v>862</v>
      </c>
      <c r="G29" s="19">
        <v>12</v>
      </c>
      <c r="H29" s="23">
        <v>45870</v>
      </c>
      <c r="I29" s="23">
        <v>46234</v>
      </c>
      <c r="J29" s="23">
        <v>45607</v>
      </c>
      <c r="K29" s="23">
        <v>45607</v>
      </c>
      <c r="L29" s="20">
        <v>1000</v>
      </c>
      <c r="M29" s="20">
        <v>2789</v>
      </c>
      <c r="N29" s="20">
        <v>2850</v>
      </c>
      <c r="O29" s="21">
        <v>0</v>
      </c>
      <c r="Q29" s="20">
        <v>2350</v>
      </c>
      <c r="R29" s="20">
        <f>N29</f>
        <v>2850</v>
      </c>
      <c r="S29" s="20">
        <v>2850</v>
      </c>
    </row>
    <row r="30" spans="1:25">
      <c r="A30" s="17" t="s">
        <v>863</v>
      </c>
    </row>
    <row r="31" spans="1:25">
      <c r="A31" s="18" t="s">
        <v>864</v>
      </c>
      <c r="B31" s="18" t="s">
        <v>865</v>
      </c>
      <c r="C31" s="18" t="s">
        <v>866</v>
      </c>
      <c r="D31" s="18" t="s">
        <v>867</v>
      </c>
      <c r="E31" s="18" t="s">
        <v>868</v>
      </c>
      <c r="F31" s="18" t="s">
        <v>869</v>
      </c>
      <c r="G31" s="19">
        <v>12</v>
      </c>
      <c r="H31" s="23">
        <v>45870</v>
      </c>
      <c r="I31" s="23">
        <v>46234</v>
      </c>
      <c r="J31" s="23">
        <v>45605</v>
      </c>
      <c r="K31" s="23">
        <v>45607</v>
      </c>
      <c r="L31" s="20">
        <v>1000</v>
      </c>
      <c r="M31" s="20">
        <v>2915</v>
      </c>
      <c r="N31" s="20">
        <v>2915</v>
      </c>
      <c r="O31" s="21">
        <v>0</v>
      </c>
      <c r="Q31" s="20">
        <v>2125</v>
      </c>
      <c r="R31" s="20">
        <f>N31</f>
        <v>2915</v>
      </c>
      <c r="S31" s="20">
        <v>2915</v>
      </c>
    </row>
    <row r="32" spans="1:25">
      <c r="A32" s="18" t="s">
        <v>870</v>
      </c>
      <c r="B32" s="18" t="s">
        <v>871</v>
      </c>
      <c r="C32" s="18" t="s">
        <v>872</v>
      </c>
      <c r="D32" s="18" t="s">
        <v>873</v>
      </c>
      <c r="E32" s="18" t="s">
        <v>874</v>
      </c>
      <c r="F32" s="18" t="s">
        <v>875</v>
      </c>
      <c r="G32" s="19">
        <v>12</v>
      </c>
      <c r="H32" s="23">
        <v>45870</v>
      </c>
      <c r="I32" s="23">
        <v>46234</v>
      </c>
      <c r="J32" s="23">
        <v>45608</v>
      </c>
      <c r="K32" s="23">
        <v>45609</v>
      </c>
      <c r="L32" s="20">
        <v>1000</v>
      </c>
      <c r="M32" s="20">
        <v>2915</v>
      </c>
      <c r="N32" s="20">
        <v>2915</v>
      </c>
      <c r="O32" s="21">
        <v>0</v>
      </c>
      <c r="Q32" s="20">
        <v>2125</v>
      </c>
      <c r="R32" s="20">
        <f>N32</f>
        <v>2915</v>
      </c>
      <c r="S32" s="20">
        <v>2915</v>
      </c>
    </row>
    <row r="33" spans="1:19">
      <c r="A33" s="17" t="s">
        <v>876</v>
      </c>
    </row>
    <row r="34" spans="1:19">
      <c r="A34" s="18" t="s">
        <v>877</v>
      </c>
      <c r="B34" s="18" t="s">
        <v>878</v>
      </c>
      <c r="C34" s="18" t="s">
        <v>879</v>
      </c>
      <c r="D34" s="18" t="s">
        <v>880</v>
      </c>
      <c r="E34" s="18" t="s">
        <v>881</v>
      </c>
      <c r="F34" s="18" t="s">
        <v>882</v>
      </c>
      <c r="G34" s="19">
        <v>12</v>
      </c>
      <c r="H34" s="23">
        <v>45870</v>
      </c>
      <c r="I34" s="23">
        <v>46234</v>
      </c>
      <c r="J34" s="23">
        <v>45610</v>
      </c>
      <c r="K34" s="23">
        <v>45610</v>
      </c>
      <c r="L34" s="20">
        <v>1000</v>
      </c>
      <c r="M34" s="20">
        <v>3040.29</v>
      </c>
      <c r="N34" s="20">
        <v>3045</v>
      </c>
      <c r="O34" s="21">
        <v>0</v>
      </c>
      <c r="Q34" s="20">
        <v>3095</v>
      </c>
      <c r="R34" s="20">
        <f t="shared" ref="R34:R39" si="2">N34</f>
        <v>3045</v>
      </c>
      <c r="S34" s="20">
        <v>3045</v>
      </c>
    </row>
    <row r="35" spans="1:19">
      <c r="A35" s="18" t="s">
        <v>883</v>
      </c>
      <c r="B35" s="18" t="s">
        <v>884</v>
      </c>
      <c r="C35" s="18" t="s">
        <v>885</v>
      </c>
      <c r="D35" s="18" t="s">
        <v>886</v>
      </c>
      <c r="E35" s="18" t="s">
        <v>887</v>
      </c>
      <c r="F35" s="18" t="s">
        <v>888</v>
      </c>
      <c r="G35" s="19">
        <v>12</v>
      </c>
      <c r="H35" s="23">
        <v>45870</v>
      </c>
      <c r="I35" s="23">
        <v>46234</v>
      </c>
      <c r="J35" s="23">
        <v>45610</v>
      </c>
      <c r="K35" s="23">
        <v>45611</v>
      </c>
      <c r="L35" s="20">
        <v>1000</v>
      </c>
      <c r="M35" s="20">
        <v>3040.29</v>
      </c>
      <c r="N35" s="20">
        <v>3045</v>
      </c>
      <c r="O35" s="21">
        <v>0</v>
      </c>
      <c r="Q35" s="20">
        <v>2500</v>
      </c>
      <c r="R35" s="20">
        <f t="shared" si="2"/>
        <v>3045</v>
      </c>
      <c r="S35" s="20">
        <v>3045</v>
      </c>
    </row>
    <row r="36" spans="1:19">
      <c r="A36" s="18" t="s">
        <v>889</v>
      </c>
      <c r="B36" s="18" t="s">
        <v>890</v>
      </c>
      <c r="C36" s="18" t="s">
        <v>891</v>
      </c>
      <c r="D36" s="18" t="s">
        <v>892</v>
      </c>
      <c r="E36" s="18" t="s">
        <v>893</v>
      </c>
      <c r="F36" s="18" t="s">
        <v>894</v>
      </c>
      <c r="G36" s="19">
        <v>12</v>
      </c>
      <c r="H36" s="23">
        <v>45870</v>
      </c>
      <c r="I36" s="23">
        <v>46234</v>
      </c>
      <c r="J36" s="23">
        <v>45604</v>
      </c>
      <c r="K36" s="23">
        <v>45604</v>
      </c>
      <c r="L36" s="20">
        <v>1000</v>
      </c>
      <c r="M36" s="20">
        <v>3040.29</v>
      </c>
      <c r="N36" s="20">
        <v>3220</v>
      </c>
      <c r="O36" s="21">
        <v>0</v>
      </c>
      <c r="Q36" s="20">
        <v>2500</v>
      </c>
      <c r="R36" s="20">
        <f t="shared" si="2"/>
        <v>3220</v>
      </c>
      <c r="S36" s="20">
        <v>3220</v>
      </c>
    </row>
    <row r="37" spans="1:19">
      <c r="A37" s="18" t="s">
        <v>895</v>
      </c>
      <c r="B37" s="18" t="s">
        <v>896</v>
      </c>
      <c r="C37" s="18" t="s">
        <v>897</v>
      </c>
      <c r="D37" s="18" t="s">
        <v>898</v>
      </c>
      <c r="E37" s="18" t="s">
        <v>899</v>
      </c>
      <c r="F37" s="18" t="s">
        <v>900</v>
      </c>
      <c r="G37" s="19">
        <v>12</v>
      </c>
      <c r="H37" s="23">
        <v>45870</v>
      </c>
      <c r="I37" s="23">
        <v>46234</v>
      </c>
      <c r="J37" s="23">
        <v>45609</v>
      </c>
      <c r="K37" s="23">
        <v>45609</v>
      </c>
      <c r="L37" s="20">
        <v>1000</v>
      </c>
      <c r="M37" s="20">
        <v>3040.29</v>
      </c>
      <c r="N37" s="20">
        <v>3045</v>
      </c>
      <c r="O37" s="21">
        <v>0</v>
      </c>
      <c r="Q37" s="20">
        <v>2500</v>
      </c>
      <c r="R37" s="20">
        <f t="shared" si="2"/>
        <v>3045</v>
      </c>
      <c r="S37" s="20">
        <v>3045</v>
      </c>
    </row>
    <row r="38" spans="1:19">
      <c r="A38" s="18" t="s">
        <v>901</v>
      </c>
      <c r="B38" s="18" t="s">
        <v>902</v>
      </c>
      <c r="C38" s="18" t="s">
        <v>903</v>
      </c>
      <c r="D38" s="18" t="s">
        <v>904</v>
      </c>
      <c r="E38" s="18" t="s">
        <v>905</v>
      </c>
      <c r="F38" s="18" t="s">
        <v>906</v>
      </c>
      <c r="G38" s="19">
        <v>12</v>
      </c>
      <c r="H38" s="23">
        <v>45870</v>
      </c>
      <c r="I38" s="23">
        <v>46234</v>
      </c>
      <c r="J38" s="23">
        <v>45604</v>
      </c>
      <c r="K38" s="23">
        <v>45607</v>
      </c>
      <c r="L38" s="20">
        <v>1000</v>
      </c>
      <c r="M38" s="20">
        <v>3040.29</v>
      </c>
      <c r="N38" s="20">
        <v>3045</v>
      </c>
      <c r="O38" s="21">
        <v>0</v>
      </c>
      <c r="Q38" s="20">
        <v>2500</v>
      </c>
      <c r="R38" s="20">
        <f t="shared" si="2"/>
        <v>3045</v>
      </c>
      <c r="S38" s="20">
        <v>3045</v>
      </c>
    </row>
    <row r="39" spans="1:19">
      <c r="A39" s="18" t="s">
        <v>907</v>
      </c>
      <c r="B39" s="18" t="s">
        <v>908</v>
      </c>
      <c r="C39" s="18" t="s">
        <v>909</v>
      </c>
      <c r="D39" s="18" t="s">
        <v>910</v>
      </c>
      <c r="E39" s="18" t="s">
        <v>911</v>
      </c>
      <c r="F39" s="18" t="s">
        <v>912</v>
      </c>
      <c r="G39" s="19">
        <v>12</v>
      </c>
      <c r="H39" s="23">
        <v>45870</v>
      </c>
      <c r="I39" s="23">
        <v>46234</v>
      </c>
      <c r="J39" s="23">
        <v>45610</v>
      </c>
      <c r="K39" s="23">
        <v>45611</v>
      </c>
      <c r="L39" s="20">
        <v>1000</v>
      </c>
      <c r="M39" s="20">
        <v>3040.29</v>
      </c>
      <c r="N39" s="20">
        <v>3045</v>
      </c>
      <c r="O39" s="21">
        <v>0</v>
      </c>
      <c r="Q39" s="20">
        <v>2500</v>
      </c>
      <c r="R39" s="20">
        <f t="shared" si="2"/>
        <v>3045</v>
      </c>
      <c r="S39" s="20">
        <v>3045</v>
      </c>
    </row>
    <row r="40" spans="1:19">
      <c r="A40" s="17" t="s">
        <v>913</v>
      </c>
    </row>
    <row r="41" spans="1:19">
      <c r="A41" s="18" t="s">
        <v>914</v>
      </c>
      <c r="B41" s="18" t="s">
        <v>915</v>
      </c>
      <c r="C41" s="18" t="s">
        <v>916</v>
      </c>
      <c r="D41" s="18" t="s">
        <v>917</v>
      </c>
      <c r="E41" s="18" t="s">
        <v>918</v>
      </c>
      <c r="F41" s="18" t="s">
        <v>919</v>
      </c>
      <c r="G41" s="19">
        <v>12</v>
      </c>
      <c r="H41" s="23">
        <v>45870</v>
      </c>
      <c r="I41" s="23">
        <v>46234</v>
      </c>
      <c r="J41" s="23">
        <v>45608</v>
      </c>
      <c r="K41" s="23">
        <v>45608</v>
      </c>
      <c r="L41" s="20">
        <v>1000</v>
      </c>
      <c r="M41" s="20">
        <v>3081</v>
      </c>
      <c r="N41" s="20">
        <v>3100</v>
      </c>
      <c r="O41" s="21">
        <v>0</v>
      </c>
      <c r="Q41" s="20">
        <v>2650</v>
      </c>
      <c r="R41" s="20">
        <f>N41</f>
        <v>3100</v>
      </c>
      <c r="S41" s="20">
        <v>3100</v>
      </c>
    </row>
    <row r="42" spans="1:19">
      <c r="A42" s="17" t="s">
        <v>920</v>
      </c>
    </row>
    <row r="43" spans="1:19">
      <c r="A43" s="18" t="s">
        <v>921</v>
      </c>
      <c r="B43" s="18" t="s">
        <v>922</v>
      </c>
      <c r="C43" s="18" t="s">
        <v>923</v>
      </c>
      <c r="D43" s="18" t="s">
        <v>924</v>
      </c>
      <c r="E43" s="18" t="s">
        <v>925</v>
      </c>
      <c r="F43" s="18" t="s">
        <v>926</v>
      </c>
      <c r="G43" s="19">
        <v>12</v>
      </c>
      <c r="H43" s="23">
        <v>45870</v>
      </c>
      <c r="I43" s="23">
        <v>46234</v>
      </c>
      <c r="J43" s="23">
        <v>45610</v>
      </c>
      <c r="K43" s="23">
        <v>45610</v>
      </c>
      <c r="L43" s="20">
        <v>1000</v>
      </c>
      <c r="M43" s="20">
        <v>3280.17</v>
      </c>
      <c r="N43" s="20">
        <v>3325</v>
      </c>
      <c r="O43" s="21">
        <v>0</v>
      </c>
      <c r="Q43" s="20">
        <v>2800</v>
      </c>
      <c r="R43" s="20">
        <f>N43</f>
        <v>3325</v>
      </c>
      <c r="S43" s="20">
        <v>3325</v>
      </c>
    </row>
    <row r="44" spans="1:19">
      <c r="A44" s="17" t="s">
        <v>927</v>
      </c>
    </row>
    <row r="45" spans="1:19">
      <c r="A45" s="18" t="s">
        <v>928</v>
      </c>
      <c r="B45" s="18" t="s">
        <v>929</v>
      </c>
      <c r="C45" s="18" t="s">
        <v>930</v>
      </c>
      <c r="D45" s="18" t="s">
        <v>931</v>
      </c>
      <c r="E45" s="18" t="s">
        <v>932</v>
      </c>
      <c r="F45" s="18" t="s">
        <v>933</v>
      </c>
      <c r="G45" s="19">
        <v>12</v>
      </c>
      <c r="H45" s="23">
        <v>45870</v>
      </c>
      <c r="I45" s="23">
        <v>46234</v>
      </c>
      <c r="J45" s="23">
        <v>45615</v>
      </c>
      <c r="K45" s="23">
        <v>45615</v>
      </c>
      <c r="L45" s="20">
        <v>1000</v>
      </c>
      <c r="M45" s="20">
        <v>3466.82</v>
      </c>
      <c r="N45" s="20">
        <v>3325</v>
      </c>
      <c r="O45" s="21">
        <v>0</v>
      </c>
      <c r="Q45" s="20">
        <v>2650</v>
      </c>
      <c r="R45" s="20">
        <f>N45</f>
        <v>3325</v>
      </c>
      <c r="S45" s="20">
        <v>3325</v>
      </c>
    </row>
    <row r="46" spans="1:19">
      <c r="A46" s="17" t="s">
        <v>934</v>
      </c>
    </row>
    <row r="47" spans="1:19">
      <c r="A47" s="18" t="s">
        <v>935</v>
      </c>
      <c r="B47" s="18" t="s">
        <v>936</v>
      </c>
      <c r="C47" s="18" t="s">
        <v>937</v>
      </c>
      <c r="D47" s="18" t="s">
        <v>938</v>
      </c>
      <c r="E47" s="18" t="s">
        <v>939</v>
      </c>
      <c r="F47" s="18" t="s">
        <v>940</v>
      </c>
      <c r="G47" s="19">
        <v>12</v>
      </c>
      <c r="H47" s="23">
        <v>45870</v>
      </c>
      <c r="I47" s="23">
        <v>46234</v>
      </c>
      <c r="J47" s="23">
        <v>45604</v>
      </c>
      <c r="K47" s="23">
        <v>45604</v>
      </c>
      <c r="L47" s="20">
        <v>1000</v>
      </c>
      <c r="M47" s="20">
        <v>3880</v>
      </c>
      <c r="N47" s="20">
        <v>3950</v>
      </c>
      <c r="O47" s="21">
        <v>0</v>
      </c>
      <c r="Q47" s="20">
        <v>2950</v>
      </c>
      <c r="R47" s="20">
        <f>N47</f>
        <v>3950</v>
      </c>
      <c r="S47" s="20">
        <v>3950</v>
      </c>
    </row>
    <row r="48" spans="1:19">
      <c r="A48" s="17" t="s">
        <v>941</v>
      </c>
    </row>
    <row r="49" spans="1:19">
      <c r="A49" s="18" t="s">
        <v>942</v>
      </c>
      <c r="B49" s="18" t="s">
        <v>943</v>
      </c>
      <c r="C49" s="18" t="s">
        <v>944</v>
      </c>
      <c r="D49" s="18" t="s">
        <v>945</v>
      </c>
      <c r="E49" s="18" t="s">
        <v>946</v>
      </c>
      <c r="F49" s="18" t="s">
        <v>947</v>
      </c>
      <c r="G49" s="19">
        <v>12</v>
      </c>
      <c r="H49" s="23">
        <v>45580</v>
      </c>
      <c r="I49" s="23">
        <v>45944</v>
      </c>
      <c r="J49" s="23">
        <v>45575</v>
      </c>
      <c r="K49" s="23">
        <v>45575</v>
      </c>
      <c r="L49" s="20">
        <v>1000</v>
      </c>
      <c r="M49" s="20">
        <v>1196</v>
      </c>
      <c r="N49" s="20">
        <v>1196</v>
      </c>
      <c r="O49" s="21">
        <v>1269.8</v>
      </c>
      <c r="Q49" s="20">
        <v>1082</v>
      </c>
      <c r="R49" s="20">
        <f t="shared" ref="R49:R56" si="3">N49</f>
        <v>1196</v>
      </c>
      <c r="S49" s="20">
        <v>1196</v>
      </c>
    </row>
    <row r="50" spans="1:19">
      <c r="A50" s="18" t="s">
        <v>948</v>
      </c>
      <c r="B50" s="18" t="s">
        <v>949</v>
      </c>
      <c r="C50" s="18" t="s">
        <v>950</v>
      </c>
      <c r="D50" s="18" t="s">
        <v>951</v>
      </c>
      <c r="E50" s="18" t="s">
        <v>952</v>
      </c>
      <c r="F50" s="18" t="s">
        <v>953</v>
      </c>
      <c r="G50" s="19">
        <v>12</v>
      </c>
      <c r="H50" s="23">
        <v>45566</v>
      </c>
      <c r="I50" s="23">
        <v>45930</v>
      </c>
      <c r="J50" s="23">
        <v>45520</v>
      </c>
      <c r="K50" s="23">
        <v>45520</v>
      </c>
      <c r="L50" s="20">
        <v>0</v>
      </c>
      <c r="M50" s="20">
        <v>1196</v>
      </c>
      <c r="N50" s="20">
        <v>1196</v>
      </c>
      <c r="O50" s="21">
        <v>2392</v>
      </c>
      <c r="Q50" s="20">
        <v>1082</v>
      </c>
      <c r="R50" s="20">
        <f t="shared" si="3"/>
        <v>1196</v>
      </c>
      <c r="S50" s="20">
        <v>1196</v>
      </c>
    </row>
    <row r="51" spans="1:19">
      <c r="A51" s="18" t="s">
        <v>954</v>
      </c>
      <c r="B51" s="18" t="s">
        <v>955</v>
      </c>
      <c r="C51" s="18" t="s">
        <v>956</v>
      </c>
      <c r="D51" s="18" t="s">
        <v>957</v>
      </c>
      <c r="E51" s="18" t="s">
        <v>958</v>
      </c>
      <c r="F51" s="18" t="s">
        <v>959</v>
      </c>
      <c r="G51" s="19">
        <v>12</v>
      </c>
      <c r="H51" s="23">
        <v>45568</v>
      </c>
      <c r="I51" s="23">
        <v>45932</v>
      </c>
      <c r="J51" s="23">
        <v>45567</v>
      </c>
      <c r="K51" s="23">
        <v>45567</v>
      </c>
      <c r="L51" s="20">
        <v>1000</v>
      </c>
      <c r="M51" s="20">
        <v>1196</v>
      </c>
      <c r="N51" s="20">
        <v>1371</v>
      </c>
      <c r="O51" s="21">
        <v>1385</v>
      </c>
      <c r="Q51" s="20">
        <v>1082</v>
      </c>
      <c r="R51" s="20">
        <f t="shared" si="3"/>
        <v>1371</v>
      </c>
      <c r="S51" s="20">
        <v>1371</v>
      </c>
    </row>
    <row r="52" spans="1:19">
      <c r="A52" s="18" t="s">
        <v>960</v>
      </c>
      <c r="B52" s="18" t="s">
        <v>961</v>
      </c>
      <c r="C52" s="18" t="s">
        <v>962</v>
      </c>
      <c r="D52" s="18" t="s">
        <v>963</v>
      </c>
      <c r="E52" s="18" t="s">
        <v>964</v>
      </c>
      <c r="F52" s="18" t="s">
        <v>965</v>
      </c>
      <c r="G52" s="19">
        <v>12</v>
      </c>
      <c r="H52" s="23">
        <v>45580</v>
      </c>
      <c r="I52" s="23">
        <v>45944</v>
      </c>
      <c r="J52" s="23">
        <v>45506</v>
      </c>
      <c r="K52" s="23">
        <v>45506</v>
      </c>
      <c r="L52" s="20">
        <v>0</v>
      </c>
      <c r="M52" s="20">
        <v>1196</v>
      </c>
      <c r="N52" s="20">
        <v>1196</v>
      </c>
      <c r="O52" s="21">
        <v>1196</v>
      </c>
      <c r="Q52" s="20">
        <v>1082</v>
      </c>
      <c r="R52" s="20">
        <f t="shared" si="3"/>
        <v>1196</v>
      </c>
      <c r="S52" s="20">
        <v>1196</v>
      </c>
    </row>
    <row r="53" spans="1:19">
      <c r="A53" s="18" t="s">
        <v>966</v>
      </c>
      <c r="B53" s="18" t="s">
        <v>967</v>
      </c>
      <c r="C53" s="18" t="s">
        <v>968</v>
      </c>
      <c r="D53" s="18" t="s">
        <v>969</v>
      </c>
      <c r="E53" s="18" t="s">
        <v>970</v>
      </c>
      <c r="F53" s="18" t="s">
        <v>971</v>
      </c>
      <c r="G53" s="19">
        <v>12</v>
      </c>
      <c r="H53" s="23">
        <v>45597</v>
      </c>
      <c r="I53" s="23">
        <v>45961</v>
      </c>
      <c r="J53" s="23">
        <v>45574</v>
      </c>
      <c r="K53" s="23">
        <v>45575</v>
      </c>
      <c r="L53" s="20">
        <v>1000</v>
      </c>
      <c r="M53" s="20">
        <v>1196</v>
      </c>
      <c r="N53" s="20">
        <v>1196</v>
      </c>
      <c r="O53" s="21">
        <v>1210</v>
      </c>
      <c r="Q53" s="20">
        <v>4400.3</v>
      </c>
      <c r="R53" s="20">
        <f t="shared" si="3"/>
        <v>1196</v>
      </c>
      <c r="S53" s="20">
        <v>1196</v>
      </c>
    </row>
    <row r="54" spans="1:19">
      <c r="A54" s="18" t="s">
        <v>972</v>
      </c>
      <c r="B54" s="18" t="s">
        <v>973</v>
      </c>
      <c r="C54" s="18" t="s">
        <v>974</v>
      </c>
      <c r="D54" s="18" t="s">
        <v>975</v>
      </c>
      <c r="E54" s="18" t="s">
        <v>976</v>
      </c>
      <c r="F54" s="18" t="s">
        <v>977</v>
      </c>
      <c r="G54" s="19">
        <v>12</v>
      </c>
      <c r="H54" s="23">
        <v>45537</v>
      </c>
      <c r="I54" s="23">
        <v>45901</v>
      </c>
      <c r="J54" s="23">
        <v>45504</v>
      </c>
      <c r="K54" s="23">
        <v>45504</v>
      </c>
      <c r="L54" s="20">
        <v>1000</v>
      </c>
      <c r="M54" s="20">
        <v>1196</v>
      </c>
      <c r="N54" s="20">
        <v>0</v>
      </c>
      <c r="O54" s="21">
        <v>2433.5300000000002</v>
      </c>
      <c r="Q54" s="20">
        <v>4400.3</v>
      </c>
      <c r="R54" s="20">
        <f t="shared" si="3"/>
        <v>0</v>
      </c>
      <c r="S54" s="20">
        <v>0</v>
      </c>
    </row>
    <row r="55" spans="1:19">
      <c r="A55" s="18" t="s">
        <v>978</v>
      </c>
      <c r="B55" s="18" t="s">
        <v>979</v>
      </c>
      <c r="C55" s="18" t="s">
        <v>980</v>
      </c>
      <c r="D55" s="18" t="s">
        <v>981</v>
      </c>
      <c r="E55" s="18" t="s">
        <v>982</v>
      </c>
      <c r="F55" s="18" t="s">
        <v>983</v>
      </c>
      <c r="G55" s="19">
        <v>12</v>
      </c>
      <c r="H55" s="23">
        <v>45559</v>
      </c>
      <c r="I55" s="23">
        <v>45923</v>
      </c>
      <c r="J55" s="23">
        <v>45545</v>
      </c>
      <c r="K55" s="23">
        <v>45545</v>
      </c>
      <c r="L55" s="20">
        <v>1000</v>
      </c>
      <c r="M55" s="20">
        <v>1196</v>
      </c>
      <c r="N55" s="20">
        <v>0</v>
      </c>
      <c r="O55" s="21">
        <v>2420</v>
      </c>
      <c r="Q55" s="20">
        <v>1082</v>
      </c>
      <c r="R55" s="20">
        <f t="shared" si="3"/>
        <v>0</v>
      </c>
      <c r="S55" s="20">
        <v>0</v>
      </c>
    </row>
    <row r="56" spans="1:19">
      <c r="A56" s="18" t="s">
        <v>984</v>
      </c>
      <c r="B56" s="18" t="s">
        <v>985</v>
      </c>
      <c r="C56" s="18" t="s">
        <v>986</v>
      </c>
      <c r="D56" s="18" t="s">
        <v>987</v>
      </c>
      <c r="E56" s="18" t="s">
        <v>988</v>
      </c>
      <c r="F56" s="18" t="s">
        <v>989</v>
      </c>
      <c r="G56" s="19">
        <v>12</v>
      </c>
      <c r="H56" s="23">
        <v>45573</v>
      </c>
      <c r="I56" s="23">
        <v>45937</v>
      </c>
      <c r="J56" s="23">
        <v>45567</v>
      </c>
      <c r="K56" s="23">
        <v>45567</v>
      </c>
      <c r="L56" s="20">
        <v>1000</v>
      </c>
      <c r="M56" s="20">
        <v>1196</v>
      </c>
      <c r="N56" s="20">
        <v>1371</v>
      </c>
      <c r="O56" s="21">
        <v>1395.84</v>
      </c>
      <c r="Q56" s="20">
        <v>1082</v>
      </c>
      <c r="R56" s="20">
        <f t="shared" si="3"/>
        <v>1371</v>
      </c>
      <c r="S56" s="20">
        <v>1371</v>
      </c>
    </row>
    <row r="57" spans="1:19">
      <c r="A57" s="16" t="s">
        <v>990</v>
      </c>
      <c r="B57" s="12">
        <f>COUNTA(B27:B29)+COUNTA(B31:B32)+COUNTA(B34:B39)+COUNTA(B41:B41)+COUNTA(B43:B43)+COUNTA(B45:B45)+COUNTA(B47:B47)+COUNTA(B49:B56)</f>
        <v>23</v>
      </c>
      <c r="G57" s="13">
        <f>IF((COUNTA(G27:G29)+COUNTA(G31:G32)+COUNTA(G34:G39)+COUNTA(G41:G41)+COUNTA(G43:G43)+COUNTA(G45:G45)+COUNTA(G47:G47)+COUNTA(G49:G56))=0,0,(SUM(G27:G29)+SUM(G31:G32)+SUM(G34:G39)+SUM(G41:G41)+SUM(G43:G43)+SUM(G45:G45)+SUM(G47:G47)+SUM(G49:G56))/(COUNTA(G27:G29)+COUNTA(G31:G32)+COUNTA(G34:G39)+COUNTA(G41:G41)+COUNTA(G43:G43)+COUNTA(G45:G45)+COUNTA(G47:G47)+COUNTA(G49:G56)))</f>
        <v>12</v>
      </c>
      <c r="L57" s="14">
        <f>IF((COUNTA(L27:L29)+COUNTA(L31:L32)+COUNTA(L34:L39)+COUNTA(L41:L41)+COUNTA(L43:L43)+COUNTA(L45:L45)+COUNTA(L47:L47)+COUNTA(L49:L56))=0,0,(SUM(L27:L29)+SUM(L31:L32)+SUM(L34:L39)+SUM(L41:L41)+SUM(L43:L43)+SUM(L45:L45)+SUM(L47:L47)+SUM(L49:L56))/(COUNTA(L27:L29)+COUNTA(L31:L32)+COUNTA(L34:L39)+COUNTA(L41:L41)+COUNTA(L43:L43)+COUNTA(L45:L45)+COUNTA(L47:L47)+COUNTA(L49:L56)))</f>
        <v>913.04347826086962</v>
      </c>
      <c r="M57" s="14">
        <f>IF((COUNTA(M27:M29)+COUNTA(M31:M32)+COUNTA(M34:M39)+COUNTA(M41:M41)+COUNTA(M43:M43)+COUNTA(M45:M45)+COUNTA(M47:M47)+COUNTA(M49:M56))=0,0,(SUM(M27:M29)+SUM(M31:M32)+SUM(M34:M39)+SUM(M41:M41)+SUM(M43:M43)+SUM(M45:M45)+SUM(M47:M47)+SUM(M49:M56))/(COUNTA(M27:M29)+COUNTA(M31:M32)+COUNTA(M34:M39)+COUNTA(M41:M41)+COUNTA(M43:M43)+COUNTA(M45:M45)+COUNTA(M47:M47)+COUNTA(M49:M56)))</f>
        <v>2422.3795652173912</v>
      </c>
      <c r="N57" s="14">
        <f>IF(B57 &gt; 0, R57 / B57, 0)</f>
        <v>2350.0434782608695</v>
      </c>
      <c r="Q57" s="14">
        <f>IF((COUNTA(Q27:Q29)+COUNTA(Q31:Q32)+COUNTA(Q34:Q39)+COUNTA(Q41:Q41)+COUNTA(Q43:Q43)+COUNTA(Q45:Q45)+COUNTA(Q47:Q47)+COUNTA(Q49:Q56))=0,0,(SUM(Q27:Q29)+SUM(Q31:Q32)+SUM(Q34:Q39)+SUM(Q41:Q41)+SUM(Q43:Q43)+SUM(Q45:Q45)+SUM(Q47:Q47)+SUM(Q49:Q56))/(COUNTA(Q27:Q29)+COUNTA(Q31:Q32)+COUNTA(Q34:Q39)+COUNTA(Q41:Q41)+COUNTA(Q43:Q43)+COUNTA(Q45:Q45)+COUNTA(Q47:Q47)+COUNTA(Q49:Q56)))</f>
        <v>2307.5043478260868</v>
      </c>
      <c r="R57" s="14">
        <f>SUM(R27:R29)+SUM(R31:R32)+SUM(R34:R39)+SUM(R41:R41)+SUM(R43:R43)+SUM(R45:R45)+SUM(R47:R47)+SUM(R49:R56)</f>
        <v>54051</v>
      </c>
    </row>
  </sheetData>
  <mergeCells count="6">
    <mergeCell ref="A7:E7"/>
    <mergeCell ref="F7:N7"/>
    <mergeCell ref="O7"/>
    <mergeCell ref="A24:I24"/>
    <mergeCell ref="J24:K24"/>
    <mergeCell ref="L24:O24"/>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5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991</v>
      </c>
    </row>
    <row r="3" spans="1:25">
      <c r="A3" s="2" t="s">
        <v>992</v>
      </c>
    </row>
    <row r="4" spans="1:25">
      <c r="A4" s="2" t="s">
        <v>993</v>
      </c>
    </row>
    <row r="6" spans="1:25" ht="15.75">
      <c r="A6" s="3" t="s">
        <v>994</v>
      </c>
    </row>
    <row r="7" spans="1:25">
      <c r="A7" s="26"/>
      <c r="B7" s="26"/>
      <c r="C7" s="26"/>
      <c r="D7" s="26"/>
      <c r="E7" s="26"/>
      <c r="F7" s="27" t="s">
        <v>995</v>
      </c>
      <c r="G7" s="27"/>
      <c r="H7" s="27"/>
      <c r="I7" s="27"/>
      <c r="J7" s="27"/>
      <c r="K7" s="27"/>
      <c r="L7" s="27"/>
      <c r="M7" s="27"/>
      <c r="N7" s="27"/>
      <c r="O7" s="26"/>
    </row>
    <row r="8" spans="1:25" ht="25.5">
      <c r="A8" s="4" t="s">
        <v>996</v>
      </c>
      <c r="B8" s="5" t="s">
        <v>997</v>
      </c>
      <c r="C8" s="5" t="s">
        <v>998</v>
      </c>
      <c r="D8" s="6" t="s">
        <v>999</v>
      </c>
      <c r="E8" s="5" t="s">
        <v>1000</v>
      </c>
      <c r="F8" s="5" t="s">
        <v>1002</v>
      </c>
      <c r="G8" s="5" t="s">
        <v>1003</v>
      </c>
      <c r="H8" s="5" t="s">
        <v>1004</v>
      </c>
      <c r="I8" s="5" t="s">
        <v>1005</v>
      </c>
      <c r="J8" s="5" t="s">
        <v>1006</v>
      </c>
      <c r="K8" s="5" t="s">
        <v>1007</v>
      </c>
      <c r="L8" s="8" t="s">
        <v>1008</v>
      </c>
      <c r="M8" s="8" t="s">
        <v>1009</v>
      </c>
      <c r="N8" s="8" t="s">
        <v>1010</v>
      </c>
      <c r="O8" s="5" t="s">
        <v>1011</v>
      </c>
      <c r="Q8" s="10" t="s">
        <v>1001</v>
      </c>
      <c r="R8" s="10" t="s">
        <v>1001</v>
      </c>
      <c r="S8" s="10" t="s">
        <v>1001</v>
      </c>
      <c r="T8" s="10" t="s">
        <v>1001</v>
      </c>
      <c r="U8" s="11" t="s">
        <v>1012</v>
      </c>
      <c r="V8" s="11" t="s">
        <v>1013</v>
      </c>
      <c r="W8" s="11" t="s">
        <v>1014</v>
      </c>
      <c r="X8" s="11" t="s">
        <v>1015</v>
      </c>
      <c r="Y8" s="11" t="s">
        <v>1016</v>
      </c>
    </row>
    <row r="9" spans="1:25">
      <c r="A9" s="18" t="s">
        <v>1017</v>
      </c>
      <c r="B9" s="19">
        <v>0</v>
      </c>
      <c r="C9" s="19">
        <v>40</v>
      </c>
      <c r="D9" s="20">
        <v>1035.5714285714287</v>
      </c>
      <c r="E9" s="19">
        <v>40</v>
      </c>
      <c r="F9" s="19">
        <v>21</v>
      </c>
      <c r="G9" s="19">
        <v>26</v>
      </c>
      <c r="H9" s="19">
        <v>15</v>
      </c>
      <c r="I9" s="19">
        <v>9</v>
      </c>
      <c r="J9" s="19">
        <v>36</v>
      </c>
      <c r="K9" s="19">
        <v>35</v>
      </c>
      <c r="L9" s="22">
        <v>0.9</v>
      </c>
      <c r="M9" s="22">
        <v>0.875</v>
      </c>
      <c r="N9" s="22">
        <v>-2.5000000000000022E-2</v>
      </c>
      <c r="O9" s="19">
        <v>5</v>
      </c>
      <c r="Q9" s="19">
        <v>1</v>
      </c>
      <c r="R9" s="19">
        <v>1</v>
      </c>
      <c r="S9" s="19">
        <v>0</v>
      </c>
      <c r="T9" s="19">
        <v>34</v>
      </c>
      <c r="U9" s="20">
        <v>36245</v>
      </c>
      <c r="V9" s="20">
        <v>0</v>
      </c>
      <c r="W9" s="20">
        <v>15400</v>
      </c>
      <c r="X9" s="20">
        <v>40</v>
      </c>
      <c r="Y9" s="20">
        <v>34</v>
      </c>
    </row>
    <row r="10" spans="1:25">
      <c r="A10" s="16" t="s">
        <v>1018</v>
      </c>
      <c r="B10" s="13">
        <f>SUM(B9:B9)</f>
        <v>0</v>
      </c>
      <c r="C10" s="13">
        <f>SUM(C9:C9)</f>
        <v>40</v>
      </c>
      <c r="D10" s="14">
        <f>IF(K10 &gt; 0, U10 / K10, 0)</f>
        <v>1035.5714285714287</v>
      </c>
      <c r="E10" s="13">
        <f t="shared" ref="E10:K10" si="0">SUM(E9:E9)</f>
        <v>40</v>
      </c>
      <c r="F10" s="13">
        <f t="shared" si="0"/>
        <v>21</v>
      </c>
      <c r="G10" s="13">
        <f t="shared" si="0"/>
        <v>26</v>
      </c>
      <c r="H10" s="13">
        <f t="shared" si="0"/>
        <v>15</v>
      </c>
      <c r="I10" s="13">
        <f t="shared" si="0"/>
        <v>9</v>
      </c>
      <c r="J10" s="13">
        <f t="shared" si="0"/>
        <v>36</v>
      </c>
      <c r="K10" s="13">
        <f t="shared" si="0"/>
        <v>35</v>
      </c>
      <c r="L10" s="15">
        <f>IF(C10 &gt; 0, J10 / C10, 0)</f>
        <v>0.9</v>
      </c>
      <c r="M10" s="15">
        <f>IF(C10 &gt; 0, K10 / (C10), 0)</f>
        <v>0.875</v>
      </c>
      <c r="N10" s="15">
        <f>M10 - L10</f>
        <v>-2.5000000000000022E-2</v>
      </c>
      <c r="O10" s="13">
        <f>SUM(O9:O9)</f>
        <v>5</v>
      </c>
      <c r="Q10" s="13">
        <f t="shared" ref="Q10:Y10" si="1">SUM(Q9:Q9)</f>
        <v>1</v>
      </c>
      <c r="R10" s="13">
        <f t="shared" si="1"/>
        <v>1</v>
      </c>
      <c r="S10" s="13">
        <f t="shared" si="1"/>
        <v>0</v>
      </c>
      <c r="T10" s="13">
        <f t="shared" si="1"/>
        <v>34</v>
      </c>
      <c r="U10" s="14">
        <f t="shared" si="1"/>
        <v>36245</v>
      </c>
      <c r="V10" s="14">
        <f t="shared" si="1"/>
        <v>0</v>
      </c>
      <c r="W10" s="14">
        <f t="shared" si="1"/>
        <v>15400</v>
      </c>
      <c r="X10" s="14">
        <f t="shared" si="1"/>
        <v>40</v>
      </c>
      <c r="Y10" s="14">
        <f t="shared" si="1"/>
        <v>34</v>
      </c>
    </row>
    <row r="12" spans="1:25" ht="15.75">
      <c r="A12" s="3" t="s">
        <v>1019</v>
      </c>
    </row>
    <row r="13" spans="1:25">
      <c r="A13" s="26"/>
      <c r="B13" s="26"/>
      <c r="C13" s="26"/>
      <c r="D13" s="26"/>
      <c r="E13" s="26"/>
      <c r="F13" s="26"/>
      <c r="G13" s="26"/>
      <c r="H13" s="26"/>
      <c r="I13" s="26"/>
      <c r="J13" s="27" t="s">
        <v>1020</v>
      </c>
      <c r="K13" s="27"/>
      <c r="L13" s="26"/>
      <c r="M13" s="26"/>
      <c r="N13" s="26"/>
      <c r="O13" s="26"/>
    </row>
    <row r="14" spans="1:25" ht="25.5">
      <c r="A14" s="4" t="s">
        <v>1021</v>
      </c>
      <c r="B14" s="4" t="s">
        <v>1022</v>
      </c>
      <c r="C14" s="4" t="s">
        <v>1023</v>
      </c>
      <c r="D14" s="4" t="s">
        <v>1024</v>
      </c>
      <c r="E14" s="4" t="s">
        <v>1025</v>
      </c>
      <c r="F14" s="4" t="s">
        <v>1026</v>
      </c>
      <c r="G14" s="5" t="s">
        <v>1027</v>
      </c>
      <c r="H14" s="9" t="s">
        <v>1028</v>
      </c>
      <c r="I14" s="9" t="s">
        <v>1029</v>
      </c>
      <c r="J14" s="9" t="s">
        <v>1030</v>
      </c>
      <c r="K14" s="9" t="s">
        <v>1031</v>
      </c>
      <c r="L14" s="6" t="s">
        <v>1032</v>
      </c>
      <c r="M14" s="6" t="s">
        <v>1034</v>
      </c>
      <c r="N14" s="6" t="s">
        <v>1035</v>
      </c>
      <c r="O14" s="7" t="s">
        <v>1036</v>
      </c>
      <c r="Q14" s="11" t="s">
        <v>1033</v>
      </c>
      <c r="R14" s="11" t="s">
        <v>1037</v>
      </c>
      <c r="S14" s="11" t="s">
        <v>1038</v>
      </c>
    </row>
    <row r="15" spans="1:25">
      <c r="A15" s="17" t="s">
        <v>1039</v>
      </c>
    </row>
    <row r="16" spans="1:25">
      <c r="A16" s="18" t="s">
        <v>1040</v>
      </c>
      <c r="B16" s="18" t="s">
        <v>1041</v>
      </c>
      <c r="C16" s="18" t="s">
        <v>1042</v>
      </c>
      <c r="D16" s="18" t="s">
        <v>1043</v>
      </c>
      <c r="E16" s="18" t="s">
        <v>1044</v>
      </c>
      <c r="F16" s="18" t="s">
        <v>1045</v>
      </c>
      <c r="G16" s="19">
        <v>12</v>
      </c>
      <c r="H16" s="23">
        <v>45869</v>
      </c>
      <c r="I16" s="23">
        <v>46233</v>
      </c>
      <c r="J16" s="23">
        <v>45559</v>
      </c>
      <c r="K16" s="23">
        <v>45559</v>
      </c>
      <c r="L16" s="20">
        <v>0</v>
      </c>
      <c r="M16" s="20">
        <v>912.75</v>
      </c>
      <c r="N16" s="20">
        <v>985</v>
      </c>
      <c r="O16" s="21">
        <v>0</v>
      </c>
      <c r="Q16" s="20">
        <v>0</v>
      </c>
      <c r="R16" s="20">
        <f t="shared" ref="R16:R50" si="2">N16</f>
        <v>985</v>
      </c>
      <c r="S16" s="20">
        <v>985</v>
      </c>
    </row>
    <row r="17" spans="1:19">
      <c r="A17" s="18" t="s">
        <v>1046</v>
      </c>
      <c r="B17" s="18" t="s">
        <v>1047</v>
      </c>
      <c r="C17" s="18" t="s">
        <v>1048</v>
      </c>
      <c r="D17" s="18" t="s">
        <v>1049</v>
      </c>
      <c r="E17" s="18" t="s">
        <v>1050</v>
      </c>
      <c r="F17" s="18" t="s">
        <v>1051</v>
      </c>
      <c r="G17" s="19">
        <v>12</v>
      </c>
      <c r="H17" s="23">
        <v>45869</v>
      </c>
      <c r="I17" s="23">
        <v>46233</v>
      </c>
      <c r="J17" s="23">
        <v>45589</v>
      </c>
      <c r="K17" s="23">
        <v>45589</v>
      </c>
      <c r="L17" s="20">
        <v>0</v>
      </c>
      <c r="M17" s="20">
        <v>912.75</v>
      </c>
      <c r="N17" s="20">
        <v>1045</v>
      </c>
      <c r="O17" s="21">
        <v>0</v>
      </c>
      <c r="Q17" s="20">
        <v>0</v>
      </c>
      <c r="R17" s="20">
        <f t="shared" si="2"/>
        <v>1045</v>
      </c>
      <c r="S17" s="20">
        <v>1045</v>
      </c>
    </row>
    <row r="18" spans="1:19">
      <c r="A18" s="18" t="s">
        <v>1052</v>
      </c>
      <c r="B18" s="18" t="s">
        <v>1053</v>
      </c>
      <c r="C18" s="18" t="s">
        <v>1054</v>
      </c>
      <c r="D18" s="18" t="s">
        <v>1055</v>
      </c>
      <c r="E18" s="18" t="s">
        <v>1056</v>
      </c>
      <c r="F18" s="18" t="s">
        <v>1057</v>
      </c>
      <c r="G18" s="19">
        <v>12</v>
      </c>
      <c r="H18" s="23">
        <v>45869</v>
      </c>
      <c r="I18" s="23">
        <v>46233</v>
      </c>
      <c r="J18" s="23">
        <v>45544</v>
      </c>
      <c r="K18" s="23">
        <v>45544</v>
      </c>
      <c r="L18" s="20">
        <v>0</v>
      </c>
      <c r="M18" s="20">
        <v>912.75</v>
      </c>
      <c r="N18" s="20">
        <v>985</v>
      </c>
      <c r="O18" s="21">
        <v>0</v>
      </c>
      <c r="Q18" s="20">
        <v>0</v>
      </c>
      <c r="R18" s="20">
        <f t="shared" si="2"/>
        <v>985</v>
      </c>
      <c r="S18" s="20">
        <v>985</v>
      </c>
    </row>
    <row r="19" spans="1:19">
      <c r="A19" s="18" t="s">
        <v>1058</v>
      </c>
      <c r="B19" s="18" t="s">
        <v>1059</v>
      </c>
      <c r="C19" s="18" t="s">
        <v>1060</v>
      </c>
      <c r="D19" s="18" t="s">
        <v>1061</v>
      </c>
      <c r="E19" s="18" t="s">
        <v>1062</v>
      </c>
      <c r="F19" s="18" t="s">
        <v>1063</v>
      </c>
      <c r="G19" s="19">
        <v>12</v>
      </c>
      <c r="H19" s="23">
        <v>45869</v>
      </c>
      <c r="I19" s="23">
        <v>46233</v>
      </c>
      <c r="J19" s="23">
        <v>45533</v>
      </c>
      <c r="K19" s="23">
        <v>45533</v>
      </c>
      <c r="L19" s="20">
        <v>0</v>
      </c>
      <c r="M19" s="20">
        <v>912.75</v>
      </c>
      <c r="N19" s="20">
        <v>1055</v>
      </c>
      <c r="O19" s="21">
        <v>0</v>
      </c>
      <c r="Q19" s="20">
        <v>0</v>
      </c>
      <c r="R19" s="20">
        <f t="shared" si="2"/>
        <v>1055</v>
      </c>
      <c r="S19" s="20">
        <v>1055</v>
      </c>
    </row>
    <row r="20" spans="1:19">
      <c r="A20" s="18" t="s">
        <v>1064</v>
      </c>
      <c r="B20" s="18" t="s">
        <v>1065</v>
      </c>
      <c r="C20" s="18" t="s">
        <v>1066</v>
      </c>
      <c r="D20" s="18" t="s">
        <v>1067</v>
      </c>
      <c r="E20" s="18" t="s">
        <v>1068</v>
      </c>
      <c r="F20" s="18" t="s">
        <v>1069</v>
      </c>
      <c r="G20" s="19">
        <v>12</v>
      </c>
      <c r="H20" s="23">
        <v>45869</v>
      </c>
      <c r="I20" s="23">
        <v>46233</v>
      </c>
      <c r="J20" s="23">
        <v>45538</v>
      </c>
      <c r="K20" s="23">
        <v>45538</v>
      </c>
      <c r="L20" s="20">
        <v>0</v>
      </c>
      <c r="M20" s="20">
        <v>912.75</v>
      </c>
      <c r="N20" s="20">
        <v>985</v>
      </c>
      <c r="O20" s="21">
        <v>0</v>
      </c>
      <c r="Q20" s="20">
        <v>0</v>
      </c>
      <c r="R20" s="20">
        <f t="shared" si="2"/>
        <v>985</v>
      </c>
      <c r="S20" s="20">
        <v>985</v>
      </c>
    </row>
    <row r="21" spans="1:19">
      <c r="A21" s="18" t="s">
        <v>1070</v>
      </c>
      <c r="B21" s="18" t="s">
        <v>1071</v>
      </c>
      <c r="C21" s="18" t="s">
        <v>1072</v>
      </c>
      <c r="D21" s="18" t="s">
        <v>1073</v>
      </c>
      <c r="E21" s="18" t="s">
        <v>1074</v>
      </c>
      <c r="F21" s="18" t="s">
        <v>1075</v>
      </c>
      <c r="G21" s="19">
        <v>12</v>
      </c>
      <c r="H21" s="23">
        <v>45869</v>
      </c>
      <c r="I21" s="23">
        <v>46233</v>
      </c>
      <c r="J21" s="23">
        <v>45559</v>
      </c>
      <c r="K21" s="23">
        <v>45559</v>
      </c>
      <c r="L21" s="20">
        <v>0</v>
      </c>
      <c r="M21" s="20">
        <v>912.75</v>
      </c>
      <c r="N21" s="20">
        <v>1055</v>
      </c>
      <c r="O21" s="21">
        <v>0</v>
      </c>
      <c r="Q21" s="20">
        <v>900</v>
      </c>
      <c r="R21" s="20">
        <f t="shared" si="2"/>
        <v>1055</v>
      </c>
      <c r="S21" s="20">
        <v>1055</v>
      </c>
    </row>
    <row r="22" spans="1:19">
      <c r="A22" s="18" t="s">
        <v>1076</v>
      </c>
      <c r="B22" s="18" t="s">
        <v>1077</v>
      </c>
      <c r="C22" s="18" t="s">
        <v>1078</v>
      </c>
      <c r="D22" s="18" t="s">
        <v>1079</v>
      </c>
      <c r="E22" s="18" t="s">
        <v>1080</v>
      </c>
      <c r="F22" s="18" t="s">
        <v>1081</v>
      </c>
      <c r="G22" s="19">
        <v>12</v>
      </c>
      <c r="H22" s="23">
        <v>45869</v>
      </c>
      <c r="I22" s="23">
        <v>46233</v>
      </c>
      <c r="J22" s="23">
        <v>45530</v>
      </c>
      <c r="K22" s="23">
        <v>45530</v>
      </c>
      <c r="L22" s="20">
        <v>0</v>
      </c>
      <c r="M22" s="20">
        <v>912.75</v>
      </c>
      <c r="N22" s="20">
        <v>1125</v>
      </c>
      <c r="O22" s="21">
        <v>0</v>
      </c>
      <c r="Q22" s="20">
        <v>0</v>
      </c>
      <c r="R22" s="20">
        <f t="shared" si="2"/>
        <v>1125</v>
      </c>
      <c r="S22" s="20">
        <v>1125</v>
      </c>
    </row>
    <row r="23" spans="1:19">
      <c r="A23" s="18" t="s">
        <v>1082</v>
      </c>
      <c r="B23" s="18" t="s">
        <v>1083</v>
      </c>
      <c r="C23" s="18" t="s">
        <v>1084</v>
      </c>
      <c r="D23" s="18" t="s">
        <v>1085</v>
      </c>
      <c r="E23" s="18" t="s">
        <v>1086</v>
      </c>
      <c r="F23" s="18" t="s">
        <v>1087</v>
      </c>
      <c r="G23" s="19">
        <v>12</v>
      </c>
      <c r="H23" s="23">
        <v>45869</v>
      </c>
      <c r="I23" s="23">
        <v>46233</v>
      </c>
      <c r="J23" s="23">
        <v>45530</v>
      </c>
      <c r="K23" s="23">
        <v>45530</v>
      </c>
      <c r="L23" s="20">
        <v>0</v>
      </c>
      <c r="M23" s="20">
        <v>912.75</v>
      </c>
      <c r="N23" s="20">
        <v>985</v>
      </c>
      <c r="O23" s="21">
        <v>0</v>
      </c>
      <c r="Q23" s="20">
        <v>0</v>
      </c>
      <c r="R23" s="20">
        <f t="shared" si="2"/>
        <v>985</v>
      </c>
      <c r="S23" s="20">
        <v>985</v>
      </c>
    </row>
    <row r="24" spans="1:19">
      <c r="B24" s="18" t="s">
        <v>1088</v>
      </c>
      <c r="D24" s="18" t="s">
        <v>1089</v>
      </c>
      <c r="E24" s="18" t="s">
        <v>1090</v>
      </c>
      <c r="F24" s="18" t="s">
        <v>1091</v>
      </c>
      <c r="G24" s="19">
        <v>12</v>
      </c>
      <c r="H24" s="23">
        <v>45884</v>
      </c>
      <c r="I24" s="23">
        <v>46233</v>
      </c>
      <c r="J24" s="23">
        <v>45539</v>
      </c>
      <c r="K24" s="23">
        <v>45540</v>
      </c>
      <c r="L24" s="20">
        <v>1005</v>
      </c>
      <c r="M24" s="20">
        <v>0</v>
      </c>
      <c r="N24" s="20">
        <v>1075</v>
      </c>
      <c r="O24" s="21">
        <v>0</v>
      </c>
      <c r="Q24" s="20">
        <v>0</v>
      </c>
      <c r="R24" s="20">
        <f t="shared" si="2"/>
        <v>1075</v>
      </c>
      <c r="S24" s="20">
        <v>1075</v>
      </c>
    </row>
    <row r="25" spans="1:19">
      <c r="B25" s="18" t="s">
        <v>1092</v>
      </c>
      <c r="D25" s="18" t="s">
        <v>1093</v>
      </c>
      <c r="E25" s="18" t="s">
        <v>1094</v>
      </c>
      <c r="F25" s="18" t="s">
        <v>1095</v>
      </c>
      <c r="G25" s="19">
        <v>12</v>
      </c>
      <c r="H25" s="23">
        <v>45884</v>
      </c>
      <c r="I25" s="23">
        <v>46233</v>
      </c>
      <c r="J25" s="23">
        <v>45568</v>
      </c>
      <c r="K25" s="23">
        <v>45568</v>
      </c>
      <c r="L25" s="20">
        <v>0</v>
      </c>
      <c r="M25" s="20">
        <v>0</v>
      </c>
      <c r="N25" s="20">
        <v>1025</v>
      </c>
      <c r="O25" s="21">
        <v>0</v>
      </c>
      <c r="Q25" s="20">
        <v>0</v>
      </c>
      <c r="R25" s="20">
        <f t="shared" si="2"/>
        <v>1025</v>
      </c>
      <c r="S25" s="20">
        <v>1025</v>
      </c>
    </row>
    <row r="26" spans="1:19">
      <c r="B26" s="18" t="s">
        <v>1096</v>
      </c>
      <c r="D26" s="18" t="s">
        <v>1097</v>
      </c>
      <c r="E26" s="18" t="s">
        <v>1098</v>
      </c>
      <c r="F26" s="18" t="s">
        <v>1099</v>
      </c>
      <c r="G26" s="19">
        <v>12</v>
      </c>
      <c r="H26" s="23">
        <v>45884</v>
      </c>
      <c r="I26" s="23">
        <v>46233</v>
      </c>
      <c r="J26" s="23">
        <v>45576</v>
      </c>
      <c r="K26" s="23">
        <v>45578</v>
      </c>
      <c r="L26" s="20">
        <v>0</v>
      </c>
      <c r="M26" s="20">
        <v>0</v>
      </c>
      <c r="N26" s="20">
        <v>1025</v>
      </c>
      <c r="O26" s="21">
        <v>0</v>
      </c>
      <c r="Q26" s="20">
        <v>0</v>
      </c>
      <c r="R26" s="20">
        <f t="shared" si="2"/>
        <v>1025</v>
      </c>
      <c r="S26" s="20">
        <v>1025</v>
      </c>
    </row>
    <row r="27" spans="1:19">
      <c r="B27" s="18" t="s">
        <v>1100</v>
      </c>
      <c r="D27" s="18" t="s">
        <v>1101</v>
      </c>
      <c r="E27" s="18" t="s">
        <v>1102</v>
      </c>
      <c r="F27" s="18" t="s">
        <v>1103</v>
      </c>
      <c r="G27" s="19">
        <v>12</v>
      </c>
      <c r="H27" s="23">
        <v>45884</v>
      </c>
      <c r="I27" s="23">
        <v>46233</v>
      </c>
      <c r="J27" s="23">
        <v>45554</v>
      </c>
      <c r="K27" s="23">
        <v>45554</v>
      </c>
      <c r="L27" s="20">
        <v>1005</v>
      </c>
      <c r="M27" s="20">
        <v>0</v>
      </c>
      <c r="N27" s="20">
        <v>1005</v>
      </c>
      <c r="O27" s="21">
        <v>0</v>
      </c>
      <c r="Q27" s="20">
        <v>0</v>
      </c>
      <c r="R27" s="20">
        <f t="shared" si="2"/>
        <v>1005</v>
      </c>
      <c r="S27" s="20">
        <v>1005</v>
      </c>
    </row>
    <row r="28" spans="1:19">
      <c r="B28" s="18" t="s">
        <v>1104</v>
      </c>
      <c r="D28" s="18" t="s">
        <v>1105</v>
      </c>
      <c r="E28" s="18" t="s">
        <v>1106</v>
      </c>
      <c r="F28" s="18" t="s">
        <v>1107</v>
      </c>
      <c r="G28" s="19">
        <v>12</v>
      </c>
      <c r="H28" s="23">
        <v>45884</v>
      </c>
      <c r="I28" s="23">
        <v>46233</v>
      </c>
      <c r="J28" s="23">
        <v>45561</v>
      </c>
      <c r="K28" s="23">
        <v>45561</v>
      </c>
      <c r="L28" s="20">
        <v>0</v>
      </c>
      <c r="M28" s="20">
        <v>0</v>
      </c>
      <c r="N28" s="20">
        <v>1015</v>
      </c>
      <c r="O28" s="21">
        <v>0</v>
      </c>
      <c r="Q28" s="20">
        <v>0</v>
      </c>
      <c r="R28" s="20">
        <f t="shared" si="2"/>
        <v>1015</v>
      </c>
      <c r="S28" s="20">
        <v>1015</v>
      </c>
    </row>
    <row r="29" spans="1:19">
      <c r="B29" s="18" t="s">
        <v>1108</v>
      </c>
      <c r="D29" s="18" t="s">
        <v>1109</v>
      </c>
      <c r="E29" s="18" t="s">
        <v>1110</v>
      </c>
      <c r="F29" s="18" t="s">
        <v>1111</v>
      </c>
      <c r="G29" s="19">
        <v>12</v>
      </c>
      <c r="H29" s="23">
        <v>45884</v>
      </c>
      <c r="I29" s="23">
        <v>46233</v>
      </c>
      <c r="J29" s="23">
        <v>45576</v>
      </c>
      <c r="K29" s="23">
        <v>45578</v>
      </c>
      <c r="L29" s="20">
        <v>0</v>
      </c>
      <c r="M29" s="20">
        <v>0</v>
      </c>
      <c r="N29" s="20">
        <v>1025</v>
      </c>
      <c r="O29" s="21">
        <v>0</v>
      </c>
      <c r="Q29" s="20">
        <v>0</v>
      </c>
      <c r="R29" s="20">
        <f t="shared" si="2"/>
        <v>1025</v>
      </c>
      <c r="S29" s="20">
        <v>1025</v>
      </c>
    </row>
    <row r="30" spans="1:19">
      <c r="B30" s="18" t="s">
        <v>1112</v>
      </c>
      <c r="D30" s="18" t="s">
        <v>1113</v>
      </c>
      <c r="E30" s="18" t="s">
        <v>1114</v>
      </c>
      <c r="F30" s="18" t="s">
        <v>1115</v>
      </c>
      <c r="G30" s="19">
        <v>12</v>
      </c>
      <c r="H30" s="23">
        <v>45884</v>
      </c>
      <c r="I30" s="23">
        <v>46233</v>
      </c>
      <c r="J30" s="23">
        <v>45559</v>
      </c>
      <c r="K30" s="23">
        <v>45560</v>
      </c>
      <c r="L30" s="20">
        <v>1015</v>
      </c>
      <c r="M30" s="20">
        <v>0</v>
      </c>
      <c r="N30" s="20">
        <v>1015</v>
      </c>
      <c r="O30" s="21">
        <v>0</v>
      </c>
      <c r="Q30" s="20">
        <v>0</v>
      </c>
      <c r="R30" s="20">
        <f t="shared" si="2"/>
        <v>1015</v>
      </c>
      <c r="S30" s="20">
        <v>1015</v>
      </c>
    </row>
    <row r="31" spans="1:19">
      <c r="B31" s="18" t="s">
        <v>1116</v>
      </c>
      <c r="D31" s="18" t="s">
        <v>1117</v>
      </c>
      <c r="E31" s="18" t="s">
        <v>1118</v>
      </c>
      <c r="F31" s="18" t="s">
        <v>1119</v>
      </c>
      <c r="G31" s="19">
        <v>12</v>
      </c>
      <c r="H31" s="23">
        <v>45884</v>
      </c>
      <c r="I31" s="23">
        <v>46233</v>
      </c>
      <c r="J31" s="23">
        <v>45560</v>
      </c>
      <c r="K31" s="23">
        <v>45561</v>
      </c>
      <c r="L31" s="20">
        <v>0</v>
      </c>
      <c r="M31" s="20">
        <v>0</v>
      </c>
      <c r="N31" s="20">
        <v>1015</v>
      </c>
      <c r="O31" s="21">
        <v>0</v>
      </c>
      <c r="Q31" s="20">
        <v>0</v>
      </c>
      <c r="R31" s="20">
        <f t="shared" si="2"/>
        <v>1015</v>
      </c>
      <c r="S31" s="20">
        <v>1015</v>
      </c>
    </row>
    <row r="32" spans="1:19">
      <c r="B32" s="18" t="s">
        <v>1120</v>
      </c>
      <c r="D32" s="18" t="s">
        <v>1121</v>
      </c>
      <c r="E32" s="18" t="s">
        <v>1122</v>
      </c>
      <c r="F32" s="18" t="s">
        <v>1123</v>
      </c>
      <c r="G32" s="19">
        <v>12</v>
      </c>
      <c r="H32" s="23">
        <v>45884</v>
      </c>
      <c r="I32" s="23">
        <v>46233</v>
      </c>
      <c r="J32" s="23">
        <v>45534</v>
      </c>
      <c r="K32" s="23">
        <v>45535</v>
      </c>
      <c r="L32" s="20">
        <v>1005</v>
      </c>
      <c r="M32" s="20">
        <v>0</v>
      </c>
      <c r="N32" s="20">
        <v>1005</v>
      </c>
      <c r="O32" s="21">
        <v>0</v>
      </c>
      <c r="Q32" s="20">
        <v>0</v>
      </c>
      <c r="R32" s="20">
        <f t="shared" si="2"/>
        <v>1005</v>
      </c>
      <c r="S32" s="20">
        <v>1005</v>
      </c>
    </row>
    <row r="33" spans="2:19">
      <c r="B33" s="18" t="s">
        <v>1124</v>
      </c>
      <c r="D33" s="18" t="s">
        <v>1125</v>
      </c>
      <c r="E33" s="18" t="s">
        <v>1126</v>
      </c>
      <c r="F33" s="18" t="s">
        <v>1127</v>
      </c>
      <c r="G33" s="19">
        <v>12</v>
      </c>
      <c r="H33" s="23">
        <v>45884</v>
      </c>
      <c r="I33" s="23">
        <v>46233</v>
      </c>
      <c r="J33" s="23">
        <v>45590</v>
      </c>
      <c r="K33" s="23">
        <v>45591</v>
      </c>
      <c r="L33" s="20">
        <v>0</v>
      </c>
      <c r="M33" s="20">
        <v>0</v>
      </c>
      <c r="N33" s="20">
        <v>1115</v>
      </c>
      <c r="O33" s="21">
        <v>0</v>
      </c>
      <c r="Q33" s="20">
        <v>0</v>
      </c>
      <c r="R33" s="20">
        <f t="shared" si="2"/>
        <v>1115</v>
      </c>
      <c r="S33" s="20">
        <v>1115</v>
      </c>
    </row>
    <row r="34" spans="2:19">
      <c r="B34" s="18" t="s">
        <v>1128</v>
      </c>
      <c r="D34" s="18" t="s">
        <v>1129</v>
      </c>
      <c r="E34" s="18" t="s">
        <v>1130</v>
      </c>
      <c r="F34" s="18" t="s">
        <v>1131</v>
      </c>
      <c r="G34" s="19">
        <v>12</v>
      </c>
      <c r="H34" s="23">
        <v>45884</v>
      </c>
      <c r="I34" s="23">
        <v>46233</v>
      </c>
      <c r="J34" s="23">
        <v>45555</v>
      </c>
      <c r="K34" s="23">
        <v>45555</v>
      </c>
      <c r="L34" s="20">
        <v>0</v>
      </c>
      <c r="M34" s="20">
        <v>0</v>
      </c>
      <c r="N34" s="20">
        <v>1075</v>
      </c>
      <c r="O34" s="21">
        <v>0</v>
      </c>
      <c r="Q34" s="20">
        <v>0</v>
      </c>
      <c r="R34" s="20">
        <f t="shared" si="2"/>
        <v>1075</v>
      </c>
      <c r="S34" s="20">
        <v>1075</v>
      </c>
    </row>
    <row r="35" spans="2:19">
      <c r="B35" s="18" t="s">
        <v>1132</v>
      </c>
      <c r="D35" s="18" t="s">
        <v>1133</v>
      </c>
      <c r="E35" s="18" t="s">
        <v>1134</v>
      </c>
      <c r="F35" s="18" t="s">
        <v>1135</v>
      </c>
      <c r="G35" s="19">
        <v>12</v>
      </c>
      <c r="H35" s="23">
        <v>45884</v>
      </c>
      <c r="I35" s="23">
        <v>46233</v>
      </c>
      <c r="J35" s="23">
        <v>45567</v>
      </c>
      <c r="K35" s="23">
        <v>45567</v>
      </c>
      <c r="L35" s="20">
        <v>1025</v>
      </c>
      <c r="M35" s="20">
        <v>0</v>
      </c>
      <c r="N35" s="20">
        <v>1025</v>
      </c>
      <c r="O35" s="21">
        <v>0</v>
      </c>
      <c r="Q35" s="20">
        <v>0</v>
      </c>
      <c r="R35" s="20">
        <f t="shared" si="2"/>
        <v>1025</v>
      </c>
      <c r="S35" s="20">
        <v>1025</v>
      </c>
    </row>
    <row r="36" spans="2:19">
      <c r="B36" s="18" t="s">
        <v>1136</v>
      </c>
      <c r="D36" s="18" t="s">
        <v>1137</v>
      </c>
      <c r="E36" s="18" t="s">
        <v>1138</v>
      </c>
      <c r="F36" s="18" t="s">
        <v>1139</v>
      </c>
      <c r="G36" s="19">
        <v>12</v>
      </c>
      <c r="H36" s="23">
        <v>45884</v>
      </c>
      <c r="I36" s="23">
        <v>46233</v>
      </c>
      <c r="J36" s="23">
        <v>45575</v>
      </c>
      <c r="K36" s="23">
        <v>45576</v>
      </c>
      <c r="L36" s="20">
        <v>0</v>
      </c>
      <c r="M36" s="20">
        <v>0</v>
      </c>
      <c r="N36" s="20">
        <v>1025</v>
      </c>
      <c r="O36" s="21">
        <v>0</v>
      </c>
      <c r="Q36" s="20">
        <v>0</v>
      </c>
      <c r="R36" s="20">
        <f t="shared" si="2"/>
        <v>1025</v>
      </c>
      <c r="S36" s="20">
        <v>1025</v>
      </c>
    </row>
    <row r="37" spans="2:19">
      <c r="B37" s="18" t="s">
        <v>1140</v>
      </c>
      <c r="D37" s="18" t="s">
        <v>1141</v>
      </c>
      <c r="E37" s="18" t="s">
        <v>1142</v>
      </c>
      <c r="F37" s="18" t="s">
        <v>1143</v>
      </c>
      <c r="G37" s="19">
        <v>12</v>
      </c>
      <c r="H37" s="23">
        <v>45884</v>
      </c>
      <c r="I37" s="23">
        <v>46233</v>
      </c>
      <c r="J37" s="23">
        <v>45577</v>
      </c>
      <c r="K37" s="23">
        <v>45578</v>
      </c>
      <c r="L37" s="20">
        <v>0</v>
      </c>
      <c r="M37" s="20">
        <v>0</v>
      </c>
      <c r="N37" s="20">
        <v>1025</v>
      </c>
      <c r="O37" s="21">
        <v>0</v>
      </c>
      <c r="Q37" s="20">
        <v>0</v>
      </c>
      <c r="R37" s="20">
        <f t="shared" si="2"/>
        <v>1025</v>
      </c>
      <c r="S37" s="20">
        <v>1025</v>
      </c>
    </row>
    <row r="38" spans="2:19">
      <c r="B38" s="18" t="s">
        <v>1144</v>
      </c>
      <c r="D38" s="18" t="s">
        <v>1145</v>
      </c>
      <c r="E38" s="18" t="s">
        <v>1146</v>
      </c>
      <c r="F38" s="18" t="s">
        <v>1147</v>
      </c>
      <c r="G38" s="19">
        <v>12</v>
      </c>
      <c r="H38" s="23">
        <v>45884</v>
      </c>
      <c r="I38" s="23">
        <v>46233</v>
      </c>
      <c r="L38" s="20">
        <v>0</v>
      </c>
      <c r="M38" s="20">
        <v>0</v>
      </c>
      <c r="N38" s="20">
        <v>1005</v>
      </c>
      <c r="O38" s="21">
        <v>0</v>
      </c>
      <c r="Q38" s="20">
        <v>0</v>
      </c>
      <c r="R38" s="20">
        <f t="shared" si="2"/>
        <v>1005</v>
      </c>
      <c r="S38" s="20">
        <v>1005</v>
      </c>
    </row>
    <row r="39" spans="2:19">
      <c r="B39" s="18" t="s">
        <v>1148</v>
      </c>
      <c r="D39" s="18" t="s">
        <v>1149</v>
      </c>
      <c r="E39" s="18" t="s">
        <v>1150</v>
      </c>
      <c r="F39" s="18" t="s">
        <v>1151</v>
      </c>
      <c r="G39" s="19">
        <v>12</v>
      </c>
      <c r="H39" s="23">
        <v>45884</v>
      </c>
      <c r="I39" s="23">
        <v>46233</v>
      </c>
      <c r="J39" s="23">
        <v>45575</v>
      </c>
      <c r="K39" s="23">
        <v>45576</v>
      </c>
      <c r="L39" s="20">
        <v>1025</v>
      </c>
      <c r="M39" s="20">
        <v>0</v>
      </c>
      <c r="N39" s="20">
        <v>1095</v>
      </c>
      <c r="O39" s="21">
        <v>0</v>
      </c>
      <c r="Q39" s="20">
        <v>0</v>
      </c>
      <c r="R39" s="20">
        <f t="shared" si="2"/>
        <v>1095</v>
      </c>
      <c r="S39" s="20">
        <v>1095</v>
      </c>
    </row>
    <row r="40" spans="2:19">
      <c r="B40" s="18" t="s">
        <v>1152</v>
      </c>
      <c r="D40" s="18" t="s">
        <v>1153</v>
      </c>
      <c r="E40" s="18" t="s">
        <v>1154</v>
      </c>
      <c r="F40" s="18" t="s">
        <v>1155</v>
      </c>
      <c r="G40" s="19">
        <v>12</v>
      </c>
      <c r="H40" s="23">
        <v>45884</v>
      </c>
      <c r="I40" s="23">
        <v>46233</v>
      </c>
      <c r="J40" s="23">
        <v>45554</v>
      </c>
      <c r="K40" s="23">
        <v>45555</v>
      </c>
      <c r="L40" s="20">
        <v>0</v>
      </c>
      <c r="M40" s="20">
        <v>0</v>
      </c>
      <c r="N40" s="20">
        <v>1075</v>
      </c>
      <c r="O40" s="21">
        <v>0</v>
      </c>
      <c r="Q40" s="20">
        <v>0</v>
      </c>
      <c r="R40" s="20">
        <f t="shared" si="2"/>
        <v>1075</v>
      </c>
      <c r="S40" s="20">
        <v>1075</v>
      </c>
    </row>
    <row r="41" spans="2:19">
      <c r="B41" s="18" t="s">
        <v>1156</v>
      </c>
      <c r="D41" s="18" t="s">
        <v>1157</v>
      </c>
      <c r="E41" s="18" t="s">
        <v>1158</v>
      </c>
      <c r="F41" s="18" t="s">
        <v>1159</v>
      </c>
      <c r="G41" s="19">
        <v>12</v>
      </c>
      <c r="H41" s="23">
        <v>45884</v>
      </c>
      <c r="I41" s="23">
        <v>46233</v>
      </c>
      <c r="J41" s="23">
        <v>45559</v>
      </c>
      <c r="K41" s="23">
        <v>45560</v>
      </c>
      <c r="L41" s="20">
        <v>0</v>
      </c>
      <c r="M41" s="20">
        <v>0</v>
      </c>
      <c r="N41" s="20">
        <v>1015</v>
      </c>
      <c r="O41" s="21">
        <v>0</v>
      </c>
      <c r="Q41" s="20">
        <v>0</v>
      </c>
      <c r="R41" s="20">
        <f t="shared" si="2"/>
        <v>1015</v>
      </c>
      <c r="S41" s="20">
        <v>1015</v>
      </c>
    </row>
    <row r="42" spans="2:19">
      <c r="B42" s="18" t="s">
        <v>1160</v>
      </c>
      <c r="D42" s="18" t="s">
        <v>1161</v>
      </c>
      <c r="E42" s="18" t="s">
        <v>1162</v>
      </c>
      <c r="F42" s="18" t="s">
        <v>1163</v>
      </c>
      <c r="G42" s="19">
        <v>12</v>
      </c>
      <c r="H42" s="23">
        <v>45884</v>
      </c>
      <c r="I42" s="23">
        <v>46233</v>
      </c>
      <c r="J42" s="23">
        <v>45568</v>
      </c>
      <c r="K42" s="23">
        <v>45568</v>
      </c>
      <c r="L42" s="20">
        <v>0</v>
      </c>
      <c r="M42" s="20">
        <v>0</v>
      </c>
      <c r="N42" s="20">
        <v>1025</v>
      </c>
      <c r="O42" s="21">
        <v>0</v>
      </c>
      <c r="Q42" s="20">
        <v>0</v>
      </c>
      <c r="R42" s="20">
        <f t="shared" si="2"/>
        <v>1025</v>
      </c>
      <c r="S42" s="20">
        <v>1025</v>
      </c>
    </row>
    <row r="43" spans="2:19">
      <c r="B43" s="18" t="s">
        <v>1164</v>
      </c>
      <c r="D43" s="18" t="s">
        <v>1165</v>
      </c>
      <c r="E43" s="18" t="s">
        <v>1166</v>
      </c>
      <c r="F43" s="18" t="s">
        <v>1167</v>
      </c>
      <c r="G43" s="19">
        <v>12</v>
      </c>
      <c r="H43" s="23">
        <v>45884</v>
      </c>
      <c r="I43" s="23">
        <v>46233</v>
      </c>
      <c r="J43" s="23">
        <v>45535</v>
      </c>
      <c r="K43" s="23">
        <v>45535</v>
      </c>
      <c r="L43" s="20">
        <v>0</v>
      </c>
      <c r="M43" s="20">
        <v>0</v>
      </c>
      <c r="N43" s="20">
        <v>1005</v>
      </c>
      <c r="O43" s="21">
        <v>0</v>
      </c>
      <c r="Q43" s="20">
        <v>0</v>
      </c>
      <c r="R43" s="20">
        <f t="shared" si="2"/>
        <v>1005</v>
      </c>
      <c r="S43" s="20">
        <v>1005</v>
      </c>
    </row>
    <row r="44" spans="2:19">
      <c r="B44" s="18" t="s">
        <v>1168</v>
      </c>
      <c r="D44" s="18" t="s">
        <v>1169</v>
      </c>
      <c r="E44" s="18" t="s">
        <v>1170</v>
      </c>
      <c r="F44" s="18" t="s">
        <v>1171</v>
      </c>
      <c r="G44" s="19">
        <v>12</v>
      </c>
      <c r="H44" s="23">
        <v>45884</v>
      </c>
      <c r="I44" s="23">
        <v>46233</v>
      </c>
      <c r="J44" s="23">
        <v>45538</v>
      </c>
      <c r="K44" s="23">
        <v>45538</v>
      </c>
      <c r="L44" s="20">
        <v>1005</v>
      </c>
      <c r="M44" s="20">
        <v>0</v>
      </c>
      <c r="N44" s="20">
        <v>1005</v>
      </c>
      <c r="O44" s="21">
        <v>0</v>
      </c>
      <c r="Q44" s="20">
        <v>0</v>
      </c>
      <c r="R44" s="20">
        <f t="shared" si="2"/>
        <v>1005</v>
      </c>
      <c r="S44" s="20">
        <v>1005</v>
      </c>
    </row>
    <row r="45" spans="2:19">
      <c r="B45" s="18" t="s">
        <v>1172</v>
      </c>
      <c r="D45" s="18" t="s">
        <v>1173</v>
      </c>
      <c r="E45" s="18" t="s">
        <v>1174</v>
      </c>
      <c r="F45" s="18" t="s">
        <v>1175</v>
      </c>
      <c r="G45" s="19">
        <v>12</v>
      </c>
      <c r="H45" s="23">
        <v>45884</v>
      </c>
      <c r="I45" s="23">
        <v>46233</v>
      </c>
      <c r="J45" s="23">
        <v>45534</v>
      </c>
      <c r="K45" s="23">
        <v>45534</v>
      </c>
      <c r="L45" s="20">
        <v>0</v>
      </c>
      <c r="M45" s="20">
        <v>0</v>
      </c>
      <c r="N45" s="20">
        <v>1075</v>
      </c>
      <c r="O45" s="21">
        <v>0</v>
      </c>
      <c r="Q45" s="20">
        <v>0</v>
      </c>
      <c r="R45" s="20">
        <f t="shared" si="2"/>
        <v>1075</v>
      </c>
      <c r="S45" s="20">
        <v>1075</v>
      </c>
    </row>
    <row r="46" spans="2:19">
      <c r="B46" s="18" t="s">
        <v>1176</v>
      </c>
      <c r="D46" s="18" t="s">
        <v>1177</v>
      </c>
      <c r="E46" s="18" t="s">
        <v>1178</v>
      </c>
      <c r="F46" s="18" t="s">
        <v>1179</v>
      </c>
      <c r="G46" s="19">
        <v>12</v>
      </c>
      <c r="H46" s="23">
        <v>45884</v>
      </c>
      <c r="I46" s="23">
        <v>46233</v>
      </c>
      <c r="J46" s="23">
        <v>45568</v>
      </c>
      <c r="K46" s="23">
        <v>45569</v>
      </c>
      <c r="L46" s="20">
        <v>0</v>
      </c>
      <c r="M46" s="20">
        <v>0</v>
      </c>
      <c r="N46" s="20">
        <v>1025</v>
      </c>
      <c r="O46" s="21">
        <v>0</v>
      </c>
      <c r="Q46" s="20">
        <v>0</v>
      </c>
      <c r="R46" s="20">
        <f t="shared" si="2"/>
        <v>1025</v>
      </c>
      <c r="S46" s="20">
        <v>1025</v>
      </c>
    </row>
    <row r="47" spans="2:19">
      <c r="B47" s="18" t="s">
        <v>1180</v>
      </c>
      <c r="D47" s="18" t="s">
        <v>1181</v>
      </c>
      <c r="E47" s="18" t="s">
        <v>1182</v>
      </c>
      <c r="F47" s="18" t="s">
        <v>1183</v>
      </c>
      <c r="G47" s="19">
        <v>12</v>
      </c>
      <c r="H47" s="23">
        <v>45884</v>
      </c>
      <c r="I47" s="23">
        <v>46233</v>
      </c>
      <c r="J47" s="23">
        <v>45575</v>
      </c>
      <c r="K47" s="23">
        <v>45576</v>
      </c>
      <c r="L47" s="20">
        <v>0</v>
      </c>
      <c r="M47" s="20">
        <v>0</v>
      </c>
      <c r="N47" s="20">
        <v>1095</v>
      </c>
      <c r="O47" s="21">
        <v>0</v>
      </c>
      <c r="Q47" s="20">
        <v>0</v>
      </c>
      <c r="R47" s="20">
        <f t="shared" si="2"/>
        <v>1095</v>
      </c>
      <c r="S47" s="20">
        <v>1095</v>
      </c>
    </row>
    <row r="48" spans="2:19">
      <c r="B48" s="18" t="s">
        <v>1184</v>
      </c>
      <c r="D48" s="18" t="s">
        <v>1185</v>
      </c>
      <c r="E48" s="18" t="s">
        <v>1186</v>
      </c>
      <c r="F48" s="18" t="s">
        <v>1187</v>
      </c>
      <c r="G48" s="19">
        <v>12</v>
      </c>
      <c r="H48" s="23">
        <v>45884</v>
      </c>
      <c r="I48" s="23">
        <v>46233</v>
      </c>
      <c r="J48" s="23">
        <v>45575</v>
      </c>
      <c r="K48" s="23">
        <v>45576</v>
      </c>
      <c r="L48" s="20">
        <v>0</v>
      </c>
      <c r="M48" s="20">
        <v>0</v>
      </c>
      <c r="N48" s="20">
        <v>1095</v>
      </c>
      <c r="O48" s="21">
        <v>0</v>
      </c>
      <c r="Q48" s="20">
        <v>0</v>
      </c>
      <c r="R48" s="20">
        <f t="shared" si="2"/>
        <v>1095</v>
      </c>
      <c r="S48" s="20">
        <v>1095</v>
      </c>
    </row>
    <row r="49" spans="1:19">
      <c r="B49" s="18" t="s">
        <v>1188</v>
      </c>
      <c r="D49" s="18" t="s">
        <v>1189</v>
      </c>
      <c r="E49" s="18" t="s">
        <v>1190</v>
      </c>
      <c r="F49" s="18" t="s">
        <v>1191</v>
      </c>
      <c r="G49" s="19">
        <v>12</v>
      </c>
      <c r="H49" s="23">
        <v>45884</v>
      </c>
      <c r="I49" s="23">
        <v>46233</v>
      </c>
      <c r="J49" s="23">
        <v>45560</v>
      </c>
      <c r="K49" s="23">
        <v>45561</v>
      </c>
      <c r="L49" s="20">
        <v>0</v>
      </c>
      <c r="M49" s="20">
        <v>0</v>
      </c>
      <c r="N49" s="20">
        <v>1015</v>
      </c>
      <c r="O49" s="21">
        <v>0</v>
      </c>
      <c r="Q49" s="20">
        <v>0</v>
      </c>
      <c r="R49" s="20">
        <f t="shared" si="2"/>
        <v>1015</v>
      </c>
      <c r="S49" s="20">
        <v>1015</v>
      </c>
    </row>
    <row r="50" spans="1:19">
      <c r="B50" s="18" t="s">
        <v>1192</v>
      </c>
      <c r="D50" s="18" t="s">
        <v>1193</v>
      </c>
      <c r="E50" s="18" t="s">
        <v>1194</v>
      </c>
      <c r="F50" s="18" t="s">
        <v>1195</v>
      </c>
      <c r="G50" s="19">
        <v>12</v>
      </c>
      <c r="H50" s="23">
        <v>45884</v>
      </c>
      <c r="I50" s="23">
        <v>46233</v>
      </c>
      <c r="J50" s="23">
        <v>45594</v>
      </c>
      <c r="K50" s="23">
        <v>45594</v>
      </c>
      <c r="L50" s="20">
        <v>0</v>
      </c>
      <c r="M50" s="20">
        <v>0</v>
      </c>
      <c r="N50" s="20">
        <v>1025</v>
      </c>
      <c r="O50" s="21">
        <v>0</v>
      </c>
      <c r="Q50" s="20">
        <v>0</v>
      </c>
      <c r="R50" s="20">
        <f t="shared" si="2"/>
        <v>1025</v>
      </c>
      <c r="S50" s="20">
        <v>1025</v>
      </c>
    </row>
    <row r="51" spans="1:19">
      <c r="A51" s="16" t="s">
        <v>1196</v>
      </c>
      <c r="B51" s="12">
        <f>COUNTA(B16:B50)</f>
        <v>35</v>
      </c>
      <c r="G51" s="13">
        <f>IF((COUNTA(G16:G50))=0,0,(SUM(G16:G50))/(COUNTA(G16:G50)))</f>
        <v>12</v>
      </c>
      <c r="L51" s="14">
        <f>IF((COUNTA(L16:L50))=0,0,(SUM(L16:L50))/(COUNTA(L16:L50)))</f>
        <v>202.42857142857142</v>
      </c>
      <c r="M51" s="14">
        <f>IF((COUNTA(M16:M50))=0,0,(SUM(M16:M50))/(COUNTA(M16:M50)))</f>
        <v>208.62857142857143</v>
      </c>
      <c r="N51" s="14">
        <f>IF(B51 &gt; 0, R51 / B51, 0)</f>
        <v>1035.5714285714287</v>
      </c>
      <c r="Q51" s="14">
        <f>IF((COUNTA(Q16:Q50))=0,0,(SUM(Q16:Q50))/(COUNTA(Q16:Q50)))</f>
        <v>25.714285714285715</v>
      </c>
      <c r="R51" s="14">
        <f>SUM(R16:R50)</f>
        <v>36245</v>
      </c>
    </row>
  </sheetData>
  <mergeCells count="6">
    <mergeCell ref="A7:E7"/>
    <mergeCell ref="F7:N7"/>
    <mergeCell ref="O7"/>
    <mergeCell ref="A13:I13"/>
    <mergeCell ref="J13:K13"/>
    <mergeCell ref="L13:O13"/>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Y13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1197</v>
      </c>
    </row>
    <row r="3" spans="1:25">
      <c r="A3" s="2" t="s">
        <v>1198</v>
      </c>
    </row>
    <row r="4" spans="1:25">
      <c r="A4" s="2" t="s">
        <v>1199</v>
      </c>
    </row>
    <row r="6" spans="1:25" ht="15.75">
      <c r="A6" s="3" t="s">
        <v>1200</v>
      </c>
    </row>
    <row r="7" spans="1:25">
      <c r="A7" s="26"/>
      <c r="B7" s="26"/>
      <c r="C7" s="26"/>
      <c r="D7" s="26"/>
      <c r="E7" s="26"/>
      <c r="F7" s="27" t="s">
        <v>1201</v>
      </c>
      <c r="G7" s="27"/>
      <c r="H7" s="27"/>
      <c r="I7" s="27"/>
      <c r="J7" s="27"/>
      <c r="K7" s="27"/>
      <c r="L7" s="27"/>
      <c r="M7" s="27"/>
      <c r="N7" s="27"/>
      <c r="O7" s="26"/>
    </row>
    <row r="8" spans="1:25" ht="25.5">
      <c r="A8" s="4" t="s">
        <v>1202</v>
      </c>
      <c r="B8" s="5" t="s">
        <v>1203</v>
      </c>
      <c r="C8" s="5" t="s">
        <v>1204</v>
      </c>
      <c r="D8" s="6" t="s">
        <v>1205</v>
      </c>
      <c r="E8" s="5" t="s">
        <v>1206</v>
      </c>
      <c r="F8" s="5" t="s">
        <v>1208</v>
      </c>
      <c r="G8" s="5" t="s">
        <v>1209</v>
      </c>
      <c r="H8" s="5" t="s">
        <v>1210</v>
      </c>
      <c r="I8" s="5" t="s">
        <v>1211</v>
      </c>
      <c r="J8" s="5" t="s">
        <v>1212</v>
      </c>
      <c r="K8" s="5" t="s">
        <v>1213</v>
      </c>
      <c r="L8" s="8" t="s">
        <v>1214</v>
      </c>
      <c r="M8" s="8" t="s">
        <v>1215</v>
      </c>
      <c r="N8" s="8" t="s">
        <v>1216</v>
      </c>
      <c r="O8" s="5" t="s">
        <v>1217</v>
      </c>
      <c r="Q8" s="10" t="s">
        <v>1207</v>
      </c>
      <c r="R8" s="10" t="s">
        <v>1207</v>
      </c>
      <c r="S8" s="10" t="s">
        <v>1207</v>
      </c>
      <c r="T8" s="10" t="s">
        <v>1207</v>
      </c>
      <c r="U8" s="11" t="s">
        <v>1218</v>
      </c>
      <c r="V8" s="11" t="s">
        <v>1219</v>
      </c>
      <c r="W8" s="11" t="s">
        <v>1220</v>
      </c>
      <c r="X8" s="11" t="s">
        <v>1221</v>
      </c>
      <c r="Y8" s="11" t="s">
        <v>1222</v>
      </c>
    </row>
    <row r="9" spans="1:25">
      <c r="A9" s="18" t="s">
        <v>1223</v>
      </c>
      <c r="B9" s="19">
        <v>0</v>
      </c>
      <c r="C9" s="19">
        <v>2</v>
      </c>
      <c r="D9" s="20">
        <v>990</v>
      </c>
      <c r="E9" s="19">
        <v>2</v>
      </c>
      <c r="F9" s="19">
        <v>0</v>
      </c>
      <c r="G9" s="19">
        <v>2</v>
      </c>
      <c r="H9" s="19">
        <v>2</v>
      </c>
      <c r="I9" s="19">
        <v>0</v>
      </c>
      <c r="J9" s="19">
        <v>2</v>
      </c>
      <c r="K9" s="19">
        <v>2</v>
      </c>
      <c r="L9" s="22">
        <v>1</v>
      </c>
      <c r="M9" s="22">
        <v>1</v>
      </c>
      <c r="N9" s="22">
        <v>0</v>
      </c>
      <c r="O9" s="19">
        <v>0</v>
      </c>
      <c r="Q9" s="19">
        <v>0</v>
      </c>
      <c r="R9" s="19">
        <v>0</v>
      </c>
      <c r="S9" s="19">
        <v>0</v>
      </c>
      <c r="T9" s="19">
        <v>2</v>
      </c>
      <c r="U9" s="20">
        <v>1980</v>
      </c>
      <c r="V9" s="20">
        <v>0</v>
      </c>
      <c r="W9" s="20">
        <v>1146</v>
      </c>
      <c r="X9" s="20">
        <v>0</v>
      </c>
      <c r="Y9" s="20">
        <v>2</v>
      </c>
    </row>
    <row r="10" spans="1:25">
      <c r="A10" s="18" t="s">
        <v>1224</v>
      </c>
      <c r="B10" s="19">
        <v>0</v>
      </c>
      <c r="C10" s="19">
        <v>2</v>
      </c>
      <c r="D10" s="20">
        <v>970</v>
      </c>
      <c r="E10" s="19">
        <v>2</v>
      </c>
      <c r="F10" s="19">
        <v>0</v>
      </c>
      <c r="G10" s="19">
        <v>1</v>
      </c>
      <c r="H10" s="19">
        <v>2</v>
      </c>
      <c r="I10" s="19">
        <v>1</v>
      </c>
      <c r="J10" s="19">
        <v>2</v>
      </c>
      <c r="K10" s="19">
        <v>2</v>
      </c>
      <c r="L10" s="22">
        <v>1</v>
      </c>
      <c r="M10" s="22">
        <v>1</v>
      </c>
      <c r="N10" s="22">
        <v>0</v>
      </c>
      <c r="O10" s="19">
        <v>0</v>
      </c>
      <c r="Q10" s="19">
        <v>0</v>
      </c>
      <c r="R10" s="19">
        <v>0</v>
      </c>
      <c r="S10" s="19">
        <v>0</v>
      </c>
      <c r="T10" s="19">
        <v>2</v>
      </c>
      <c r="U10" s="20">
        <v>1940</v>
      </c>
      <c r="V10" s="20">
        <v>0</v>
      </c>
      <c r="W10" s="20">
        <v>1180</v>
      </c>
      <c r="X10" s="20">
        <v>1</v>
      </c>
      <c r="Y10" s="20">
        <v>2</v>
      </c>
    </row>
    <row r="11" spans="1:25">
      <c r="A11" s="18" t="s">
        <v>1225</v>
      </c>
      <c r="B11" s="19">
        <v>0</v>
      </c>
      <c r="C11" s="19">
        <v>12</v>
      </c>
      <c r="D11" s="20">
        <v>993.5</v>
      </c>
      <c r="E11" s="19">
        <v>12</v>
      </c>
      <c r="F11" s="19">
        <v>9</v>
      </c>
      <c r="G11" s="19">
        <v>9</v>
      </c>
      <c r="H11" s="19">
        <v>0</v>
      </c>
      <c r="I11" s="19">
        <v>1</v>
      </c>
      <c r="J11" s="19">
        <v>9</v>
      </c>
      <c r="K11" s="19">
        <v>10</v>
      </c>
      <c r="L11" s="22">
        <v>0.75</v>
      </c>
      <c r="M11" s="22">
        <v>0.83333333333333337</v>
      </c>
      <c r="N11" s="22">
        <v>8.333333333333337E-2</v>
      </c>
      <c r="O11" s="19">
        <v>2</v>
      </c>
      <c r="Q11" s="19">
        <v>0</v>
      </c>
      <c r="R11" s="19">
        <v>1</v>
      </c>
      <c r="S11" s="19">
        <v>0</v>
      </c>
      <c r="T11" s="19">
        <v>9</v>
      </c>
      <c r="U11" s="20">
        <v>9935</v>
      </c>
      <c r="V11" s="20">
        <v>0</v>
      </c>
      <c r="W11" s="20">
        <v>5337</v>
      </c>
      <c r="X11" s="20">
        <v>12</v>
      </c>
      <c r="Y11" s="20">
        <v>9</v>
      </c>
    </row>
    <row r="12" spans="1:25">
      <c r="A12" s="18" t="s">
        <v>1226</v>
      </c>
      <c r="B12" s="19">
        <v>0</v>
      </c>
      <c r="C12" s="19">
        <v>12</v>
      </c>
      <c r="D12" s="20">
        <v>1035</v>
      </c>
      <c r="E12" s="19">
        <v>12</v>
      </c>
      <c r="F12" s="19">
        <v>7</v>
      </c>
      <c r="G12" s="19">
        <v>12</v>
      </c>
      <c r="H12" s="19">
        <v>2</v>
      </c>
      <c r="I12" s="19">
        <v>0</v>
      </c>
      <c r="J12" s="19">
        <v>9</v>
      </c>
      <c r="K12" s="19">
        <v>12</v>
      </c>
      <c r="L12" s="22">
        <v>0.75</v>
      </c>
      <c r="M12" s="22">
        <v>1</v>
      </c>
      <c r="N12" s="22">
        <v>0.25</v>
      </c>
      <c r="O12" s="19">
        <v>0</v>
      </c>
      <c r="Q12" s="19">
        <v>0</v>
      </c>
      <c r="R12" s="19">
        <v>2</v>
      </c>
      <c r="S12" s="19">
        <v>0</v>
      </c>
      <c r="T12" s="19">
        <v>10</v>
      </c>
      <c r="U12" s="20">
        <v>12420</v>
      </c>
      <c r="V12" s="20">
        <v>0</v>
      </c>
      <c r="W12" s="20">
        <v>5376</v>
      </c>
      <c r="X12" s="20">
        <v>12</v>
      </c>
      <c r="Y12" s="20">
        <v>10</v>
      </c>
    </row>
    <row r="13" spans="1:25">
      <c r="A13" s="18" t="s">
        <v>1227</v>
      </c>
      <c r="B13" s="19">
        <v>0</v>
      </c>
      <c r="C13" s="19">
        <v>16</v>
      </c>
      <c r="D13" s="20">
        <v>759.6875</v>
      </c>
      <c r="E13" s="19">
        <v>16</v>
      </c>
      <c r="F13" s="19">
        <v>3</v>
      </c>
      <c r="G13" s="19">
        <v>13</v>
      </c>
      <c r="H13" s="19">
        <v>13</v>
      </c>
      <c r="I13" s="19">
        <v>3</v>
      </c>
      <c r="J13" s="19">
        <v>16</v>
      </c>
      <c r="K13" s="19">
        <v>16</v>
      </c>
      <c r="L13" s="22">
        <v>1</v>
      </c>
      <c r="M13" s="22">
        <v>1</v>
      </c>
      <c r="N13" s="22">
        <v>0</v>
      </c>
      <c r="O13" s="19">
        <v>0</v>
      </c>
      <c r="Q13" s="19">
        <v>0</v>
      </c>
      <c r="R13" s="19">
        <v>0</v>
      </c>
      <c r="S13" s="19">
        <v>0</v>
      </c>
      <c r="T13" s="19">
        <v>16</v>
      </c>
      <c r="U13" s="20">
        <v>12155</v>
      </c>
      <c r="V13" s="20">
        <v>0</v>
      </c>
      <c r="W13" s="20">
        <v>6944</v>
      </c>
      <c r="X13" s="20">
        <v>16</v>
      </c>
      <c r="Y13" s="20">
        <v>16</v>
      </c>
    </row>
    <row r="14" spans="1:25">
      <c r="A14" s="18" t="s">
        <v>1228</v>
      </c>
      <c r="B14" s="19">
        <v>0</v>
      </c>
      <c r="C14" s="19">
        <v>16</v>
      </c>
      <c r="D14" s="20">
        <v>780.3125</v>
      </c>
      <c r="E14" s="19">
        <v>16</v>
      </c>
      <c r="F14" s="19">
        <v>8</v>
      </c>
      <c r="G14" s="19">
        <v>10</v>
      </c>
      <c r="H14" s="19">
        <v>7</v>
      </c>
      <c r="I14" s="19">
        <v>6</v>
      </c>
      <c r="J14" s="19">
        <v>15</v>
      </c>
      <c r="K14" s="19">
        <v>16</v>
      </c>
      <c r="L14" s="22">
        <v>0.9375</v>
      </c>
      <c r="M14" s="22">
        <v>1</v>
      </c>
      <c r="N14" s="22">
        <v>6.25E-2</v>
      </c>
      <c r="O14" s="19">
        <v>0</v>
      </c>
      <c r="Q14" s="19">
        <v>0</v>
      </c>
      <c r="R14" s="19">
        <v>0</v>
      </c>
      <c r="S14" s="19">
        <v>0</v>
      </c>
      <c r="T14" s="19">
        <v>16</v>
      </c>
      <c r="U14" s="20">
        <v>12485</v>
      </c>
      <c r="V14" s="20">
        <v>0</v>
      </c>
      <c r="W14" s="20">
        <v>5856</v>
      </c>
      <c r="X14" s="20">
        <v>16</v>
      </c>
      <c r="Y14" s="20">
        <v>16</v>
      </c>
    </row>
    <row r="15" spans="1:25">
      <c r="A15" s="18" t="s">
        <v>1229</v>
      </c>
      <c r="B15" s="19">
        <v>0</v>
      </c>
      <c r="C15" s="19">
        <v>4</v>
      </c>
      <c r="D15" s="20">
        <v>862.5</v>
      </c>
      <c r="E15" s="19">
        <v>4</v>
      </c>
      <c r="F15" s="19">
        <v>4</v>
      </c>
      <c r="G15" s="19">
        <v>0</v>
      </c>
      <c r="H15" s="19">
        <v>0</v>
      </c>
      <c r="I15" s="19">
        <v>4</v>
      </c>
      <c r="J15" s="19">
        <v>4</v>
      </c>
      <c r="K15" s="19">
        <v>4</v>
      </c>
      <c r="L15" s="22">
        <v>1</v>
      </c>
      <c r="M15" s="22">
        <v>1</v>
      </c>
      <c r="N15" s="22">
        <v>0</v>
      </c>
      <c r="O15" s="19">
        <v>0</v>
      </c>
      <c r="Q15" s="19">
        <v>0</v>
      </c>
      <c r="R15" s="19">
        <v>0</v>
      </c>
      <c r="S15" s="19">
        <v>0</v>
      </c>
      <c r="T15" s="19">
        <v>4</v>
      </c>
      <c r="U15" s="20">
        <v>3450</v>
      </c>
      <c r="V15" s="20">
        <v>0</v>
      </c>
      <c r="W15" s="20">
        <v>1932</v>
      </c>
      <c r="X15" s="20">
        <v>4</v>
      </c>
      <c r="Y15" s="20">
        <v>4</v>
      </c>
    </row>
    <row r="16" spans="1:25">
      <c r="A16" s="18" t="s">
        <v>1230</v>
      </c>
      <c r="B16" s="19">
        <v>0</v>
      </c>
      <c r="C16" s="19">
        <v>20</v>
      </c>
      <c r="D16" s="20">
        <v>872.25</v>
      </c>
      <c r="E16" s="19">
        <v>20</v>
      </c>
      <c r="F16" s="19">
        <v>7</v>
      </c>
      <c r="G16" s="19">
        <v>20</v>
      </c>
      <c r="H16" s="19">
        <v>11</v>
      </c>
      <c r="I16" s="19">
        <v>0</v>
      </c>
      <c r="J16" s="19">
        <v>18</v>
      </c>
      <c r="K16" s="19">
        <v>20</v>
      </c>
      <c r="L16" s="22">
        <v>0.9</v>
      </c>
      <c r="M16" s="22">
        <v>1</v>
      </c>
      <c r="N16" s="22">
        <v>9.9999999999999978E-2</v>
      </c>
      <c r="O16" s="19">
        <v>0</v>
      </c>
      <c r="Q16" s="19">
        <v>0</v>
      </c>
      <c r="R16" s="19">
        <v>1</v>
      </c>
      <c r="S16" s="19">
        <v>0</v>
      </c>
      <c r="T16" s="19">
        <v>19</v>
      </c>
      <c r="U16" s="20">
        <v>17445</v>
      </c>
      <c r="V16" s="20">
        <v>0</v>
      </c>
      <c r="W16" s="20">
        <v>9040</v>
      </c>
      <c r="X16" s="20">
        <v>20</v>
      </c>
      <c r="Y16" s="20">
        <v>19</v>
      </c>
    </row>
    <row r="17" spans="1:25">
      <c r="A17" s="18" t="s">
        <v>1231</v>
      </c>
      <c r="B17" s="19">
        <v>0</v>
      </c>
      <c r="C17" s="19">
        <v>20</v>
      </c>
      <c r="D17" s="20">
        <v>900.88235294117646</v>
      </c>
      <c r="E17" s="19">
        <v>20</v>
      </c>
      <c r="F17" s="19">
        <v>3</v>
      </c>
      <c r="G17" s="19">
        <v>15</v>
      </c>
      <c r="H17" s="19">
        <v>13</v>
      </c>
      <c r="I17" s="19">
        <v>2</v>
      </c>
      <c r="J17" s="19">
        <v>16</v>
      </c>
      <c r="K17" s="19">
        <v>17</v>
      </c>
      <c r="L17" s="22">
        <v>0.8</v>
      </c>
      <c r="M17" s="22">
        <v>0.85</v>
      </c>
      <c r="N17" s="22">
        <v>4.9999999999999933E-2</v>
      </c>
      <c r="O17" s="19">
        <v>3</v>
      </c>
      <c r="Q17" s="19">
        <v>0</v>
      </c>
      <c r="R17" s="19">
        <v>1</v>
      </c>
      <c r="S17" s="19">
        <v>0</v>
      </c>
      <c r="T17" s="19">
        <v>16</v>
      </c>
      <c r="U17" s="20">
        <v>15315</v>
      </c>
      <c r="V17" s="20">
        <v>0</v>
      </c>
      <c r="W17" s="20">
        <v>9860</v>
      </c>
      <c r="X17" s="20">
        <v>19</v>
      </c>
      <c r="Y17" s="20">
        <v>16</v>
      </c>
    </row>
    <row r="18" spans="1:25">
      <c r="A18" s="16" t="s">
        <v>1232</v>
      </c>
      <c r="B18" s="13">
        <f>SUM(B9:B17)</f>
        <v>0</v>
      </c>
      <c r="C18" s="13">
        <f>SUM(C9:C17)</f>
        <v>104</v>
      </c>
      <c r="D18" s="14">
        <f>IF(K18 &gt; 0, U18 / K18, 0)</f>
        <v>880.05050505050508</v>
      </c>
      <c r="E18" s="13">
        <f t="shared" ref="E18:K18" si="0">SUM(E9:E17)</f>
        <v>104</v>
      </c>
      <c r="F18" s="13">
        <f t="shared" si="0"/>
        <v>41</v>
      </c>
      <c r="G18" s="13">
        <f t="shared" si="0"/>
        <v>82</v>
      </c>
      <c r="H18" s="13">
        <f t="shared" si="0"/>
        <v>50</v>
      </c>
      <c r="I18" s="13">
        <f t="shared" si="0"/>
        <v>17</v>
      </c>
      <c r="J18" s="13">
        <f t="shared" si="0"/>
        <v>91</v>
      </c>
      <c r="K18" s="13">
        <f t="shared" si="0"/>
        <v>99</v>
      </c>
      <c r="L18" s="15">
        <f>IF(C18 &gt; 0, J18 / C18, 0)</f>
        <v>0.875</v>
      </c>
      <c r="M18" s="15">
        <f>IF(C18 &gt; 0, K18 / (C18), 0)</f>
        <v>0.95192307692307687</v>
      </c>
      <c r="N18" s="15">
        <f>M18 - L18</f>
        <v>7.6923076923076872E-2</v>
      </c>
      <c r="O18" s="13">
        <f>SUM(O9:O17)</f>
        <v>5</v>
      </c>
      <c r="Q18" s="13">
        <f t="shared" ref="Q18:Y18" si="1">SUM(Q9:Q17)</f>
        <v>0</v>
      </c>
      <c r="R18" s="13">
        <f t="shared" si="1"/>
        <v>5</v>
      </c>
      <c r="S18" s="13">
        <f t="shared" si="1"/>
        <v>0</v>
      </c>
      <c r="T18" s="13">
        <f t="shared" si="1"/>
        <v>94</v>
      </c>
      <c r="U18" s="14">
        <f t="shared" si="1"/>
        <v>87125</v>
      </c>
      <c r="V18" s="14">
        <f t="shared" si="1"/>
        <v>0</v>
      </c>
      <c r="W18" s="14">
        <f t="shared" si="1"/>
        <v>46671</v>
      </c>
      <c r="X18" s="14">
        <f t="shared" si="1"/>
        <v>100</v>
      </c>
      <c r="Y18" s="14">
        <f t="shared" si="1"/>
        <v>94</v>
      </c>
    </row>
    <row r="20" spans="1:25" ht="15.75">
      <c r="A20" s="3" t="s">
        <v>1233</v>
      </c>
    </row>
    <row r="21" spans="1:25">
      <c r="A21" s="26"/>
      <c r="B21" s="26"/>
      <c r="C21" s="26"/>
      <c r="D21" s="26"/>
      <c r="E21" s="26"/>
      <c r="F21" s="26"/>
      <c r="G21" s="26"/>
      <c r="H21" s="26"/>
      <c r="I21" s="26"/>
      <c r="J21" s="27" t="s">
        <v>1234</v>
      </c>
      <c r="K21" s="27"/>
      <c r="L21" s="26"/>
      <c r="M21" s="26"/>
      <c r="N21" s="26"/>
      <c r="O21" s="26"/>
    </row>
    <row r="22" spans="1:25" ht="25.5">
      <c r="A22" s="4" t="s">
        <v>1235</v>
      </c>
      <c r="B22" s="4" t="s">
        <v>1236</v>
      </c>
      <c r="C22" s="4" t="s">
        <v>1237</v>
      </c>
      <c r="D22" s="4" t="s">
        <v>1238</v>
      </c>
      <c r="E22" s="4" t="s">
        <v>1239</v>
      </c>
      <c r="F22" s="4" t="s">
        <v>1240</v>
      </c>
      <c r="G22" s="5" t="s">
        <v>1241</v>
      </c>
      <c r="H22" s="9" t="s">
        <v>1242</v>
      </c>
      <c r="I22" s="9" t="s">
        <v>1243</v>
      </c>
      <c r="J22" s="9" t="s">
        <v>1244</v>
      </c>
      <c r="K22" s="9" t="s">
        <v>1245</v>
      </c>
      <c r="L22" s="6" t="s">
        <v>1246</v>
      </c>
      <c r="M22" s="6" t="s">
        <v>1248</v>
      </c>
      <c r="N22" s="6" t="s">
        <v>1249</v>
      </c>
      <c r="O22" s="7" t="s">
        <v>1250</v>
      </c>
      <c r="Q22" s="11" t="s">
        <v>1247</v>
      </c>
      <c r="R22" s="11" t="s">
        <v>1251</v>
      </c>
      <c r="S22" s="11" t="s">
        <v>1252</v>
      </c>
    </row>
    <row r="23" spans="1:25">
      <c r="A23" s="17" t="s">
        <v>1253</v>
      </c>
    </row>
    <row r="24" spans="1:25">
      <c r="B24" s="18" t="s">
        <v>1254</v>
      </c>
      <c r="D24" s="18" t="s">
        <v>1255</v>
      </c>
      <c r="E24" s="18" t="s">
        <v>1256</v>
      </c>
      <c r="F24" s="18" t="s">
        <v>1257</v>
      </c>
      <c r="G24" s="19">
        <v>12</v>
      </c>
      <c r="H24" s="23">
        <v>45884</v>
      </c>
      <c r="I24" s="23">
        <v>46233</v>
      </c>
      <c r="J24" s="23">
        <v>45546</v>
      </c>
      <c r="K24" s="23">
        <v>45547</v>
      </c>
      <c r="L24" s="20">
        <v>0</v>
      </c>
      <c r="M24" s="20">
        <v>0</v>
      </c>
      <c r="N24" s="20">
        <v>955</v>
      </c>
      <c r="O24" s="21">
        <v>0</v>
      </c>
      <c r="Q24" s="20">
        <v>0</v>
      </c>
      <c r="R24" s="20">
        <f>N24</f>
        <v>955</v>
      </c>
      <c r="S24" s="20">
        <v>955</v>
      </c>
    </row>
    <row r="25" spans="1:25">
      <c r="B25" s="18" t="s">
        <v>1258</v>
      </c>
      <c r="D25" s="18" t="s">
        <v>1259</v>
      </c>
      <c r="E25" s="18" t="s">
        <v>1260</v>
      </c>
      <c r="F25" s="18" t="s">
        <v>1261</v>
      </c>
      <c r="G25" s="19">
        <v>12</v>
      </c>
      <c r="H25" s="23">
        <v>45884</v>
      </c>
      <c r="I25" s="23">
        <v>46233</v>
      </c>
      <c r="J25" s="23">
        <v>45547</v>
      </c>
      <c r="K25" s="23">
        <v>45547</v>
      </c>
      <c r="L25" s="20">
        <v>0</v>
      </c>
      <c r="M25" s="20">
        <v>0</v>
      </c>
      <c r="N25" s="20">
        <v>1025</v>
      </c>
      <c r="O25" s="21">
        <v>0</v>
      </c>
      <c r="Q25" s="20">
        <v>0</v>
      </c>
      <c r="R25" s="20">
        <f>N25</f>
        <v>1025</v>
      </c>
      <c r="S25" s="20">
        <v>1025</v>
      </c>
    </row>
    <row r="26" spans="1:25">
      <c r="A26" s="17" t="s">
        <v>1262</v>
      </c>
    </row>
    <row r="27" spans="1:25">
      <c r="A27" s="18" t="s">
        <v>1263</v>
      </c>
      <c r="B27" s="18" t="s">
        <v>1264</v>
      </c>
      <c r="C27" s="18" t="s">
        <v>1265</v>
      </c>
      <c r="D27" s="18" t="s">
        <v>1266</v>
      </c>
      <c r="E27" s="18" t="s">
        <v>1267</v>
      </c>
      <c r="F27" s="18" t="s">
        <v>1268</v>
      </c>
      <c r="G27" s="19">
        <v>12</v>
      </c>
      <c r="H27" s="23">
        <v>45869</v>
      </c>
      <c r="I27" s="23">
        <v>46233</v>
      </c>
      <c r="J27" s="23">
        <v>45527</v>
      </c>
      <c r="K27" s="23">
        <v>45527</v>
      </c>
      <c r="L27" s="20">
        <v>0</v>
      </c>
      <c r="M27" s="20">
        <v>915</v>
      </c>
      <c r="N27" s="20">
        <v>965</v>
      </c>
      <c r="O27" s="21">
        <v>0</v>
      </c>
      <c r="Q27" s="20">
        <v>1030</v>
      </c>
      <c r="R27" s="20">
        <f>N27</f>
        <v>965</v>
      </c>
      <c r="S27" s="20">
        <v>965</v>
      </c>
    </row>
    <row r="28" spans="1:25">
      <c r="B28" s="18" t="s">
        <v>1269</v>
      </c>
      <c r="D28" s="18" t="s">
        <v>1270</v>
      </c>
      <c r="E28" s="18" t="s">
        <v>1271</v>
      </c>
      <c r="F28" s="18" t="s">
        <v>1272</v>
      </c>
      <c r="G28" s="19">
        <v>12</v>
      </c>
      <c r="H28" s="23">
        <v>45884</v>
      </c>
      <c r="I28" s="23">
        <v>46233</v>
      </c>
      <c r="J28" s="23">
        <v>45530</v>
      </c>
      <c r="K28" s="23">
        <v>45531</v>
      </c>
      <c r="L28" s="20">
        <v>975</v>
      </c>
      <c r="M28" s="20">
        <v>0</v>
      </c>
      <c r="N28" s="20">
        <v>975</v>
      </c>
      <c r="O28" s="21">
        <v>0</v>
      </c>
      <c r="Q28" s="20">
        <v>0</v>
      </c>
      <c r="R28" s="20">
        <f>N28</f>
        <v>975</v>
      </c>
      <c r="S28" s="20">
        <v>975</v>
      </c>
    </row>
    <row r="29" spans="1:25">
      <c r="A29" s="17" t="s">
        <v>1273</v>
      </c>
    </row>
    <row r="30" spans="1:25">
      <c r="A30" s="18" t="s">
        <v>1274</v>
      </c>
      <c r="B30" s="18" t="s">
        <v>1275</v>
      </c>
      <c r="C30" s="18" t="s">
        <v>1276</v>
      </c>
      <c r="D30" s="18" t="s">
        <v>1277</v>
      </c>
      <c r="E30" s="18" t="s">
        <v>1278</v>
      </c>
      <c r="F30" s="18" t="s">
        <v>1279</v>
      </c>
      <c r="G30" s="19">
        <v>12</v>
      </c>
      <c r="H30" s="23">
        <v>45869</v>
      </c>
      <c r="I30" s="23">
        <v>46233</v>
      </c>
      <c r="J30" s="23">
        <v>45531</v>
      </c>
      <c r="K30" s="23">
        <v>45532</v>
      </c>
      <c r="L30" s="20">
        <v>0</v>
      </c>
      <c r="M30" s="20">
        <v>913.75</v>
      </c>
      <c r="N30" s="20">
        <v>960</v>
      </c>
      <c r="O30" s="21">
        <v>0</v>
      </c>
      <c r="Q30" s="20">
        <v>830</v>
      </c>
      <c r="R30" s="20">
        <f t="shared" ref="R30:R39" si="2">N30</f>
        <v>960</v>
      </c>
      <c r="S30" s="20">
        <v>960</v>
      </c>
    </row>
    <row r="31" spans="1:25">
      <c r="B31" s="18" t="s">
        <v>1280</v>
      </c>
      <c r="D31" s="18" t="s">
        <v>1281</v>
      </c>
      <c r="E31" s="18" t="s">
        <v>1282</v>
      </c>
      <c r="F31" s="18" t="s">
        <v>1283</v>
      </c>
      <c r="G31" s="19">
        <v>12</v>
      </c>
      <c r="H31" s="23">
        <v>45884</v>
      </c>
      <c r="I31" s="23">
        <v>46233</v>
      </c>
      <c r="J31" s="23">
        <v>45574</v>
      </c>
      <c r="K31" s="23">
        <v>45574</v>
      </c>
      <c r="L31" s="20">
        <v>0</v>
      </c>
      <c r="M31" s="20">
        <v>0</v>
      </c>
      <c r="N31" s="20">
        <v>995</v>
      </c>
      <c r="O31" s="21">
        <v>0</v>
      </c>
      <c r="Q31" s="20">
        <v>0</v>
      </c>
      <c r="R31" s="20">
        <f t="shared" si="2"/>
        <v>995</v>
      </c>
      <c r="S31" s="20">
        <v>995</v>
      </c>
    </row>
    <row r="32" spans="1:25">
      <c r="B32" s="18" t="s">
        <v>1284</v>
      </c>
      <c r="D32" s="18" t="s">
        <v>1285</v>
      </c>
      <c r="E32" s="18" t="s">
        <v>1286</v>
      </c>
      <c r="F32" s="18" t="s">
        <v>1287</v>
      </c>
      <c r="G32" s="19">
        <v>12</v>
      </c>
      <c r="H32" s="23">
        <v>45884</v>
      </c>
      <c r="I32" s="23">
        <v>46233</v>
      </c>
      <c r="J32" s="23">
        <v>45569</v>
      </c>
      <c r="K32" s="23">
        <v>45570</v>
      </c>
      <c r="L32" s="20">
        <v>0</v>
      </c>
      <c r="M32" s="20">
        <v>0</v>
      </c>
      <c r="N32" s="20">
        <v>995</v>
      </c>
      <c r="O32" s="21">
        <v>0</v>
      </c>
      <c r="Q32" s="20">
        <v>0</v>
      </c>
      <c r="R32" s="20">
        <f t="shared" si="2"/>
        <v>995</v>
      </c>
      <c r="S32" s="20">
        <v>995</v>
      </c>
    </row>
    <row r="33" spans="1:19">
      <c r="B33" s="18" t="s">
        <v>1288</v>
      </c>
      <c r="D33" s="18" t="s">
        <v>1289</v>
      </c>
      <c r="E33" s="18" t="s">
        <v>1290</v>
      </c>
      <c r="F33" s="18" t="s">
        <v>1291</v>
      </c>
      <c r="G33" s="19">
        <v>12</v>
      </c>
      <c r="H33" s="23">
        <v>45884</v>
      </c>
      <c r="I33" s="23">
        <v>46233</v>
      </c>
      <c r="J33" s="23">
        <v>45573</v>
      </c>
      <c r="K33" s="23">
        <v>45574</v>
      </c>
      <c r="L33" s="20">
        <v>995</v>
      </c>
      <c r="M33" s="20">
        <v>0</v>
      </c>
      <c r="N33" s="20">
        <v>1065</v>
      </c>
      <c r="O33" s="21">
        <v>0</v>
      </c>
      <c r="Q33" s="20">
        <v>0</v>
      </c>
      <c r="R33" s="20">
        <f t="shared" si="2"/>
        <v>1065</v>
      </c>
      <c r="S33" s="20">
        <v>1065</v>
      </c>
    </row>
    <row r="34" spans="1:19">
      <c r="B34" s="18" t="s">
        <v>1292</v>
      </c>
      <c r="D34" s="18" t="s">
        <v>1293</v>
      </c>
      <c r="E34" s="18" t="s">
        <v>1294</v>
      </c>
      <c r="F34" s="18" t="s">
        <v>1295</v>
      </c>
      <c r="G34" s="19">
        <v>12</v>
      </c>
      <c r="H34" s="23">
        <v>45884</v>
      </c>
      <c r="I34" s="23">
        <v>46233</v>
      </c>
      <c r="J34" s="23">
        <v>45567</v>
      </c>
      <c r="K34" s="23">
        <v>45568</v>
      </c>
      <c r="L34" s="20">
        <v>995</v>
      </c>
      <c r="M34" s="20">
        <v>0</v>
      </c>
      <c r="N34" s="20">
        <v>995</v>
      </c>
      <c r="O34" s="21">
        <v>0</v>
      </c>
      <c r="Q34" s="20">
        <v>0</v>
      </c>
      <c r="R34" s="20">
        <f t="shared" si="2"/>
        <v>995</v>
      </c>
      <c r="S34" s="20">
        <v>995</v>
      </c>
    </row>
    <row r="35" spans="1:19">
      <c r="B35" s="18" t="s">
        <v>1296</v>
      </c>
      <c r="D35" s="18" t="s">
        <v>1297</v>
      </c>
      <c r="E35" s="18" t="s">
        <v>1298</v>
      </c>
      <c r="F35" s="18" t="s">
        <v>1299</v>
      </c>
      <c r="G35" s="19">
        <v>12</v>
      </c>
      <c r="H35" s="23">
        <v>45884</v>
      </c>
      <c r="I35" s="23">
        <v>46233</v>
      </c>
      <c r="J35" s="23">
        <v>45573</v>
      </c>
      <c r="K35" s="23">
        <v>45574</v>
      </c>
      <c r="L35" s="20">
        <v>995</v>
      </c>
      <c r="M35" s="20">
        <v>0</v>
      </c>
      <c r="N35" s="20">
        <v>995</v>
      </c>
      <c r="O35" s="21">
        <v>0</v>
      </c>
      <c r="Q35" s="20">
        <v>0</v>
      </c>
      <c r="R35" s="20">
        <f t="shared" si="2"/>
        <v>995</v>
      </c>
      <c r="S35" s="20">
        <v>995</v>
      </c>
    </row>
    <row r="36" spans="1:19">
      <c r="B36" s="18" t="s">
        <v>1300</v>
      </c>
      <c r="D36" s="18" t="s">
        <v>1301</v>
      </c>
      <c r="E36" s="18" t="s">
        <v>1302</v>
      </c>
      <c r="F36" s="18" t="s">
        <v>1303</v>
      </c>
      <c r="G36" s="19">
        <v>12</v>
      </c>
      <c r="H36" s="23">
        <v>45884</v>
      </c>
      <c r="I36" s="23">
        <v>46233</v>
      </c>
      <c r="L36" s="20">
        <v>0</v>
      </c>
      <c r="M36" s="20">
        <v>0</v>
      </c>
      <c r="N36" s="20">
        <v>995</v>
      </c>
      <c r="O36" s="21">
        <v>0</v>
      </c>
      <c r="Q36" s="20">
        <v>0</v>
      </c>
      <c r="R36" s="20">
        <f t="shared" si="2"/>
        <v>995</v>
      </c>
      <c r="S36" s="20">
        <v>995</v>
      </c>
    </row>
    <row r="37" spans="1:19">
      <c r="B37" s="18" t="s">
        <v>1304</v>
      </c>
      <c r="D37" s="18" t="s">
        <v>1305</v>
      </c>
      <c r="E37" s="18" t="s">
        <v>1306</v>
      </c>
      <c r="F37" s="18" t="s">
        <v>1307</v>
      </c>
      <c r="G37" s="19">
        <v>12</v>
      </c>
      <c r="H37" s="23">
        <v>45884</v>
      </c>
      <c r="I37" s="23">
        <v>46233</v>
      </c>
      <c r="J37" s="23">
        <v>45565</v>
      </c>
      <c r="K37" s="23">
        <v>45566</v>
      </c>
      <c r="L37" s="20">
        <v>970</v>
      </c>
      <c r="M37" s="20">
        <v>0</v>
      </c>
      <c r="N37" s="20">
        <v>970</v>
      </c>
      <c r="O37" s="21">
        <v>0</v>
      </c>
      <c r="Q37" s="20">
        <v>0</v>
      </c>
      <c r="R37" s="20">
        <f t="shared" si="2"/>
        <v>970</v>
      </c>
      <c r="S37" s="20">
        <v>970</v>
      </c>
    </row>
    <row r="38" spans="1:19">
      <c r="B38" s="18" t="s">
        <v>1308</v>
      </c>
      <c r="D38" s="18" t="s">
        <v>1309</v>
      </c>
      <c r="E38" s="18" t="s">
        <v>1310</v>
      </c>
      <c r="F38" s="18" t="s">
        <v>1311</v>
      </c>
      <c r="G38" s="19">
        <v>12</v>
      </c>
      <c r="H38" s="23">
        <v>45884</v>
      </c>
      <c r="I38" s="23">
        <v>46233</v>
      </c>
      <c r="J38" s="23">
        <v>45573</v>
      </c>
      <c r="K38" s="23">
        <v>45574</v>
      </c>
      <c r="L38" s="20">
        <v>995</v>
      </c>
      <c r="M38" s="20">
        <v>0</v>
      </c>
      <c r="N38" s="20">
        <v>995</v>
      </c>
      <c r="O38" s="21">
        <v>0</v>
      </c>
      <c r="Q38" s="20">
        <v>0</v>
      </c>
      <c r="R38" s="20">
        <f t="shared" si="2"/>
        <v>995</v>
      </c>
      <c r="S38" s="20">
        <v>995</v>
      </c>
    </row>
    <row r="39" spans="1:19">
      <c r="B39" s="18" t="s">
        <v>1312</v>
      </c>
      <c r="D39" s="18" t="s">
        <v>1313</v>
      </c>
      <c r="E39" s="18" t="s">
        <v>1314</v>
      </c>
      <c r="F39" s="18" t="s">
        <v>1315</v>
      </c>
      <c r="G39" s="19">
        <v>12</v>
      </c>
      <c r="H39" s="23">
        <v>45884</v>
      </c>
      <c r="I39" s="23">
        <v>46233</v>
      </c>
      <c r="J39" s="23">
        <v>45565</v>
      </c>
      <c r="K39" s="23">
        <v>45565</v>
      </c>
      <c r="L39" s="20">
        <v>970</v>
      </c>
      <c r="M39" s="20">
        <v>0</v>
      </c>
      <c r="N39" s="20">
        <v>970</v>
      </c>
      <c r="O39" s="21">
        <v>0</v>
      </c>
      <c r="Q39" s="20">
        <v>0</v>
      </c>
      <c r="R39" s="20">
        <f t="shared" si="2"/>
        <v>970</v>
      </c>
      <c r="S39" s="20">
        <v>970</v>
      </c>
    </row>
    <row r="40" spans="1:19">
      <c r="A40" s="17" t="s">
        <v>1316</v>
      </c>
    </row>
    <row r="41" spans="1:19">
      <c r="B41" s="18" t="s">
        <v>1317</v>
      </c>
      <c r="D41" s="18" t="s">
        <v>1318</v>
      </c>
      <c r="E41" s="18" t="s">
        <v>1319</v>
      </c>
      <c r="F41" s="18" t="s">
        <v>1320</v>
      </c>
      <c r="G41" s="19">
        <v>12</v>
      </c>
      <c r="H41" s="23">
        <v>45884</v>
      </c>
      <c r="I41" s="23">
        <v>46233</v>
      </c>
      <c r="L41" s="20">
        <v>0</v>
      </c>
      <c r="M41" s="20">
        <v>0</v>
      </c>
      <c r="N41" s="20">
        <v>1025</v>
      </c>
      <c r="O41" s="21">
        <v>0</v>
      </c>
      <c r="Q41" s="20">
        <v>0</v>
      </c>
      <c r="R41" s="20">
        <f t="shared" ref="R41:R52" si="3">N41</f>
        <v>1025</v>
      </c>
      <c r="S41" s="20">
        <v>1025</v>
      </c>
    </row>
    <row r="42" spans="1:19">
      <c r="B42" s="18" t="s">
        <v>1321</v>
      </c>
      <c r="D42" s="18" t="s">
        <v>1322</v>
      </c>
      <c r="E42" s="18" t="s">
        <v>1323</v>
      </c>
      <c r="F42" s="18" t="s">
        <v>1324</v>
      </c>
      <c r="G42" s="19">
        <v>12</v>
      </c>
      <c r="H42" s="23">
        <v>45884</v>
      </c>
      <c r="I42" s="23">
        <v>46233</v>
      </c>
      <c r="J42" s="23">
        <v>45561</v>
      </c>
      <c r="K42" s="23">
        <v>45561</v>
      </c>
      <c r="L42" s="20">
        <v>0</v>
      </c>
      <c r="M42" s="20">
        <v>0</v>
      </c>
      <c r="N42" s="20">
        <v>995</v>
      </c>
      <c r="O42" s="21">
        <v>0</v>
      </c>
      <c r="Q42" s="20">
        <v>0</v>
      </c>
      <c r="R42" s="20">
        <f t="shared" si="3"/>
        <v>995</v>
      </c>
      <c r="S42" s="20">
        <v>995</v>
      </c>
    </row>
    <row r="43" spans="1:19">
      <c r="B43" s="18" t="s">
        <v>1325</v>
      </c>
      <c r="D43" s="18" t="s">
        <v>1326</v>
      </c>
      <c r="E43" s="18" t="s">
        <v>1327</v>
      </c>
      <c r="F43" s="18" t="s">
        <v>1328</v>
      </c>
      <c r="G43" s="19">
        <v>12</v>
      </c>
      <c r="H43" s="23">
        <v>45884</v>
      </c>
      <c r="I43" s="23">
        <v>46233</v>
      </c>
      <c r="L43" s="20">
        <v>0</v>
      </c>
      <c r="M43" s="20">
        <v>0</v>
      </c>
      <c r="N43" s="20">
        <v>1025</v>
      </c>
      <c r="O43" s="21">
        <v>0</v>
      </c>
      <c r="Q43" s="20">
        <v>0</v>
      </c>
      <c r="R43" s="20">
        <f t="shared" si="3"/>
        <v>1025</v>
      </c>
      <c r="S43" s="20">
        <v>1025</v>
      </c>
    </row>
    <row r="44" spans="1:19">
      <c r="B44" s="18" t="s">
        <v>1329</v>
      </c>
      <c r="D44" s="18" t="s">
        <v>1330</v>
      </c>
      <c r="E44" s="18" t="s">
        <v>1331</v>
      </c>
      <c r="F44" s="18" t="s">
        <v>1332</v>
      </c>
      <c r="G44" s="19">
        <v>12</v>
      </c>
      <c r="H44" s="23">
        <v>45884</v>
      </c>
      <c r="I44" s="23">
        <v>46233</v>
      </c>
      <c r="J44" s="23">
        <v>45558</v>
      </c>
      <c r="K44" s="23">
        <v>45558</v>
      </c>
      <c r="L44" s="20">
        <v>0</v>
      </c>
      <c r="M44" s="20">
        <v>0</v>
      </c>
      <c r="N44" s="20">
        <v>995</v>
      </c>
      <c r="O44" s="21">
        <v>0</v>
      </c>
      <c r="Q44" s="20">
        <v>0</v>
      </c>
      <c r="R44" s="20">
        <f t="shared" si="3"/>
        <v>995</v>
      </c>
      <c r="S44" s="20">
        <v>995</v>
      </c>
    </row>
    <row r="45" spans="1:19">
      <c r="B45" s="18" t="s">
        <v>1333</v>
      </c>
      <c r="D45" s="18" t="s">
        <v>1334</v>
      </c>
      <c r="E45" s="18" t="s">
        <v>1335</v>
      </c>
      <c r="F45" s="18" t="s">
        <v>1336</v>
      </c>
      <c r="G45" s="19">
        <v>12</v>
      </c>
      <c r="H45" s="23">
        <v>45884</v>
      </c>
      <c r="I45" s="23">
        <v>46233</v>
      </c>
      <c r="J45" s="23">
        <v>45582</v>
      </c>
      <c r="K45" s="23">
        <v>45587</v>
      </c>
      <c r="L45" s="20">
        <v>1025</v>
      </c>
      <c r="M45" s="20">
        <v>0</v>
      </c>
      <c r="N45" s="20">
        <v>1025</v>
      </c>
      <c r="O45" s="21">
        <v>0</v>
      </c>
      <c r="Q45" s="20">
        <v>0</v>
      </c>
      <c r="R45" s="20">
        <f t="shared" si="3"/>
        <v>1025</v>
      </c>
      <c r="S45" s="20">
        <v>1025</v>
      </c>
    </row>
    <row r="46" spans="1:19">
      <c r="B46" s="18" t="s">
        <v>1337</v>
      </c>
      <c r="D46" s="18" t="s">
        <v>1338</v>
      </c>
      <c r="E46" s="18" t="s">
        <v>1339</v>
      </c>
      <c r="F46" s="18" t="s">
        <v>1340</v>
      </c>
      <c r="G46" s="19">
        <v>12</v>
      </c>
      <c r="H46" s="23">
        <v>45884</v>
      </c>
      <c r="I46" s="23">
        <v>46233</v>
      </c>
      <c r="J46" s="23">
        <v>45587</v>
      </c>
      <c r="K46" s="23">
        <v>45588</v>
      </c>
      <c r="L46" s="20">
        <v>0</v>
      </c>
      <c r="M46" s="20">
        <v>0</v>
      </c>
      <c r="N46" s="20">
        <v>1025</v>
      </c>
      <c r="O46" s="21">
        <v>0</v>
      </c>
      <c r="Q46" s="20">
        <v>0</v>
      </c>
      <c r="R46" s="20">
        <f t="shared" si="3"/>
        <v>1025</v>
      </c>
      <c r="S46" s="20">
        <v>1025</v>
      </c>
    </row>
    <row r="47" spans="1:19">
      <c r="B47" s="18" t="s">
        <v>1341</v>
      </c>
      <c r="D47" s="18" t="s">
        <v>1342</v>
      </c>
      <c r="E47" s="18" t="s">
        <v>1343</v>
      </c>
      <c r="F47" s="18" t="s">
        <v>1344</v>
      </c>
      <c r="G47" s="19">
        <v>12</v>
      </c>
      <c r="H47" s="23">
        <v>45884</v>
      </c>
      <c r="I47" s="23">
        <v>46233</v>
      </c>
      <c r="J47" s="23">
        <v>45597</v>
      </c>
      <c r="K47" s="23">
        <v>45597</v>
      </c>
      <c r="L47" s="20">
        <v>1025</v>
      </c>
      <c r="M47" s="20">
        <v>0</v>
      </c>
      <c r="N47" s="20">
        <v>1095</v>
      </c>
      <c r="O47" s="21">
        <v>0</v>
      </c>
      <c r="Q47" s="20">
        <v>0</v>
      </c>
      <c r="R47" s="20">
        <f t="shared" si="3"/>
        <v>1095</v>
      </c>
      <c r="S47" s="20">
        <v>1095</v>
      </c>
    </row>
    <row r="48" spans="1:19">
      <c r="B48" s="18" t="s">
        <v>1345</v>
      </c>
      <c r="D48" s="18" t="s">
        <v>1346</v>
      </c>
      <c r="E48" s="18" t="s">
        <v>1347</v>
      </c>
      <c r="F48" s="18" t="s">
        <v>1348</v>
      </c>
      <c r="G48" s="19">
        <v>12</v>
      </c>
      <c r="H48" s="23">
        <v>45884</v>
      </c>
      <c r="I48" s="23">
        <v>46233</v>
      </c>
      <c r="J48" s="23">
        <v>45565</v>
      </c>
      <c r="K48" s="23">
        <v>45565</v>
      </c>
      <c r="L48" s="20">
        <v>0</v>
      </c>
      <c r="M48" s="20">
        <v>0</v>
      </c>
      <c r="N48" s="20">
        <v>995</v>
      </c>
      <c r="O48" s="21">
        <v>0</v>
      </c>
      <c r="Q48" s="20">
        <v>0</v>
      </c>
      <c r="R48" s="20">
        <f t="shared" si="3"/>
        <v>995</v>
      </c>
      <c r="S48" s="20">
        <v>995</v>
      </c>
    </row>
    <row r="49" spans="1:19">
      <c r="B49" s="18" t="s">
        <v>1349</v>
      </c>
      <c r="D49" s="18" t="s">
        <v>1350</v>
      </c>
      <c r="E49" s="18" t="s">
        <v>1351</v>
      </c>
      <c r="F49" s="18" t="s">
        <v>1352</v>
      </c>
      <c r="G49" s="19">
        <v>12</v>
      </c>
      <c r="H49" s="23">
        <v>45884</v>
      </c>
      <c r="I49" s="23">
        <v>46233</v>
      </c>
      <c r="J49" s="23">
        <v>45596</v>
      </c>
      <c r="K49" s="23">
        <v>45596</v>
      </c>
      <c r="L49" s="20">
        <v>0</v>
      </c>
      <c r="M49" s="20">
        <v>0</v>
      </c>
      <c r="N49" s="20">
        <v>1095</v>
      </c>
      <c r="O49" s="21">
        <v>0</v>
      </c>
      <c r="Q49" s="20">
        <v>0</v>
      </c>
      <c r="R49" s="20">
        <f t="shared" si="3"/>
        <v>1095</v>
      </c>
      <c r="S49" s="20">
        <v>1095</v>
      </c>
    </row>
    <row r="50" spans="1:19">
      <c r="B50" s="18" t="s">
        <v>1353</v>
      </c>
      <c r="D50" s="18" t="s">
        <v>1354</v>
      </c>
      <c r="E50" s="18" t="s">
        <v>1355</v>
      </c>
      <c r="F50" s="18" t="s">
        <v>1356</v>
      </c>
      <c r="G50" s="19">
        <v>12</v>
      </c>
      <c r="H50" s="23">
        <v>45884</v>
      </c>
      <c r="I50" s="23">
        <v>46233</v>
      </c>
      <c r="J50" s="23">
        <v>45595</v>
      </c>
      <c r="K50" s="23">
        <v>45596</v>
      </c>
      <c r="L50" s="20">
        <v>1025</v>
      </c>
      <c r="M50" s="20">
        <v>0</v>
      </c>
      <c r="N50" s="20">
        <v>1025</v>
      </c>
      <c r="O50" s="21">
        <v>0</v>
      </c>
      <c r="Q50" s="20">
        <v>0</v>
      </c>
      <c r="R50" s="20">
        <f t="shared" si="3"/>
        <v>1025</v>
      </c>
      <c r="S50" s="20">
        <v>1025</v>
      </c>
    </row>
    <row r="51" spans="1:19">
      <c r="B51" s="18" t="s">
        <v>1357</v>
      </c>
      <c r="D51" s="18" t="s">
        <v>1358</v>
      </c>
      <c r="E51" s="18" t="s">
        <v>1359</v>
      </c>
      <c r="F51" s="18" t="s">
        <v>1360</v>
      </c>
      <c r="G51" s="19">
        <v>12</v>
      </c>
      <c r="H51" s="23">
        <v>45884</v>
      </c>
      <c r="I51" s="23">
        <v>46233</v>
      </c>
      <c r="J51" s="23">
        <v>45595</v>
      </c>
      <c r="K51" s="23">
        <v>45596</v>
      </c>
      <c r="L51" s="20">
        <v>1025</v>
      </c>
      <c r="M51" s="20">
        <v>0</v>
      </c>
      <c r="N51" s="20">
        <v>1025</v>
      </c>
      <c r="O51" s="21">
        <v>0</v>
      </c>
      <c r="Q51" s="20">
        <v>0</v>
      </c>
      <c r="R51" s="20">
        <f t="shared" si="3"/>
        <v>1025</v>
      </c>
      <c r="S51" s="20">
        <v>1025</v>
      </c>
    </row>
    <row r="52" spans="1:19">
      <c r="B52" s="18" t="s">
        <v>1361</v>
      </c>
      <c r="D52" s="18" t="s">
        <v>1362</v>
      </c>
      <c r="E52" s="18" t="s">
        <v>1363</v>
      </c>
      <c r="F52" s="18" t="s">
        <v>1364</v>
      </c>
      <c r="G52" s="19">
        <v>12</v>
      </c>
      <c r="H52" s="23">
        <v>45884</v>
      </c>
      <c r="I52" s="23">
        <v>46233</v>
      </c>
      <c r="J52" s="23">
        <v>45595</v>
      </c>
      <c r="K52" s="23">
        <v>45596</v>
      </c>
      <c r="L52" s="20">
        <v>1025</v>
      </c>
      <c r="M52" s="20">
        <v>0</v>
      </c>
      <c r="N52" s="20">
        <v>1095</v>
      </c>
      <c r="O52" s="21">
        <v>0</v>
      </c>
      <c r="Q52" s="20">
        <v>0</v>
      </c>
      <c r="R52" s="20">
        <f t="shared" si="3"/>
        <v>1095</v>
      </c>
      <c r="S52" s="20">
        <v>1095</v>
      </c>
    </row>
    <row r="53" spans="1:19">
      <c r="A53" s="17" t="s">
        <v>1365</v>
      </c>
    </row>
    <row r="54" spans="1:19">
      <c r="A54" s="18" t="s">
        <v>1366</v>
      </c>
      <c r="B54" s="18" t="s">
        <v>1367</v>
      </c>
      <c r="C54" s="18" t="s">
        <v>1368</v>
      </c>
      <c r="D54" s="18" t="s">
        <v>1369</v>
      </c>
      <c r="E54" s="18" t="s">
        <v>1370</v>
      </c>
      <c r="F54" s="18" t="s">
        <v>1371</v>
      </c>
      <c r="G54" s="19">
        <v>12</v>
      </c>
      <c r="H54" s="23">
        <v>45869</v>
      </c>
      <c r="I54" s="23">
        <v>46233</v>
      </c>
      <c r="J54" s="23">
        <v>45531</v>
      </c>
      <c r="K54" s="23">
        <v>45532</v>
      </c>
      <c r="L54" s="20">
        <v>0</v>
      </c>
      <c r="M54" s="20">
        <v>683.75</v>
      </c>
      <c r="N54" s="20">
        <v>700</v>
      </c>
      <c r="O54" s="21">
        <v>0</v>
      </c>
      <c r="Q54" s="20">
        <v>0</v>
      </c>
      <c r="R54" s="20">
        <f t="shared" ref="R54:R69" si="4">N54</f>
        <v>700</v>
      </c>
      <c r="S54" s="20">
        <v>700</v>
      </c>
    </row>
    <row r="55" spans="1:19">
      <c r="A55" s="18" t="s">
        <v>1372</v>
      </c>
      <c r="B55" s="18" t="s">
        <v>1373</v>
      </c>
      <c r="C55" s="18" t="s">
        <v>1374</v>
      </c>
      <c r="D55" s="18" t="s">
        <v>1375</v>
      </c>
      <c r="E55" s="18" t="s">
        <v>1376</v>
      </c>
      <c r="F55" s="18" t="s">
        <v>1377</v>
      </c>
      <c r="G55" s="19">
        <v>12</v>
      </c>
      <c r="H55" s="23">
        <v>45869</v>
      </c>
      <c r="I55" s="23">
        <v>46233</v>
      </c>
      <c r="J55" s="23">
        <v>45532</v>
      </c>
      <c r="K55" s="23">
        <v>45532</v>
      </c>
      <c r="L55" s="20">
        <v>0</v>
      </c>
      <c r="M55" s="20">
        <v>683.75</v>
      </c>
      <c r="N55" s="20">
        <v>770</v>
      </c>
      <c r="O55" s="21">
        <v>0</v>
      </c>
      <c r="Q55" s="20">
        <v>795</v>
      </c>
      <c r="R55" s="20">
        <f t="shared" si="4"/>
        <v>770</v>
      </c>
      <c r="S55" s="20">
        <v>770</v>
      </c>
    </row>
    <row r="56" spans="1:19">
      <c r="A56" s="18" t="s">
        <v>1378</v>
      </c>
      <c r="B56" s="18" t="s">
        <v>1379</v>
      </c>
      <c r="C56" s="18" t="s">
        <v>1380</v>
      </c>
      <c r="D56" s="18" t="s">
        <v>1381</v>
      </c>
      <c r="E56" s="18" t="s">
        <v>1382</v>
      </c>
      <c r="F56" s="18" t="s">
        <v>1383</v>
      </c>
      <c r="G56" s="19">
        <v>12</v>
      </c>
      <c r="H56" s="23">
        <v>45869</v>
      </c>
      <c r="I56" s="23">
        <v>46233</v>
      </c>
      <c r="J56" s="23">
        <v>45531</v>
      </c>
      <c r="K56" s="23">
        <v>45532</v>
      </c>
      <c r="L56" s="20">
        <v>0</v>
      </c>
      <c r="M56" s="20">
        <v>683.75</v>
      </c>
      <c r="N56" s="20">
        <v>770</v>
      </c>
      <c r="O56" s="21">
        <v>0</v>
      </c>
      <c r="Q56" s="20">
        <v>795</v>
      </c>
      <c r="R56" s="20">
        <f t="shared" si="4"/>
        <v>770</v>
      </c>
      <c r="S56" s="20">
        <v>770</v>
      </c>
    </row>
    <row r="57" spans="1:19">
      <c r="B57" s="18" t="s">
        <v>1384</v>
      </c>
      <c r="D57" s="18" t="s">
        <v>1385</v>
      </c>
      <c r="E57" s="18" t="s">
        <v>1386</v>
      </c>
      <c r="F57" s="18" t="s">
        <v>1387</v>
      </c>
      <c r="G57" s="19">
        <v>12</v>
      </c>
      <c r="H57" s="23">
        <v>45884</v>
      </c>
      <c r="I57" s="23">
        <v>46233</v>
      </c>
      <c r="J57" s="23">
        <v>45552</v>
      </c>
      <c r="K57" s="23">
        <v>45552</v>
      </c>
      <c r="L57" s="20">
        <v>735</v>
      </c>
      <c r="M57" s="20">
        <v>0</v>
      </c>
      <c r="N57" s="20">
        <v>805</v>
      </c>
      <c r="O57" s="21">
        <v>0</v>
      </c>
      <c r="Q57" s="20">
        <v>0</v>
      </c>
      <c r="R57" s="20">
        <f t="shared" si="4"/>
        <v>805</v>
      </c>
      <c r="S57" s="20">
        <v>805</v>
      </c>
    </row>
    <row r="58" spans="1:19">
      <c r="B58" s="18" t="s">
        <v>1388</v>
      </c>
      <c r="D58" s="18" t="s">
        <v>1389</v>
      </c>
      <c r="E58" s="18" t="s">
        <v>1390</v>
      </c>
      <c r="F58" s="18" t="s">
        <v>1391</v>
      </c>
      <c r="G58" s="19">
        <v>12</v>
      </c>
      <c r="H58" s="23">
        <v>45884</v>
      </c>
      <c r="I58" s="23">
        <v>46233</v>
      </c>
      <c r="J58" s="23">
        <v>45552</v>
      </c>
      <c r="K58" s="23">
        <v>45552</v>
      </c>
      <c r="L58" s="20">
        <v>0</v>
      </c>
      <c r="M58" s="20">
        <v>0</v>
      </c>
      <c r="N58" s="20">
        <v>735</v>
      </c>
      <c r="O58" s="21">
        <v>0</v>
      </c>
      <c r="Q58" s="20">
        <v>0</v>
      </c>
      <c r="R58" s="20">
        <f t="shared" si="4"/>
        <v>735</v>
      </c>
      <c r="S58" s="20">
        <v>735</v>
      </c>
    </row>
    <row r="59" spans="1:19">
      <c r="B59" s="18" t="s">
        <v>1392</v>
      </c>
      <c r="D59" s="18" t="s">
        <v>1393</v>
      </c>
      <c r="E59" s="18" t="s">
        <v>1394</v>
      </c>
      <c r="F59" s="18" t="s">
        <v>1395</v>
      </c>
      <c r="G59" s="19">
        <v>12</v>
      </c>
      <c r="H59" s="23">
        <v>45884</v>
      </c>
      <c r="I59" s="23">
        <v>46233</v>
      </c>
      <c r="J59" s="23">
        <v>45552</v>
      </c>
      <c r="K59" s="23">
        <v>45553</v>
      </c>
      <c r="L59" s="20">
        <v>735</v>
      </c>
      <c r="M59" s="20">
        <v>0</v>
      </c>
      <c r="N59" s="20">
        <v>735</v>
      </c>
      <c r="O59" s="21">
        <v>0</v>
      </c>
      <c r="Q59" s="20">
        <v>0</v>
      </c>
      <c r="R59" s="20">
        <f t="shared" si="4"/>
        <v>735</v>
      </c>
      <c r="S59" s="20">
        <v>735</v>
      </c>
    </row>
    <row r="60" spans="1:19">
      <c r="B60" s="18" t="s">
        <v>1396</v>
      </c>
      <c r="D60" s="18" t="s">
        <v>1397</v>
      </c>
      <c r="E60" s="18" t="s">
        <v>1398</v>
      </c>
      <c r="F60" s="18" t="s">
        <v>1399</v>
      </c>
      <c r="G60" s="19">
        <v>12</v>
      </c>
      <c r="H60" s="23">
        <v>45884</v>
      </c>
      <c r="I60" s="23">
        <v>46233</v>
      </c>
      <c r="J60" s="23">
        <v>45582</v>
      </c>
      <c r="K60" s="23">
        <v>45587</v>
      </c>
      <c r="L60" s="20">
        <v>780</v>
      </c>
      <c r="M60" s="20">
        <v>0</v>
      </c>
      <c r="N60" s="20">
        <v>780</v>
      </c>
      <c r="O60" s="21">
        <v>0</v>
      </c>
      <c r="Q60" s="20">
        <v>0</v>
      </c>
      <c r="R60" s="20">
        <f t="shared" si="4"/>
        <v>780</v>
      </c>
      <c r="S60" s="20">
        <v>780</v>
      </c>
    </row>
    <row r="61" spans="1:19">
      <c r="B61" s="18" t="s">
        <v>1400</v>
      </c>
      <c r="D61" s="18" t="s">
        <v>1401</v>
      </c>
      <c r="E61" s="18" t="s">
        <v>1402</v>
      </c>
      <c r="F61" s="18" t="s">
        <v>1403</v>
      </c>
      <c r="G61" s="19">
        <v>12</v>
      </c>
      <c r="H61" s="23">
        <v>45884</v>
      </c>
      <c r="I61" s="23">
        <v>46233</v>
      </c>
      <c r="J61" s="23">
        <v>45553</v>
      </c>
      <c r="K61" s="23">
        <v>45553</v>
      </c>
      <c r="L61" s="20">
        <v>735</v>
      </c>
      <c r="M61" s="20">
        <v>0</v>
      </c>
      <c r="N61" s="20">
        <v>735</v>
      </c>
      <c r="O61" s="21">
        <v>0</v>
      </c>
      <c r="Q61" s="20">
        <v>0</v>
      </c>
      <c r="R61" s="20">
        <f t="shared" si="4"/>
        <v>735</v>
      </c>
      <c r="S61" s="20">
        <v>735</v>
      </c>
    </row>
    <row r="62" spans="1:19">
      <c r="B62" s="18" t="s">
        <v>1404</v>
      </c>
      <c r="D62" s="18" t="s">
        <v>1405</v>
      </c>
      <c r="E62" s="18" t="s">
        <v>1406</v>
      </c>
      <c r="F62" s="18" t="s">
        <v>1407</v>
      </c>
      <c r="G62" s="19">
        <v>12</v>
      </c>
      <c r="H62" s="23">
        <v>45884</v>
      </c>
      <c r="I62" s="23">
        <v>46233</v>
      </c>
      <c r="J62" s="23">
        <v>45562</v>
      </c>
      <c r="K62" s="23">
        <v>45565</v>
      </c>
      <c r="L62" s="20">
        <v>755</v>
      </c>
      <c r="M62" s="20">
        <v>0</v>
      </c>
      <c r="N62" s="20">
        <v>755</v>
      </c>
      <c r="O62" s="21">
        <v>0</v>
      </c>
      <c r="Q62" s="20">
        <v>0</v>
      </c>
      <c r="R62" s="20">
        <f t="shared" si="4"/>
        <v>755</v>
      </c>
      <c r="S62" s="20">
        <v>755</v>
      </c>
    </row>
    <row r="63" spans="1:19">
      <c r="B63" s="18" t="s">
        <v>1408</v>
      </c>
      <c r="D63" s="18" t="s">
        <v>1409</v>
      </c>
      <c r="E63" s="18" t="s">
        <v>1410</v>
      </c>
      <c r="F63" s="18" t="s">
        <v>1411</v>
      </c>
      <c r="G63" s="19">
        <v>12</v>
      </c>
      <c r="H63" s="23">
        <v>45884</v>
      </c>
      <c r="I63" s="23">
        <v>46233</v>
      </c>
      <c r="J63" s="23">
        <v>45548</v>
      </c>
      <c r="K63" s="23">
        <v>45548</v>
      </c>
      <c r="L63" s="20">
        <v>0</v>
      </c>
      <c r="M63" s="20">
        <v>0</v>
      </c>
      <c r="N63" s="20">
        <v>805</v>
      </c>
      <c r="O63" s="21">
        <v>0</v>
      </c>
      <c r="Q63" s="20">
        <v>0</v>
      </c>
      <c r="R63" s="20">
        <f t="shared" si="4"/>
        <v>805</v>
      </c>
      <c r="S63" s="20">
        <v>805</v>
      </c>
    </row>
    <row r="64" spans="1:19">
      <c r="B64" s="18" t="s">
        <v>1412</v>
      </c>
      <c r="D64" s="18" t="s">
        <v>1413</v>
      </c>
      <c r="E64" s="18" t="s">
        <v>1414</v>
      </c>
      <c r="F64" s="18" t="s">
        <v>1415</v>
      </c>
      <c r="G64" s="19">
        <v>12</v>
      </c>
      <c r="H64" s="23">
        <v>45884</v>
      </c>
      <c r="I64" s="23">
        <v>46233</v>
      </c>
      <c r="J64" s="23">
        <v>45574</v>
      </c>
      <c r="K64" s="23">
        <v>45574</v>
      </c>
      <c r="L64" s="20">
        <v>0</v>
      </c>
      <c r="M64" s="20">
        <v>0</v>
      </c>
      <c r="N64" s="20">
        <v>780</v>
      </c>
      <c r="O64" s="21">
        <v>0</v>
      </c>
      <c r="Q64" s="20">
        <v>0</v>
      </c>
      <c r="R64" s="20">
        <f t="shared" si="4"/>
        <v>780</v>
      </c>
      <c r="S64" s="20">
        <v>780</v>
      </c>
    </row>
    <row r="65" spans="1:19">
      <c r="B65" s="18" t="s">
        <v>1416</v>
      </c>
      <c r="D65" s="18" t="s">
        <v>1417</v>
      </c>
      <c r="E65" s="18" t="s">
        <v>1418</v>
      </c>
      <c r="F65" s="18" t="s">
        <v>1419</v>
      </c>
      <c r="G65" s="19">
        <v>12</v>
      </c>
      <c r="H65" s="23">
        <v>45884</v>
      </c>
      <c r="I65" s="23">
        <v>46233</v>
      </c>
      <c r="J65" s="23">
        <v>45574</v>
      </c>
      <c r="K65" s="23">
        <v>45574</v>
      </c>
      <c r="L65" s="20">
        <v>0</v>
      </c>
      <c r="M65" s="20">
        <v>0</v>
      </c>
      <c r="N65" s="20">
        <v>780</v>
      </c>
      <c r="O65" s="21">
        <v>0</v>
      </c>
      <c r="Q65" s="20">
        <v>0</v>
      </c>
      <c r="R65" s="20">
        <f t="shared" si="4"/>
        <v>780</v>
      </c>
      <c r="S65" s="20">
        <v>780</v>
      </c>
    </row>
    <row r="66" spans="1:19">
      <c r="B66" s="18" t="s">
        <v>1420</v>
      </c>
      <c r="D66" s="18" t="s">
        <v>1421</v>
      </c>
      <c r="E66" s="18" t="s">
        <v>1422</v>
      </c>
      <c r="F66" s="18" t="s">
        <v>1423</v>
      </c>
      <c r="G66" s="19">
        <v>12</v>
      </c>
      <c r="H66" s="23">
        <v>45884</v>
      </c>
      <c r="I66" s="23">
        <v>46233</v>
      </c>
      <c r="J66" s="23">
        <v>45551</v>
      </c>
      <c r="K66" s="23">
        <v>45552</v>
      </c>
      <c r="L66" s="20">
        <v>735</v>
      </c>
      <c r="M66" s="20">
        <v>0</v>
      </c>
      <c r="N66" s="20">
        <v>735</v>
      </c>
      <c r="O66" s="21">
        <v>0</v>
      </c>
      <c r="Q66" s="20">
        <v>0</v>
      </c>
      <c r="R66" s="20">
        <f t="shared" si="4"/>
        <v>735</v>
      </c>
      <c r="S66" s="20">
        <v>735</v>
      </c>
    </row>
    <row r="67" spans="1:19">
      <c r="B67" s="18" t="s">
        <v>1424</v>
      </c>
      <c r="D67" s="18" t="s">
        <v>1425</v>
      </c>
      <c r="E67" s="18" t="s">
        <v>1426</v>
      </c>
      <c r="F67" s="18" t="s">
        <v>1427</v>
      </c>
      <c r="G67" s="19">
        <v>12</v>
      </c>
      <c r="H67" s="23">
        <v>45884</v>
      </c>
      <c r="I67" s="23">
        <v>46233</v>
      </c>
      <c r="J67" s="23">
        <v>45562</v>
      </c>
      <c r="K67" s="23">
        <v>45562</v>
      </c>
      <c r="L67" s="20">
        <v>0</v>
      </c>
      <c r="M67" s="20">
        <v>0</v>
      </c>
      <c r="N67" s="20">
        <v>735</v>
      </c>
      <c r="O67" s="21">
        <v>0</v>
      </c>
      <c r="Q67" s="20">
        <v>0</v>
      </c>
      <c r="R67" s="20">
        <f t="shared" si="4"/>
        <v>735</v>
      </c>
      <c r="S67" s="20">
        <v>735</v>
      </c>
    </row>
    <row r="68" spans="1:19">
      <c r="B68" s="18" t="s">
        <v>1428</v>
      </c>
      <c r="D68" s="18" t="s">
        <v>1429</v>
      </c>
      <c r="E68" s="18" t="s">
        <v>1430</v>
      </c>
      <c r="F68" s="18" t="s">
        <v>1431</v>
      </c>
      <c r="G68" s="19">
        <v>12</v>
      </c>
      <c r="H68" s="23">
        <v>45884</v>
      </c>
      <c r="I68" s="23">
        <v>46233</v>
      </c>
      <c r="J68" s="23">
        <v>45575</v>
      </c>
      <c r="K68" s="23">
        <v>45575</v>
      </c>
      <c r="L68" s="20">
        <v>0</v>
      </c>
      <c r="M68" s="20">
        <v>0</v>
      </c>
      <c r="N68" s="20">
        <v>780</v>
      </c>
      <c r="O68" s="21">
        <v>0</v>
      </c>
      <c r="Q68" s="20">
        <v>0</v>
      </c>
      <c r="R68" s="20">
        <f t="shared" si="4"/>
        <v>780</v>
      </c>
      <c r="S68" s="20">
        <v>780</v>
      </c>
    </row>
    <row r="69" spans="1:19">
      <c r="B69" s="18" t="s">
        <v>1432</v>
      </c>
      <c r="D69" s="18" t="s">
        <v>1433</v>
      </c>
      <c r="E69" s="18" t="s">
        <v>1434</v>
      </c>
      <c r="F69" s="18" t="s">
        <v>1435</v>
      </c>
      <c r="G69" s="19">
        <v>12</v>
      </c>
      <c r="H69" s="23">
        <v>45884</v>
      </c>
      <c r="I69" s="23">
        <v>46233</v>
      </c>
      <c r="J69" s="23">
        <v>45558</v>
      </c>
      <c r="K69" s="23">
        <v>45559</v>
      </c>
      <c r="L69" s="20">
        <v>755</v>
      </c>
      <c r="M69" s="20">
        <v>0</v>
      </c>
      <c r="N69" s="20">
        <v>755</v>
      </c>
      <c r="O69" s="21">
        <v>0</v>
      </c>
      <c r="Q69" s="20">
        <v>0</v>
      </c>
      <c r="R69" s="20">
        <f t="shared" si="4"/>
        <v>755</v>
      </c>
      <c r="S69" s="20">
        <v>755</v>
      </c>
    </row>
    <row r="70" spans="1:19">
      <c r="A70" s="17" t="s">
        <v>1436</v>
      </c>
    </row>
    <row r="71" spans="1:19">
      <c r="A71" s="18" t="s">
        <v>1437</v>
      </c>
      <c r="B71" s="18" t="s">
        <v>1438</v>
      </c>
      <c r="C71" s="18" t="s">
        <v>1439</v>
      </c>
      <c r="D71" s="18" t="s">
        <v>1440</v>
      </c>
      <c r="E71" s="18" t="s">
        <v>1441</v>
      </c>
      <c r="F71" s="18" t="s">
        <v>1442</v>
      </c>
      <c r="G71" s="19">
        <v>12</v>
      </c>
      <c r="H71" s="23">
        <v>45869</v>
      </c>
      <c r="I71" s="23">
        <v>46233</v>
      </c>
      <c r="J71" s="23">
        <v>45552</v>
      </c>
      <c r="K71" s="23">
        <v>45552</v>
      </c>
      <c r="L71" s="20">
        <v>0</v>
      </c>
      <c r="M71" s="20">
        <v>706.25</v>
      </c>
      <c r="N71" s="20">
        <v>760</v>
      </c>
      <c r="O71" s="21">
        <v>0</v>
      </c>
      <c r="Q71" s="20">
        <v>855</v>
      </c>
      <c r="R71" s="20">
        <f t="shared" ref="R71:R86" si="5">N71</f>
        <v>760</v>
      </c>
      <c r="S71" s="20">
        <v>760</v>
      </c>
    </row>
    <row r="72" spans="1:19">
      <c r="A72" s="18" t="s">
        <v>1443</v>
      </c>
      <c r="B72" s="18" t="s">
        <v>1444</v>
      </c>
      <c r="C72" s="18" t="s">
        <v>1445</v>
      </c>
      <c r="D72" s="18" t="s">
        <v>1446</v>
      </c>
      <c r="E72" s="18" t="s">
        <v>1447</v>
      </c>
      <c r="F72" s="18" t="s">
        <v>1448</v>
      </c>
      <c r="G72" s="19">
        <v>12</v>
      </c>
      <c r="H72" s="23">
        <v>45869</v>
      </c>
      <c r="I72" s="23">
        <v>46233</v>
      </c>
      <c r="J72" s="23">
        <v>45551</v>
      </c>
      <c r="K72" s="23">
        <v>45551</v>
      </c>
      <c r="L72" s="20">
        <v>0</v>
      </c>
      <c r="M72" s="20">
        <v>706.25</v>
      </c>
      <c r="N72" s="20">
        <v>740</v>
      </c>
      <c r="O72" s="21">
        <v>0</v>
      </c>
      <c r="Q72" s="20">
        <v>855</v>
      </c>
      <c r="R72" s="20">
        <f t="shared" si="5"/>
        <v>740</v>
      </c>
      <c r="S72" s="20">
        <v>740</v>
      </c>
    </row>
    <row r="73" spans="1:19">
      <c r="A73" s="18" t="s">
        <v>1449</v>
      </c>
      <c r="B73" s="18" t="s">
        <v>1450</v>
      </c>
      <c r="C73" s="18" t="s">
        <v>1451</v>
      </c>
      <c r="D73" s="18" t="s">
        <v>1452</v>
      </c>
      <c r="E73" s="18" t="s">
        <v>1453</v>
      </c>
      <c r="F73" s="18" t="s">
        <v>1454</v>
      </c>
      <c r="G73" s="19">
        <v>12</v>
      </c>
      <c r="H73" s="23">
        <v>45869</v>
      </c>
      <c r="I73" s="23">
        <v>46233</v>
      </c>
      <c r="J73" s="23">
        <v>45530</v>
      </c>
      <c r="K73" s="23">
        <v>45531</v>
      </c>
      <c r="L73" s="20">
        <v>0</v>
      </c>
      <c r="M73" s="20">
        <v>706.25</v>
      </c>
      <c r="N73" s="20">
        <v>740</v>
      </c>
      <c r="O73" s="21">
        <v>0</v>
      </c>
      <c r="Q73" s="20">
        <v>855</v>
      </c>
      <c r="R73" s="20">
        <f t="shared" si="5"/>
        <v>740</v>
      </c>
      <c r="S73" s="20">
        <v>740</v>
      </c>
    </row>
    <row r="74" spans="1:19">
      <c r="A74" s="18" t="s">
        <v>1455</v>
      </c>
      <c r="B74" s="18" t="s">
        <v>1456</v>
      </c>
      <c r="C74" s="18" t="s">
        <v>1457</v>
      </c>
      <c r="D74" s="18" t="s">
        <v>1458</v>
      </c>
      <c r="E74" s="18" t="s">
        <v>1459</v>
      </c>
      <c r="F74" s="18" t="s">
        <v>1460</v>
      </c>
      <c r="G74" s="19">
        <v>12</v>
      </c>
      <c r="H74" s="23">
        <v>45869</v>
      </c>
      <c r="I74" s="23">
        <v>46233</v>
      </c>
      <c r="J74" s="23">
        <v>45551</v>
      </c>
      <c r="K74" s="23">
        <v>45551</v>
      </c>
      <c r="L74" s="20">
        <v>0</v>
      </c>
      <c r="M74" s="20">
        <v>706.25</v>
      </c>
      <c r="N74" s="20">
        <v>740</v>
      </c>
      <c r="O74" s="21">
        <v>0</v>
      </c>
      <c r="Q74" s="20">
        <v>855</v>
      </c>
      <c r="R74" s="20">
        <f t="shared" si="5"/>
        <v>740</v>
      </c>
      <c r="S74" s="20">
        <v>740</v>
      </c>
    </row>
    <row r="75" spans="1:19">
      <c r="A75" s="18" t="s">
        <v>1461</v>
      </c>
      <c r="B75" s="18" t="s">
        <v>1462</v>
      </c>
      <c r="C75" s="18" t="s">
        <v>1463</v>
      </c>
      <c r="D75" s="18" t="s">
        <v>1464</v>
      </c>
      <c r="E75" s="18" t="s">
        <v>1465</v>
      </c>
      <c r="F75" s="18" t="s">
        <v>1466</v>
      </c>
      <c r="G75" s="19">
        <v>12</v>
      </c>
      <c r="H75" s="23">
        <v>45869</v>
      </c>
      <c r="I75" s="23">
        <v>46233</v>
      </c>
      <c r="J75" s="23">
        <v>45530</v>
      </c>
      <c r="K75" s="23">
        <v>45531</v>
      </c>
      <c r="L75" s="20">
        <v>0</v>
      </c>
      <c r="M75" s="20">
        <v>706.25</v>
      </c>
      <c r="N75" s="20">
        <v>740</v>
      </c>
      <c r="O75" s="21">
        <v>0</v>
      </c>
      <c r="Q75" s="20">
        <v>855</v>
      </c>
      <c r="R75" s="20">
        <f t="shared" si="5"/>
        <v>740</v>
      </c>
      <c r="S75" s="20">
        <v>740</v>
      </c>
    </row>
    <row r="76" spans="1:19">
      <c r="A76" s="18" t="s">
        <v>1467</v>
      </c>
      <c r="B76" s="18" t="s">
        <v>1468</v>
      </c>
      <c r="C76" s="18" t="s">
        <v>1469</v>
      </c>
      <c r="D76" s="18" t="s">
        <v>1470</v>
      </c>
      <c r="E76" s="18" t="s">
        <v>1471</v>
      </c>
      <c r="F76" s="18" t="s">
        <v>1472</v>
      </c>
      <c r="G76" s="19">
        <v>12</v>
      </c>
      <c r="H76" s="23">
        <v>45869</v>
      </c>
      <c r="I76" s="23">
        <v>46233</v>
      </c>
      <c r="J76" s="23">
        <v>45541</v>
      </c>
      <c r="K76" s="23">
        <v>45544</v>
      </c>
      <c r="L76" s="20">
        <v>690</v>
      </c>
      <c r="M76" s="20">
        <v>706.25</v>
      </c>
      <c r="N76" s="20">
        <v>760</v>
      </c>
      <c r="O76" s="21">
        <v>0</v>
      </c>
      <c r="Q76" s="20">
        <v>855</v>
      </c>
      <c r="R76" s="20">
        <f t="shared" si="5"/>
        <v>760</v>
      </c>
      <c r="S76" s="20">
        <v>760</v>
      </c>
    </row>
    <row r="77" spans="1:19">
      <c r="B77" s="18" t="s">
        <v>1473</v>
      </c>
      <c r="D77" s="18" t="s">
        <v>1474</v>
      </c>
      <c r="E77" s="18" t="s">
        <v>1475</v>
      </c>
      <c r="F77" s="18" t="s">
        <v>1476</v>
      </c>
      <c r="G77" s="19">
        <v>12</v>
      </c>
      <c r="H77" s="23">
        <v>45884</v>
      </c>
      <c r="I77" s="23">
        <v>46233</v>
      </c>
      <c r="J77" s="23">
        <v>45575</v>
      </c>
      <c r="K77" s="23">
        <v>45575</v>
      </c>
      <c r="L77" s="20">
        <v>0</v>
      </c>
      <c r="M77" s="20">
        <v>0</v>
      </c>
      <c r="N77" s="20">
        <v>795</v>
      </c>
      <c r="O77" s="21">
        <v>0</v>
      </c>
      <c r="Q77" s="20">
        <v>0</v>
      </c>
      <c r="R77" s="20">
        <f t="shared" si="5"/>
        <v>795</v>
      </c>
      <c r="S77" s="20">
        <v>795</v>
      </c>
    </row>
    <row r="78" spans="1:19">
      <c r="B78" s="18" t="s">
        <v>1477</v>
      </c>
      <c r="D78" s="18" t="s">
        <v>1478</v>
      </c>
      <c r="E78" s="18" t="s">
        <v>1479</v>
      </c>
      <c r="F78" s="18" t="s">
        <v>1480</v>
      </c>
      <c r="G78" s="19">
        <v>12</v>
      </c>
      <c r="H78" s="23">
        <v>45884</v>
      </c>
      <c r="I78" s="23">
        <v>46233</v>
      </c>
      <c r="J78" s="23">
        <v>45576</v>
      </c>
      <c r="K78" s="23">
        <v>45578</v>
      </c>
      <c r="L78" s="20">
        <v>0</v>
      </c>
      <c r="M78" s="20">
        <v>0</v>
      </c>
      <c r="N78" s="20">
        <v>795</v>
      </c>
      <c r="O78" s="21">
        <v>0</v>
      </c>
      <c r="Q78" s="20">
        <v>0</v>
      </c>
      <c r="R78" s="20">
        <f t="shared" si="5"/>
        <v>795</v>
      </c>
      <c r="S78" s="20">
        <v>795</v>
      </c>
    </row>
    <row r="79" spans="1:19">
      <c r="B79" s="18" t="s">
        <v>1481</v>
      </c>
      <c r="D79" s="18" t="s">
        <v>1482</v>
      </c>
      <c r="E79" s="18" t="s">
        <v>1483</v>
      </c>
      <c r="F79" s="18" t="s">
        <v>1484</v>
      </c>
      <c r="G79" s="19">
        <v>12</v>
      </c>
      <c r="H79" s="23">
        <v>45884</v>
      </c>
      <c r="I79" s="23">
        <v>46233</v>
      </c>
      <c r="J79" s="23">
        <v>45556</v>
      </c>
      <c r="K79" s="23">
        <v>45558</v>
      </c>
      <c r="L79" s="20">
        <v>0</v>
      </c>
      <c r="M79" s="20">
        <v>0</v>
      </c>
      <c r="N79" s="20">
        <v>785</v>
      </c>
      <c r="O79" s="21">
        <v>0</v>
      </c>
      <c r="Q79" s="20">
        <v>0</v>
      </c>
      <c r="R79" s="20">
        <f t="shared" si="5"/>
        <v>785</v>
      </c>
      <c r="S79" s="20">
        <v>785</v>
      </c>
    </row>
    <row r="80" spans="1:19">
      <c r="B80" s="18" t="s">
        <v>1485</v>
      </c>
      <c r="D80" s="18" t="s">
        <v>1486</v>
      </c>
      <c r="E80" s="18" t="s">
        <v>1487</v>
      </c>
      <c r="F80" s="18" t="s">
        <v>1488</v>
      </c>
      <c r="G80" s="19">
        <v>12</v>
      </c>
      <c r="H80" s="23">
        <v>45884</v>
      </c>
      <c r="I80" s="23">
        <v>46233</v>
      </c>
      <c r="J80" s="23">
        <v>45556</v>
      </c>
      <c r="K80" s="23">
        <v>45558</v>
      </c>
      <c r="L80" s="20">
        <v>0</v>
      </c>
      <c r="M80" s="20">
        <v>0</v>
      </c>
      <c r="N80" s="20">
        <v>785</v>
      </c>
      <c r="O80" s="21">
        <v>0</v>
      </c>
      <c r="Q80" s="20">
        <v>0</v>
      </c>
      <c r="R80" s="20">
        <f t="shared" si="5"/>
        <v>785</v>
      </c>
      <c r="S80" s="20">
        <v>785</v>
      </c>
    </row>
    <row r="81" spans="1:19">
      <c r="B81" s="18" t="s">
        <v>1489</v>
      </c>
      <c r="D81" s="18" t="s">
        <v>1490</v>
      </c>
      <c r="E81" s="18" t="s">
        <v>1491</v>
      </c>
      <c r="F81" s="18" t="s">
        <v>1492</v>
      </c>
      <c r="G81" s="19">
        <v>12</v>
      </c>
      <c r="H81" s="23">
        <v>45884</v>
      </c>
      <c r="I81" s="23">
        <v>46233</v>
      </c>
      <c r="J81" s="23">
        <v>45562</v>
      </c>
      <c r="K81" s="23">
        <v>45562</v>
      </c>
      <c r="L81" s="20">
        <v>0</v>
      </c>
      <c r="M81" s="20">
        <v>0</v>
      </c>
      <c r="N81" s="20">
        <v>785</v>
      </c>
      <c r="O81" s="21">
        <v>0</v>
      </c>
      <c r="Q81" s="20">
        <v>0</v>
      </c>
      <c r="R81" s="20">
        <f t="shared" si="5"/>
        <v>785</v>
      </c>
      <c r="S81" s="20">
        <v>785</v>
      </c>
    </row>
    <row r="82" spans="1:19">
      <c r="B82" s="18" t="s">
        <v>1493</v>
      </c>
      <c r="D82" s="18" t="s">
        <v>1494</v>
      </c>
      <c r="E82" s="18" t="s">
        <v>1495</v>
      </c>
      <c r="F82" s="18" t="s">
        <v>1496</v>
      </c>
      <c r="G82" s="19">
        <v>12</v>
      </c>
      <c r="H82" s="23">
        <v>45884</v>
      </c>
      <c r="I82" s="23">
        <v>46233</v>
      </c>
      <c r="J82" s="23">
        <v>45556</v>
      </c>
      <c r="K82" s="23">
        <v>45575</v>
      </c>
      <c r="L82" s="20">
        <v>0</v>
      </c>
      <c r="M82" s="20">
        <v>0</v>
      </c>
      <c r="N82" s="20">
        <v>855</v>
      </c>
      <c r="O82" s="21">
        <v>0</v>
      </c>
      <c r="Q82" s="20">
        <v>0</v>
      </c>
      <c r="R82" s="20">
        <f t="shared" si="5"/>
        <v>855</v>
      </c>
      <c r="S82" s="20">
        <v>855</v>
      </c>
    </row>
    <row r="83" spans="1:19">
      <c r="B83" s="18" t="s">
        <v>1497</v>
      </c>
      <c r="D83" s="18" t="s">
        <v>1498</v>
      </c>
      <c r="E83" s="18" t="s">
        <v>1499</v>
      </c>
      <c r="F83" s="18" t="s">
        <v>1500</v>
      </c>
      <c r="G83" s="19">
        <v>12</v>
      </c>
      <c r="H83" s="23">
        <v>45884</v>
      </c>
      <c r="I83" s="23">
        <v>46233</v>
      </c>
      <c r="J83" s="23">
        <v>45553</v>
      </c>
      <c r="K83" s="23">
        <v>45553</v>
      </c>
      <c r="L83" s="20">
        <v>0</v>
      </c>
      <c r="M83" s="20">
        <v>0</v>
      </c>
      <c r="N83" s="20">
        <v>830</v>
      </c>
      <c r="O83" s="21">
        <v>0</v>
      </c>
      <c r="Q83" s="20">
        <v>0</v>
      </c>
      <c r="R83" s="20">
        <f t="shared" si="5"/>
        <v>830</v>
      </c>
      <c r="S83" s="20">
        <v>830</v>
      </c>
    </row>
    <row r="84" spans="1:19">
      <c r="B84" s="18" t="s">
        <v>1501</v>
      </c>
      <c r="D84" s="18" t="s">
        <v>1502</v>
      </c>
      <c r="E84" s="18" t="s">
        <v>1503</v>
      </c>
      <c r="F84" s="18" t="s">
        <v>1504</v>
      </c>
      <c r="G84" s="19">
        <v>12</v>
      </c>
      <c r="H84" s="23">
        <v>45884</v>
      </c>
      <c r="I84" s="23">
        <v>46233</v>
      </c>
      <c r="J84" s="23">
        <v>45575</v>
      </c>
      <c r="K84" s="23">
        <v>45576</v>
      </c>
      <c r="L84" s="20">
        <v>0</v>
      </c>
      <c r="M84" s="20">
        <v>0</v>
      </c>
      <c r="N84" s="20">
        <v>795</v>
      </c>
      <c r="O84" s="21">
        <v>0</v>
      </c>
      <c r="Q84" s="20">
        <v>0</v>
      </c>
      <c r="R84" s="20">
        <f t="shared" si="5"/>
        <v>795</v>
      </c>
      <c r="S84" s="20">
        <v>795</v>
      </c>
    </row>
    <row r="85" spans="1:19">
      <c r="B85" s="18" t="s">
        <v>1505</v>
      </c>
      <c r="D85" s="18" t="s">
        <v>1506</v>
      </c>
      <c r="E85" s="18" t="s">
        <v>1507</v>
      </c>
      <c r="F85" s="18" t="s">
        <v>1508</v>
      </c>
      <c r="G85" s="19">
        <v>12</v>
      </c>
      <c r="H85" s="23">
        <v>45884</v>
      </c>
      <c r="I85" s="23">
        <v>46233</v>
      </c>
      <c r="J85" s="23">
        <v>45574</v>
      </c>
      <c r="K85" s="23">
        <v>45575</v>
      </c>
      <c r="L85" s="20">
        <v>0</v>
      </c>
      <c r="M85" s="20">
        <v>0</v>
      </c>
      <c r="N85" s="20">
        <v>795</v>
      </c>
      <c r="O85" s="21">
        <v>0</v>
      </c>
      <c r="Q85" s="20">
        <v>0</v>
      </c>
      <c r="R85" s="20">
        <f t="shared" si="5"/>
        <v>795</v>
      </c>
      <c r="S85" s="20">
        <v>795</v>
      </c>
    </row>
    <row r="86" spans="1:19">
      <c r="B86" s="18" t="s">
        <v>1509</v>
      </c>
      <c r="D86" s="18" t="s">
        <v>1510</v>
      </c>
      <c r="E86" s="18" t="s">
        <v>1511</v>
      </c>
      <c r="F86" s="18" t="s">
        <v>1512</v>
      </c>
      <c r="G86" s="19">
        <v>12</v>
      </c>
      <c r="H86" s="23">
        <v>45884</v>
      </c>
      <c r="I86" s="23">
        <v>46233</v>
      </c>
      <c r="J86" s="23">
        <v>45556</v>
      </c>
      <c r="K86" s="23">
        <v>45558</v>
      </c>
      <c r="L86" s="20">
        <v>0</v>
      </c>
      <c r="M86" s="20">
        <v>0</v>
      </c>
      <c r="N86" s="20">
        <v>785</v>
      </c>
      <c r="O86" s="21">
        <v>0</v>
      </c>
      <c r="Q86" s="20">
        <v>0</v>
      </c>
      <c r="R86" s="20">
        <f t="shared" si="5"/>
        <v>785</v>
      </c>
      <c r="S86" s="20">
        <v>785</v>
      </c>
    </row>
    <row r="87" spans="1:19">
      <c r="A87" s="17" t="s">
        <v>1513</v>
      </c>
    </row>
    <row r="88" spans="1:19">
      <c r="A88" s="18" t="s">
        <v>1514</v>
      </c>
      <c r="B88" s="18" t="s">
        <v>1515</v>
      </c>
      <c r="C88" s="18" t="s">
        <v>1516</v>
      </c>
      <c r="D88" s="18" t="s">
        <v>1517</v>
      </c>
      <c r="E88" s="18" t="s">
        <v>1518</v>
      </c>
      <c r="F88" s="18" t="s">
        <v>1519</v>
      </c>
      <c r="G88" s="19">
        <v>12</v>
      </c>
      <c r="H88" s="23">
        <v>45869</v>
      </c>
      <c r="I88" s="23">
        <v>46233</v>
      </c>
      <c r="J88" s="23">
        <v>45530</v>
      </c>
      <c r="K88" s="23">
        <v>45530</v>
      </c>
      <c r="L88" s="20">
        <v>0</v>
      </c>
      <c r="M88" s="20">
        <v>798.75</v>
      </c>
      <c r="N88" s="20">
        <v>850</v>
      </c>
      <c r="O88" s="21">
        <v>0</v>
      </c>
      <c r="Q88" s="20">
        <v>910</v>
      </c>
      <c r="R88" s="20">
        <f>N88</f>
        <v>850</v>
      </c>
      <c r="S88" s="20">
        <v>850</v>
      </c>
    </row>
    <row r="89" spans="1:19">
      <c r="A89" s="18" t="s">
        <v>1520</v>
      </c>
      <c r="B89" s="18" t="s">
        <v>1521</v>
      </c>
      <c r="C89" s="18" t="s">
        <v>1522</v>
      </c>
      <c r="D89" s="18" t="s">
        <v>1523</v>
      </c>
      <c r="E89" s="18" t="s">
        <v>1524</v>
      </c>
      <c r="F89" s="18" t="s">
        <v>1525</v>
      </c>
      <c r="G89" s="19">
        <v>12</v>
      </c>
      <c r="H89" s="23">
        <v>45869</v>
      </c>
      <c r="I89" s="23">
        <v>46233</v>
      </c>
      <c r="J89" s="23">
        <v>45531</v>
      </c>
      <c r="K89" s="23">
        <v>45531</v>
      </c>
      <c r="L89" s="20">
        <v>0</v>
      </c>
      <c r="M89" s="20">
        <v>798.75</v>
      </c>
      <c r="N89" s="20">
        <v>875</v>
      </c>
      <c r="O89" s="21">
        <v>0</v>
      </c>
      <c r="Q89" s="20">
        <v>910</v>
      </c>
      <c r="R89" s="20">
        <f>N89</f>
        <v>875</v>
      </c>
      <c r="S89" s="20">
        <v>875</v>
      </c>
    </row>
    <row r="90" spans="1:19">
      <c r="A90" s="18" t="s">
        <v>1526</v>
      </c>
      <c r="B90" s="18" t="s">
        <v>1527</v>
      </c>
      <c r="C90" s="18" t="s">
        <v>1528</v>
      </c>
      <c r="D90" s="18" t="s">
        <v>1529</v>
      </c>
      <c r="E90" s="18" t="s">
        <v>1530</v>
      </c>
      <c r="F90" s="18" t="s">
        <v>1531</v>
      </c>
      <c r="G90" s="19">
        <v>12</v>
      </c>
      <c r="H90" s="23">
        <v>45869</v>
      </c>
      <c r="I90" s="23">
        <v>46233</v>
      </c>
      <c r="J90" s="23">
        <v>45530</v>
      </c>
      <c r="K90" s="23">
        <v>45530</v>
      </c>
      <c r="L90" s="20">
        <v>0</v>
      </c>
      <c r="M90" s="20">
        <v>798.75</v>
      </c>
      <c r="N90" s="20">
        <v>850</v>
      </c>
      <c r="O90" s="21">
        <v>0</v>
      </c>
      <c r="Q90" s="20">
        <v>910</v>
      </c>
      <c r="R90" s="20">
        <f>N90</f>
        <v>850</v>
      </c>
      <c r="S90" s="20">
        <v>850</v>
      </c>
    </row>
    <row r="91" spans="1:19">
      <c r="A91" s="18" t="s">
        <v>1532</v>
      </c>
      <c r="B91" s="18" t="s">
        <v>1533</v>
      </c>
      <c r="C91" s="18" t="s">
        <v>1534</v>
      </c>
      <c r="D91" s="18" t="s">
        <v>1535</v>
      </c>
      <c r="E91" s="18" t="s">
        <v>1536</v>
      </c>
      <c r="F91" s="18" t="s">
        <v>1537</v>
      </c>
      <c r="G91" s="19">
        <v>12</v>
      </c>
      <c r="H91" s="23">
        <v>45869</v>
      </c>
      <c r="I91" s="23">
        <v>46233</v>
      </c>
      <c r="J91" s="23">
        <v>45531</v>
      </c>
      <c r="K91" s="23">
        <v>45531</v>
      </c>
      <c r="L91" s="20">
        <v>0</v>
      </c>
      <c r="M91" s="20">
        <v>798.75</v>
      </c>
      <c r="N91" s="20">
        <v>875</v>
      </c>
      <c r="O91" s="21">
        <v>0</v>
      </c>
      <c r="Q91" s="20">
        <v>910</v>
      </c>
      <c r="R91" s="20">
        <f>N91</f>
        <v>875</v>
      </c>
      <c r="S91" s="20">
        <v>875</v>
      </c>
    </row>
    <row r="92" spans="1:19">
      <c r="A92" s="17" t="s">
        <v>1538</v>
      </c>
    </row>
    <row r="93" spans="1:19">
      <c r="B93" s="18" t="s">
        <v>1539</v>
      </c>
      <c r="D93" s="18" t="s">
        <v>1540</v>
      </c>
      <c r="E93" s="18" t="s">
        <v>1541</v>
      </c>
      <c r="F93" s="18" t="s">
        <v>1542</v>
      </c>
      <c r="G93" s="19">
        <v>12</v>
      </c>
      <c r="H93" s="23">
        <v>45884</v>
      </c>
      <c r="I93" s="23">
        <v>46233</v>
      </c>
      <c r="J93" s="23">
        <v>45545</v>
      </c>
      <c r="K93" s="23">
        <v>45546</v>
      </c>
      <c r="L93" s="20">
        <v>875</v>
      </c>
      <c r="M93" s="20">
        <v>0</v>
      </c>
      <c r="N93" s="20">
        <v>875</v>
      </c>
      <c r="O93" s="21">
        <v>0</v>
      </c>
      <c r="Q93" s="20">
        <v>0</v>
      </c>
      <c r="R93" s="20">
        <f t="shared" ref="R93:R112" si="6">N93</f>
        <v>875</v>
      </c>
      <c r="S93" s="20">
        <v>875</v>
      </c>
    </row>
    <row r="94" spans="1:19">
      <c r="B94" s="18" t="s">
        <v>1543</v>
      </c>
      <c r="D94" s="18" t="s">
        <v>1544</v>
      </c>
      <c r="E94" s="18" t="s">
        <v>1545</v>
      </c>
      <c r="F94" s="18" t="s">
        <v>1546</v>
      </c>
      <c r="G94" s="19">
        <v>12</v>
      </c>
      <c r="H94" s="23">
        <v>45884</v>
      </c>
      <c r="I94" s="23">
        <v>46233</v>
      </c>
      <c r="J94" s="23">
        <v>45544</v>
      </c>
      <c r="K94" s="23">
        <v>45545</v>
      </c>
      <c r="L94" s="20">
        <v>0</v>
      </c>
      <c r="M94" s="20">
        <v>0</v>
      </c>
      <c r="N94" s="20">
        <v>850</v>
      </c>
      <c r="O94" s="21">
        <v>0</v>
      </c>
      <c r="Q94" s="20">
        <v>0</v>
      </c>
      <c r="R94" s="20">
        <f t="shared" si="6"/>
        <v>850</v>
      </c>
      <c r="S94" s="20">
        <v>850</v>
      </c>
    </row>
    <row r="95" spans="1:19">
      <c r="B95" s="18" t="s">
        <v>1547</v>
      </c>
      <c r="D95" s="18" t="s">
        <v>1548</v>
      </c>
      <c r="E95" s="18" t="s">
        <v>1549</v>
      </c>
      <c r="F95" s="18" t="s">
        <v>1550</v>
      </c>
      <c r="G95" s="19">
        <v>12</v>
      </c>
      <c r="H95" s="23">
        <v>45884</v>
      </c>
      <c r="I95" s="23">
        <v>46233</v>
      </c>
      <c r="L95" s="20">
        <v>0</v>
      </c>
      <c r="M95" s="20">
        <v>0</v>
      </c>
      <c r="N95" s="20">
        <v>875</v>
      </c>
      <c r="O95" s="21">
        <v>0</v>
      </c>
      <c r="Q95" s="20">
        <v>0</v>
      </c>
      <c r="R95" s="20">
        <f t="shared" si="6"/>
        <v>875</v>
      </c>
      <c r="S95" s="20">
        <v>875</v>
      </c>
    </row>
    <row r="96" spans="1:19">
      <c r="B96" s="18" t="s">
        <v>1551</v>
      </c>
      <c r="D96" s="18" t="s">
        <v>1552</v>
      </c>
      <c r="E96" s="18" t="s">
        <v>1553</v>
      </c>
      <c r="F96" s="18" t="s">
        <v>1554</v>
      </c>
      <c r="G96" s="19">
        <v>12</v>
      </c>
      <c r="H96" s="23">
        <v>45884</v>
      </c>
      <c r="I96" s="23">
        <v>46233</v>
      </c>
      <c r="J96" s="23">
        <v>45546</v>
      </c>
      <c r="K96" s="23">
        <v>45546</v>
      </c>
      <c r="L96" s="20">
        <v>0</v>
      </c>
      <c r="M96" s="20">
        <v>0</v>
      </c>
      <c r="N96" s="20">
        <v>875</v>
      </c>
      <c r="O96" s="21">
        <v>0</v>
      </c>
      <c r="Q96" s="20">
        <v>0</v>
      </c>
      <c r="R96" s="20">
        <f t="shared" si="6"/>
        <v>875</v>
      </c>
      <c r="S96" s="20">
        <v>875</v>
      </c>
    </row>
    <row r="97" spans="2:19">
      <c r="B97" s="18" t="s">
        <v>1555</v>
      </c>
      <c r="D97" s="18" t="s">
        <v>1556</v>
      </c>
      <c r="E97" s="18" t="s">
        <v>1557</v>
      </c>
      <c r="F97" s="18" t="s">
        <v>1558</v>
      </c>
      <c r="G97" s="19">
        <v>12</v>
      </c>
      <c r="H97" s="23">
        <v>45884</v>
      </c>
      <c r="I97" s="23">
        <v>46233</v>
      </c>
      <c r="J97" s="23">
        <v>45552</v>
      </c>
      <c r="K97" s="23">
        <v>45552</v>
      </c>
      <c r="L97" s="20">
        <v>0</v>
      </c>
      <c r="M97" s="20">
        <v>0</v>
      </c>
      <c r="N97" s="20">
        <v>875</v>
      </c>
      <c r="O97" s="21">
        <v>0</v>
      </c>
      <c r="Q97" s="20">
        <v>0</v>
      </c>
      <c r="R97" s="20">
        <f t="shared" si="6"/>
        <v>875</v>
      </c>
      <c r="S97" s="20">
        <v>875</v>
      </c>
    </row>
    <row r="98" spans="2:19">
      <c r="B98" s="18" t="s">
        <v>1559</v>
      </c>
      <c r="D98" s="18" t="s">
        <v>1560</v>
      </c>
      <c r="E98" s="18" t="s">
        <v>1561</v>
      </c>
      <c r="F98" s="18" t="s">
        <v>1562</v>
      </c>
      <c r="G98" s="19">
        <v>12</v>
      </c>
      <c r="H98" s="23">
        <v>45884</v>
      </c>
      <c r="I98" s="23">
        <v>46233</v>
      </c>
      <c r="J98" s="23">
        <v>45552</v>
      </c>
      <c r="K98" s="23">
        <v>45552</v>
      </c>
      <c r="L98" s="20">
        <v>875</v>
      </c>
      <c r="M98" s="20">
        <v>0</v>
      </c>
      <c r="N98" s="20">
        <v>875</v>
      </c>
      <c r="O98" s="21">
        <v>0</v>
      </c>
      <c r="Q98" s="20">
        <v>0</v>
      </c>
      <c r="R98" s="20">
        <f t="shared" si="6"/>
        <v>875</v>
      </c>
      <c r="S98" s="20">
        <v>875</v>
      </c>
    </row>
    <row r="99" spans="2:19">
      <c r="B99" s="18" t="s">
        <v>1563</v>
      </c>
      <c r="D99" s="18" t="s">
        <v>1564</v>
      </c>
      <c r="E99" s="18" t="s">
        <v>1565</v>
      </c>
      <c r="F99" s="18" t="s">
        <v>1566</v>
      </c>
      <c r="G99" s="19">
        <v>12</v>
      </c>
      <c r="H99" s="23">
        <v>45884</v>
      </c>
      <c r="I99" s="23">
        <v>46233</v>
      </c>
      <c r="J99" s="23">
        <v>45553</v>
      </c>
      <c r="K99" s="23">
        <v>45553</v>
      </c>
      <c r="L99" s="20">
        <v>875</v>
      </c>
      <c r="M99" s="20">
        <v>0</v>
      </c>
      <c r="N99" s="20">
        <v>875</v>
      </c>
      <c r="O99" s="21">
        <v>0</v>
      </c>
      <c r="Q99" s="20">
        <v>0</v>
      </c>
      <c r="R99" s="20">
        <f t="shared" si="6"/>
        <v>875</v>
      </c>
      <c r="S99" s="20">
        <v>875</v>
      </c>
    </row>
    <row r="100" spans="2:19">
      <c r="B100" s="18" t="s">
        <v>1567</v>
      </c>
      <c r="D100" s="18" t="s">
        <v>1568</v>
      </c>
      <c r="E100" s="18" t="s">
        <v>1569</v>
      </c>
      <c r="F100" s="18" t="s">
        <v>1570</v>
      </c>
      <c r="G100" s="19">
        <v>12</v>
      </c>
      <c r="H100" s="23">
        <v>45884</v>
      </c>
      <c r="I100" s="23">
        <v>46233</v>
      </c>
      <c r="J100" s="23">
        <v>45544</v>
      </c>
      <c r="K100" s="23">
        <v>45544</v>
      </c>
      <c r="L100" s="20">
        <v>850</v>
      </c>
      <c r="M100" s="20">
        <v>0</v>
      </c>
      <c r="N100" s="20">
        <v>920</v>
      </c>
      <c r="O100" s="21">
        <v>0</v>
      </c>
      <c r="Q100" s="20">
        <v>0</v>
      </c>
      <c r="R100" s="20">
        <f t="shared" si="6"/>
        <v>920</v>
      </c>
      <c r="S100" s="20">
        <v>920</v>
      </c>
    </row>
    <row r="101" spans="2:19">
      <c r="B101" s="18" t="s">
        <v>1571</v>
      </c>
      <c r="D101" s="18" t="s">
        <v>1572</v>
      </c>
      <c r="E101" s="18" t="s">
        <v>1573</v>
      </c>
      <c r="F101" s="18" t="s">
        <v>1574</v>
      </c>
      <c r="G101" s="19">
        <v>12</v>
      </c>
      <c r="H101" s="23">
        <v>45884</v>
      </c>
      <c r="I101" s="23">
        <v>46233</v>
      </c>
      <c r="J101" s="23">
        <v>45545</v>
      </c>
      <c r="K101" s="23">
        <v>45546</v>
      </c>
      <c r="L101" s="20">
        <v>875</v>
      </c>
      <c r="M101" s="20">
        <v>0</v>
      </c>
      <c r="N101" s="20">
        <v>875</v>
      </c>
      <c r="O101" s="21">
        <v>0</v>
      </c>
      <c r="Q101" s="20">
        <v>0</v>
      </c>
      <c r="R101" s="20">
        <f t="shared" si="6"/>
        <v>875</v>
      </c>
      <c r="S101" s="20">
        <v>875</v>
      </c>
    </row>
    <row r="102" spans="2:19">
      <c r="B102" s="18" t="s">
        <v>1575</v>
      </c>
      <c r="D102" s="18" t="s">
        <v>1576</v>
      </c>
      <c r="E102" s="18" t="s">
        <v>1577</v>
      </c>
      <c r="F102" s="18" t="s">
        <v>1578</v>
      </c>
      <c r="G102" s="19">
        <v>12</v>
      </c>
      <c r="H102" s="23">
        <v>45884</v>
      </c>
      <c r="I102" s="23">
        <v>46233</v>
      </c>
      <c r="J102" s="23">
        <v>45545</v>
      </c>
      <c r="K102" s="23">
        <v>45546</v>
      </c>
      <c r="L102" s="20">
        <v>875</v>
      </c>
      <c r="M102" s="20">
        <v>0</v>
      </c>
      <c r="N102" s="20">
        <v>875</v>
      </c>
      <c r="O102" s="21">
        <v>0</v>
      </c>
      <c r="Q102" s="20">
        <v>0</v>
      </c>
      <c r="R102" s="20">
        <f t="shared" si="6"/>
        <v>875</v>
      </c>
      <c r="S102" s="20">
        <v>875</v>
      </c>
    </row>
    <row r="103" spans="2:19">
      <c r="B103" s="18" t="s">
        <v>1579</v>
      </c>
      <c r="D103" s="18" t="s">
        <v>1580</v>
      </c>
      <c r="E103" s="18" t="s">
        <v>1581</v>
      </c>
      <c r="F103" s="18" t="s">
        <v>1582</v>
      </c>
      <c r="G103" s="19">
        <v>12</v>
      </c>
      <c r="H103" s="23">
        <v>45884</v>
      </c>
      <c r="I103" s="23">
        <v>46233</v>
      </c>
      <c r="J103" s="23">
        <v>45547</v>
      </c>
      <c r="K103" s="23">
        <v>45547</v>
      </c>
      <c r="L103" s="20">
        <v>0</v>
      </c>
      <c r="M103" s="20">
        <v>0</v>
      </c>
      <c r="N103" s="20">
        <v>875</v>
      </c>
      <c r="O103" s="21">
        <v>0</v>
      </c>
      <c r="Q103" s="20">
        <v>0</v>
      </c>
      <c r="R103" s="20">
        <f t="shared" si="6"/>
        <v>875</v>
      </c>
      <c r="S103" s="20">
        <v>875</v>
      </c>
    </row>
    <row r="104" spans="2:19">
      <c r="B104" s="18" t="s">
        <v>1583</v>
      </c>
      <c r="D104" s="18" t="s">
        <v>1584</v>
      </c>
      <c r="E104" s="18" t="s">
        <v>1585</v>
      </c>
      <c r="F104" s="18" t="s">
        <v>1586</v>
      </c>
      <c r="G104" s="19">
        <v>12</v>
      </c>
      <c r="H104" s="23">
        <v>45884</v>
      </c>
      <c r="I104" s="23">
        <v>46233</v>
      </c>
      <c r="J104" s="23">
        <v>45544</v>
      </c>
      <c r="K104" s="23">
        <v>45545</v>
      </c>
      <c r="L104" s="20">
        <v>850</v>
      </c>
      <c r="M104" s="20">
        <v>0</v>
      </c>
      <c r="N104" s="20">
        <v>850</v>
      </c>
      <c r="O104" s="21">
        <v>0</v>
      </c>
      <c r="Q104" s="20">
        <v>0</v>
      </c>
      <c r="R104" s="20">
        <f t="shared" si="6"/>
        <v>850</v>
      </c>
      <c r="S104" s="20">
        <v>850</v>
      </c>
    </row>
    <row r="105" spans="2:19">
      <c r="B105" s="18" t="s">
        <v>1587</v>
      </c>
      <c r="D105" s="18" t="s">
        <v>1588</v>
      </c>
      <c r="E105" s="18" t="s">
        <v>1589</v>
      </c>
      <c r="F105" s="18" t="s">
        <v>1590</v>
      </c>
      <c r="G105" s="19">
        <v>12</v>
      </c>
      <c r="H105" s="23">
        <v>45884</v>
      </c>
      <c r="I105" s="23">
        <v>46233</v>
      </c>
      <c r="J105" s="23">
        <v>45548</v>
      </c>
      <c r="K105" s="23">
        <v>45548</v>
      </c>
      <c r="L105" s="20">
        <v>875</v>
      </c>
      <c r="M105" s="20">
        <v>0</v>
      </c>
      <c r="N105" s="20">
        <v>875</v>
      </c>
      <c r="O105" s="21">
        <v>0</v>
      </c>
      <c r="Q105" s="20">
        <v>0</v>
      </c>
      <c r="R105" s="20">
        <f t="shared" si="6"/>
        <v>875</v>
      </c>
      <c r="S105" s="20">
        <v>875</v>
      </c>
    </row>
    <row r="106" spans="2:19">
      <c r="B106" s="18" t="s">
        <v>1591</v>
      </c>
      <c r="D106" s="18" t="s">
        <v>1592</v>
      </c>
      <c r="E106" s="18" t="s">
        <v>1593</v>
      </c>
      <c r="F106" s="18" t="s">
        <v>1594</v>
      </c>
      <c r="G106" s="19">
        <v>12</v>
      </c>
      <c r="H106" s="23">
        <v>45884</v>
      </c>
      <c r="I106" s="23">
        <v>46233</v>
      </c>
      <c r="J106" s="23">
        <v>45553</v>
      </c>
      <c r="K106" s="23">
        <v>45553</v>
      </c>
      <c r="L106" s="20">
        <v>0</v>
      </c>
      <c r="M106" s="20">
        <v>0</v>
      </c>
      <c r="N106" s="20">
        <v>875</v>
      </c>
      <c r="O106" s="21">
        <v>0</v>
      </c>
      <c r="Q106" s="20">
        <v>0</v>
      </c>
      <c r="R106" s="20">
        <f t="shared" si="6"/>
        <v>875</v>
      </c>
      <c r="S106" s="20">
        <v>875</v>
      </c>
    </row>
    <row r="107" spans="2:19">
      <c r="B107" s="18" t="s">
        <v>1595</v>
      </c>
      <c r="D107" s="18" t="s">
        <v>1596</v>
      </c>
      <c r="E107" s="18" t="s">
        <v>1597</v>
      </c>
      <c r="F107" s="18" t="s">
        <v>1598</v>
      </c>
      <c r="G107" s="19">
        <v>12</v>
      </c>
      <c r="H107" s="23">
        <v>45884</v>
      </c>
      <c r="I107" s="23">
        <v>46233</v>
      </c>
      <c r="J107" s="23">
        <v>45552</v>
      </c>
      <c r="K107" s="23">
        <v>45552</v>
      </c>
      <c r="L107" s="20">
        <v>0</v>
      </c>
      <c r="M107" s="20">
        <v>0</v>
      </c>
      <c r="N107" s="20">
        <v>875</v>
      </c>
      <c r="O107" s="21">
        <v>0</v>
      </c>
      <c r="Q107" s="20">
        <v>0</v>
      </c>
      <c r="R107" s="20">
        <f t="shared" si="6"/>
        <v>875</v>
      </c>
      <c r="S107" s="20">
        <v>875</v>
      </c>
    </row>
    <row r="108" spans="2:19">
      <c r="B108" s="18" t="s">
        <v>1599</v>
      </c>
      <c r="D108" s="18" t="s">
        <v>1600</v>
      </c>
      <c r="E108" s="18" t="s">
        <v>1601</v>
      </c>
      <c r="F108" s="18" t="s">
        <v>1602</v>
      </c>
      <c r="G108" s="19">
        <v>12</v>
      </c>
      <c r="H108" s="23">
        <v>45884</v>
      </c>
      <c r="I108" s="23">
        <v>46233</v>
      </c>
      <c r="J108" s="23">
        <v>45546</v>
      </c>
      <c r="K108" s="23">
        <v>45546</v>
      </c>
      <c r="L108" s="20">
        <v>0</v>
      </c>
      <c r="M108" s="20">
        <v>0</v>
      </c>
      <c r="N108" s="20">
        <v>850</v>
      </c>
      <c r="O108" s="21">
        <v>0</v>
      </c>
      <c r="Q108" s="20">
        <v>0</v>
      </c>
      <c r="R108" s="20">
        <f t="shared" si="6"/>
        <v>850</v>
      </c>
      <c r="S108" s="20">
        <v>850</v>
      </c>
    </row>
    <row r="109" spans="2:19">
      <c r="B109" s="18" t="s">
        <v>1603</v>
      </c>
      <c r="D109" s="18" t="s">
        <v>1604</v>
      </c>
      <c r="E109" s="18" t="s">
        <v>1605</v>
      </c>
      <c r="F109" s="18" t="s">
        <v>1606</v>
      </c>
      <c r="G109" s="19">
        <v>12</v>
      </c>
      <c r="H109" s="23">
        <v>45884</v>
      </c>
      <c r="I109" s="23">
        <v>46233</v>
      </c>
      <c r="J109" s="23">
        <v>45546</v>
      </c>
      <c r="K109" s="23">
        <v>45546</v>
      </c>
      <c r="L109" s="20">
        <v>0</v>
      </c>
      <c r="M109" s="20">
        <v>0</v>
      </c>
      <c r="N109" s="20">
        <v>850</v>
      </c>
      <c r="O109" s="21">
        <v>0</v>
      </c>
      <c r="Q109" s="20">
        <v>0</v>
      </c>
      <c r="R109" s="20">
        <f t="shared" si="6"/>
        <v>850</v>
      </c>
      <c r="S109" s="20">
        <v>850</v>
      </c>
    </row>
    <row r="110" spans="2:19">
      <c r="B110" s="18" t="s">
        <v>1607</v>
      </c>
      <c r="D110" s="18" t="s">
        <v>1608</v>
      </c>
      <c r="E110" s="18" t="s">
        <v>1609</v>
      </c>
      <c r="F110" s="18" t="s">
        <v>1610</v>
      </c>
      <c r="G110" s="19">
        <v>12</v>
      </c>
      <c r="H110" s="23">
        <v>45884</v>
      </c>
      <c r="I110" s="23">
        <v>46233</v>
      </c>
      <c r="J110" s="23">
        <v>45548</v>
      </c>
      <c r="K110" s="23">
        <v>45548</v>
      </c>
      <c r="L110" s="20">
        <v>875</v>
      </c>
      <c r="M110" s="20">
        <v>0</v>
      </c>
      <c r="N110" s="20">
        <v>875</v>
      </c>
      <c r="O110" s="21">
        <v>0</v>
      </c>
      <c r="Q110" s="20">
        <v>0</v>
      </c>
      <c r="R110" s="20">
        <f t="shared" si="6"/>
        <v>875</v>
      </c>
      <c r="S110" s="20">
        <v>875</v>
      </c>
    </row>
    <row r="111" spans="2:19">
      <c r="B111" s="18" t="s">
        <v>1611</v>
      </c>
      <c r="D111" s="18" t="s">
        <v>1612</v>
      </c>
      <c r="E111" s="18" t="s">
        <v>1613</v>
      </c>
      <c r="F111" s="18" t="s">
        <v>1614</v>
      </c>
      <c r="G111" s="19">
        <v>12</v>
      </c>
      <c r="H111" s="23">
        <v>45884</v>
      </c>
      <c r="I111" s="23">
        <v>46233</v>
      </c>
      <c r="J111" s="23">
        <v>45548</v>
      </c>
      <c r="K111" s="23">
        <v>45548</v>
      </c>
      <c r="L111" s="20">
        <v>875</v>
      </c>
      <c r="M111" s="20">
        <v>0</v>
      </c>
      <c r="N111" s="20">
        <v>875</v>
      </c>
      <c r="O111" s="21">
        <v>0</v>
      </c>
      <c r="Q111" s="20">
        <v>0</v>
      </c>
      <c r="R111" s="20">
        <f t="shared" si="6"/>
        <v>875</v>
      </c>
      <c r="S111" s="20">
        <v>875</v>
      </c>
    </row>
    <row r="112" spans="2:19">
      <c r="B112" s="18" t="s">
        <v>1615</v>
      </c>
      <c r="D112" s="18" t="s">
        <v>1616</v>
      </c>
      <c r="E112" s="18" t="s">
        <v>1617</v>
      </c>
      <c r="F112" s="18" t="s">
        <v>1618</v>
      </c>
      <c r="G112" s="19">
        <v>12</v>
      </c>
      <c r="H112" s="23">
        <v>45884</v>
      </c>
      <c r="I112" s="23">
        <v>46233</v>
      </c>
      <c r="J112" s="23">
        <v>45548</v>
      </c>
      <c r="K112" s="23">
        <v>45548</v>
      </c>
      <c r="L112" s="20">
        <v>875</v>
      </c>
      <c r="M112" s="20">
        <v>0</v>
      </c>
      <c r="N112" s="20">
        <v>875</v>
      </c>
      <c r="O112" s="21">
        <v>0</v>
      </c>
      <c r="Q112" s="20">
        <v>0</v>
      </c>
      <c r="R112" s="20">
        <f t="shared" si="6"/>
        <v>875</v>
      </c>
      <c r="S112" s="20">
        <v>875</v>
      </c>
    </row>
    <row r="113" spans="1:19">
      <c r="A113" s="17" t="s">
        <v>1619</v>
      </c>
    </row>
    <row r="114" spans="1:19">
      <c r="A114" s="18" t="s">
        <v>1620</v>
      </c>
      <c r="B114" s="18" t="s">
        <v>1621</v>
      </c>
      <c r="C114" s="18" t="s">
        <v>1622</v>
      </c>
      <c r="D114" s="18" t="s">
        <v>1623</v>
      </c>
      <c r="E114" s="18" t="s">
        <v>1624</v>
      </c>
      <c r="F114" s="18" t="s">
        <v>1625</v>
      </c>
      <c r="G114" s="19">
        <v>12</v>
      </c>
      <c r="H114" s="23">
        <v>45869</v>
      </c>
      <c r="I114" s="23">
        <v>46233</v>
      </c>
      <c r="J114" s="23">
        <v>45559</v>
      </c>
      <c r="K114" s="23">
        <v>45559</v>
      </c>
      <c r="L114" s="20">
        <v>0</v>
      </c>
      <c r="M114" s="20">
        <v>802.5</v>
      </c>
      <c r="N114" s="20">
        <v>905</v>
      </c>
      <c r="O114" s="21">
        <v>0</v>
      </c>
      <c r="Q114" s="20">
        <v>895</v>
      </c>
      <c r="R114" s="20">
        <f t="shared" ref="R114:R130" si="7">N114</f>
        <v>905</v>
      </c>
      <c r="S114" s="20">
        <v>905</v>
      </c>
    </row>
    <row r="115" spans="1:19">
      <c r="A115" s="18" t="s">
        <v>1626</v>
      </c>
      <c r="B115" s="18" t="s">
        <v>1627</v>
      </c>
      <c r="C115" s="18" t="s">
        <v>1628</v>
      </c>
      <c r="D115" s="18" t="s">
        <v>1629</v>
      </c>
      <c r="E115" s="18" t="s">
        <v>1630</v>
      </c>
      <c r="F115" s="18" t="s">
        <v>1631</v>
      </c>
      <c r="G115" s="19">
        <v>12</v>
      </c>
      <c r="H115" s="23">
        <v>45869</v>
      </c>
      <c r="I115" s="23">
        <v>46233</v>
      </c>
      <c r="J115" s="23">
        <v>45560</v>
      </c>
      <c r="K115" s="23">
        <v>45560</v>
      </c>
      <c r="L115" s="20">
        <v>0</v>
      </c>
      <c r="M115" s="20">
        <v>802.5</v>
      </c>
      <c r="N115" s="20">
        <v>905</v>
      </c>
      <c r="O115" s="21">
        <v>0</v>
      </c>
      <c r="Q115" s="20">
        <v>895</v>
      </c>
      <c r="R115" s="20">
        <f t="shared" si="7"/>
        <v>905</v>
      </c>
      <c r="S115" s="20">
        <v>905</v>
      </c>
    </row>
    <row r="116" spans="1:19">
      <c r="B116" s="18" t="s">
        <v>1632</v>
      </c>
      <c r="D116" s="18" t="s">
        <v>1633</v>
      </c>
      <c r="E116" s="18" t="s">
        <v>1634</v>
      </c>
      <c r="F116" s="18" t="s">
        <v>1635</v>
      </c>
      <c r="G116" s="19">
        <v>12</v>
      </c>
      <c r="H116" s="23">
        <v>45884</v>
      </c>
      <c r="I116" s="23">
        <v>46233</v>
      </c>
      <c r="J116" s="23">
        <v>45550</v>
      </c>
      <c r="K116" s="23">
        <v>45551</v>
      </c>
      <c r="L116" s="20">
        <v>0</v>
      </c>
      <c r="M116" s="20">
        <v>0</v>
      </c>
      <c r="N116" s="20">
        <v>960</v>
      </c>
      <c r="O116" s="21">
        <v>0</v>
      </c>
      <c r="Q116" s="20">
        <v>0</v>
      </c>
      <c r="R116" s="20">
        <f t="shared" si="7"/>
        <v>960</v>
      </c>
      <c r="S116" s="20">
        <v>960</v>
      </c>
    </row>
    <row r="117" spans="1:19">
      <c r="B117" s="18" t="s">
        <v>1636</v>
      </c>
      <c r="D117" s="18" t="s">
        <v>1637</v>
      </c>
      <c r="E117" s="18" t="s">
        <v>1638</v>
      </c>
      <c r="F117" s="18" t="s">
        <v>1639</v>
      </c>
      <c r="G117" s="19">
        <v>12</v>
      </c>
      <c r="H117" s="23">
        <v>45884</v>
      </c>
      <c r="I117" s="23">
        <v>46233</v>
      </c>
      <c r="J117" s="23">
        <v>45553</v>
      </c>
      <c r="K117" s="23">
        <v>45553</v>
      </c>
      <c r="L117" s="20">
        <v>0</v>
      </c>
      <c r="M117" s="20">
        <v>0</v>
      </c>
      <c r="N117" s="20">
        <v>890</v>
      </c>
      <c r="O117" s="21">
        <v>0</v>
      </c>
      <c r="Q117" s="20">
        <v>0</v>
      </c>
      <c r="R117" s="20">
        <f t="shared" si="7"/>
        <v>890</v>
      </c>
      <c r="S117" s="20">
        <v>890</v>
      </c>
    </row>
    <row r="118" spans="1:19">
      <c r="B118" s="18" t="s">
        <v>1640</v>
      </c>
      <c r="D118" s="18" t="s">
        <v>1641</v>
      </c>
      <c r="E118" s="18" t="s">
        <v>1642</v>
      </c>
      <c r="F118" s="18" t="s">
        <v>1643</v>
      </c>
      <c r="G118" s="19">
        <v>12</v>
      </c>
      <c r="H118" s="23">
        <v>45884</v>
      </c>
      <c r="I118" s="23">
        <v>46233</v>
      </c>
      <c r="J118" s="23">
        <v>45550</v>
      </c>
      <c r="K118" s="23">
        <v>45551</v>
      </c>
      <c r="L118" s="20">
        <v>890</v>
      </c>
      <c r="M118" s="20">
        <v>0</v>
      </c>
      <c r="N118" s="20">
        <v>960</v>
      </c>
      <c r="O118" s="21">
        <v>0</v>
      </c>
      <c r="Q118" s="20">
        <v>0</v>
      </c>
      <c r="R118" s="20">
        <f t="shared" si="7"/>
        <v>960</v>
      </c>
      <c r="S118" s="20">
        <v>960</v>
      </c>
    </row>
    <row r="119" spans="1:19">
      <c r="B119" s="18" t="s">
        <v>1644</v>
      </c>
      <c r="D119" s="18" t="s">
        <v>1645</v>
      </c>
      <c r="E119" s="18" t="s">
        <v>1646</v>
      </c>
      <c r="F119" s="18" t="s">
        <v>1647</v>
      </c>
      <c r="G119" s="19">
        <v>12</v>
      </c>
      <c r="H119" s="23">
        <v>45884</v>
      </c>
      <c r="I119" s="23">
        <v>46233</v>
      </c>
      <c r="J119" s="23">
        <v>45553</v>
      </c>
      <c r="K119" s="23">
        <v>45553</v>
      </c>
      <c r="L119" s="20">
        <v>0</v>
      </c>
      <c r="M119" s="20">
        <v>0</v>
      </c>
      <c r="N119" s="20">
        <v>960</v>
      </c>
      <c r="O119" s="21">
        <v>0</v>
      </c>
      <c r="Q119" s="20">
        <v>0</v>
      </c>
      <c r="R119" s="20">
        <f t="shared" si="7"/>
        <v>960</v>
      </c>
      <c r="S119" s="20">
        <v>960</v>
      </c>
    </row>
    <row r="120" spans="1:19">
      <c r="B120" s="18" t="s">
        <v>1648</v>
      </c>
      <c r="D120" s="18" t="s">
        <v>1649</v>
      </c>
      <c r="E120" s="18" t="s">
        <v>1650</v>
      </c>
      <c r="F120" s="18" t="s">
        <v>1651</v>
      </c>
      <c r="G120" s="19">
        <v>12</v>
      </c>
      <c r="H120" s="23">
        <v>45884</v>
      </c>
      <c r="I120" s="23">
        <v>46233</v>
      </c>
      <c r="J120" s="23">
        <v>45553</v>
      </c>
      <c r="K120" s="23">
        <v>45553</v>
      </c>
      <c r="L120" s="20">
        <v>0</v>
      </c>
      <c r="M120" s="20">
        <v>0</v>
      </c>
      <c r="N120" s="20">
        <v>960</v>
      </c>
      <c r="O120" s="21">
        <v>0</v>
      </c>
      <c r="Q120" s="20">
        <v>0</v>
      </c>
      <c r="R120" s="20">
        <f t="shared" si="7"/>
        <v>960</v>
      </c>
      <c r="S120" s="20">
        <v>960</v>
      </c>
    </row>
    <row r="121" spans="1:19">
      <c r="B121" s="18" t="s">
        <v>1652</v>
      </c>
      <c r="D121" s="18" t="s">
        <v>1653</v>
      </c>
      <c r="E121" s="18" t="s">
        <v>1654</v>
      </c>
      <c r="F121" s="18" t="s">
        <v>1655</v>
      </c>
      <c r="G121" s="19">
        <v>12</v>
      </c>
      <c r="H121" s="23">
        <v>45884</v>
      </c>
      <c r="I121" s="23">
        <v>46233</v>
      </c>
      <c r="L121" s="20">
        <v>0</v>
      </c>
      <c r="M121" s="20">
        <v>0</v>
      </c>
      <c r="N121" s="20">
        <v>865</v>
      </c>
      <c r="O121" s="21">
        <v>0</v>
      </c>
      <c r="Q121" s="20">
        <v>0</v>
      </c>
      <c r="R121" s="20">
        <f t="shared" si="7"/>
        <v>865</v>
      </c>
      <c r="S121" s="20">
        <v>865</v>
      </c>
    </row>
    <row r="122" spans="1:19">
      <c r="B122" s="18" t="s">
        <v>1656</v>
      </c>
      <c r="D122" s="18" t="s">
        <v>1657</v>
      </c>
      <c r="E122" s="18" t="s">
        <v>1658</v>
      </c>
      <c r="F122" s="18" t="s">
        <v>1659</v>
      </c>
      <c r="G122" s="19">
        <v>12</v>
      </c>
      <c r="H122" s="23">
        <v>45884</v>
      </c>
      <c r="I122" s="23">
        <v>46233</v>
      </c>
      <c r="J122" s="23">
        <v>45547</v>
      </c>
      <c r="K122" s="23">
        <v>45547</v>
      </c>
      <c r="L122" s="20">
        <v>865</v>
      </c>
      <c r="M122" s="20">
        <v>0</v>
      </c>
      <c r="N122" s="20">
        <v>865</v>
      </c>
      <c r="O122" s="21">
        <v>0</v>
      </c>
      <c r="Q122" s="20">
        <v>0</v>
      </c>
      <c r="R122" s="20">
        <f t="shared" si="7"/>
        <v>865</v>
      </c>
      <c r="S122" s="20">
        <v>865</v>
      </c>
    </row>
    <row r="123" spans="1:19">
      <c r="B123" s="18" t="s">
        <v>1660</v>
      </c>
      <c r="D123" s="18" t="s">
        <v>1661</v>
      </c>
      <c r="E123" s="18" t="s">
        <v>1662</v>
      </c>
      <c r="F123" s="18" t="s">
        <v>1663</v>
      </c>
      <c r="G123" s="19">
        <v>12</v>
      </c>
      <c r="H123" s="23">
        <v>45884</v>
      </c>
      <c r="I123" s="23">
        <v>46233</v>
      </c>
      <c r="J123" s="23">
        <v>45547</v>
      </c>
      <c r="K123" s="23">
        <v>45547</v>
      </c>
      <c r="L123" s="20">
        <v>0</v>
      </c>
      <c r="M123" s="20">
        <v>0</v>
      </c>
      <c r="N123" s="20">
        <v>865</v>
      </c>
      <c r="O123" s="21">
        <v>0</v>
      </c>
      <c r="Q123" s="20">
        <v>0</v>
      </c>
      <c r="R123" s="20">
        <f t="shared" si="7"/>
        <v>865</v>
      </c>
      <c r="S123" s="20">
        <v>865</v>
      </c>
    </row>
    <row r="124" spans="1:19">
      <c r="B124" s="18" t="s">
        <v>1664</v>
      </c>
      <c r="D124" s="18" t="s">
        <v>1665</v>
      </c>
      <c r="E124" s="18" t="s">
        <v>1666</v>
      </c>
      <c r="F124" s="18" t="s">
        <v>1667</v>
      </c>
      <c r="G124" s="19">
        <v>12</v>
      </c>
      <c r="H124" s="23">
        <v>45884</v>
      </c>
      <c r="I124" s="23">
        <v>46233</v>
      </c>
      <c r="J124" s="23">
        <v>45553</v>
      </c>
      <c r="K124" s="23">
        <v>45553</v>
      </c>
      <c r="L124" s="20">
        <v>0</v>
      </c>
      <c r="M124" s="20">
        <v>0</v>
      </c>
      <c r="N124" s="20">
        <v>890</v>
      </c>
      <c r="O124" s="21">
        <v>0</v>
      </c>
      <c r="Q124" s="20">
        <v>0</v>
      </c>
      <c r="R124" s="20">
        <f t="shared" si="7"/>
        <v>890</v>
      </c>
      <c r="S124" s="20">
        <v>890</v>
      </c>
    </row>
    <row r="125" spans="1:19">
      <c r="B125" s="18" t="s">
        <v>1668</v>
      </c>
      <c r="D125" s="18" t="s">
        <v>1669</v>
      </c>
      <c r="E125" s="18" t="s">
        <v>1670</v>
      </c>
      <c r="F125" s="18" t="s">
        <v>1671</v>
      </c>
      <c r="G125" s="19">
        <v>12</v>
      </c>
      <c r="H125" s="23">
        <v>45884</v>
      </c>
      <c r="I125" s="23">
        <v>46233</v>
      </c>
      <c r="J125" s="23">
        <v>45553</v>
      </c>
      <c r="K125" s="23">
        <v>45553</v>
      </c>
      <c r="L125" s="20">
        <v>0</v>
      </c>
      <c r="M125" s="20">
        <v>0</v>
      </c>
      <c r="N125" s="20">
        <v>890</v>
      </c>
      <c r="O125" s="21">
        <v>0</v>
      </c>
      <c r="Q125" s="20">
        <v>0</v>
      </c>
      <c r="R125" s="20">
        <f t="shared" si="7"/>
        <v>890</v>
      </c>
      <c r="S125" s="20">
        <v>890</v>
      </c>
    </row>
    <row r="126" spans="1:19">
      <c r="B126" s="18" t="s">
        <v>1672</v>
      </c>
      <c r="D126" s="18" t="s">
        <v>1673</v>
      </c>
      <c r="E126" s="18" t="s">
        <v>1674</v>
      </c>
      <c r="F126" s="18" t="s">
        <v>1675</v>
      </c>
      <c r="G126" s="19">
        <v>12</v>
      </c>
      <c r="H126" s="23">
        <v>45884</v>
      </c>
      <c r="I126" s="23">
        <v>46233</v>
      </c>
      <c r="J126" s="23">
        <v>45547</v>
      </c>
      <c r="K126" s="23">
        <v>45547</v>
      </c>
      <c r="L126" s="20">
        <v>865</v>
      </c>
      <c r="M126" s="20">
        <v>0</v>
      </c>
      <c r="N126" s="20">
        <v>865</v>
      </c>
      <c r="O126" s="21">
        <v>0</v>
      </c>
      <c r="Q126" s="20">
        <v>0</v>
      </c>
      <c r="R126" s="20">
        <f t="shared" si="7"/>
        <v>865</v>
      </c>
      <c r="S126" s="20">
        <v>865</v>
      </c>
    </row>
    <row r="127" spans="1:19">
      <c r="B127" s="18" t="s">
        <v>1676</v>
      </c>
      <c r="D127" s="18" t="s">
        <v>1677</v>
      </c>
      <c r="E127" s="18" t="s">
        <v>1678</v>
      </c>
      <c r="F127" s="18" t="s">
        <v>1679</v>
      </c>
      <c r="G127" s="19">
        <v>12</v>
      </c>
      <c r="H127" s="23">
        <v>45884</v>
      </c>
      <c r="I127" s="23">
        <v>46233</v>
      </c>
      <c r="J127" s="23">
        <v>45548</v>
      </c>
      <c r="K127" s="23">
        <v>45549</v>
      </c>
      <c r="L127" s="20">
        <v>0</v>
      </c>
      <c r="M127" s="20">
        <v>0</v>
      </c>
      <c r="N127" s="20">
        <v>890</v>
      </c>
      <c r="O127" s="21">
        <v>0</v>
      </c>
      <c r="Q127" s="20">
        <v>0</v>
      </c>
      <c r="R127" s="20">
        <f t="shared" si="7"/>
        <v>890</v>
      </c>
      <c r="S127" s="20">
        <v>890</v>
      </c>
    </row>
    <row r="128" spans="1:19">
      <c r="B128" s="18" t="s">
        <v>1680</v>
      </c>
      <c r="D128" s="18" t="s">
        <v>1681</v>
      </c>
      <c r="E128" s="18" t="s">
        <v>1682</v>
      </c>
      <c r="F128" s="18" t="s">
        <v>1683</v>
      </c>
      <c r="G128" s="19">
        <v>12</v>
      </c>
      <c r="H128" s="23">
        <v>45884</v>
      </c>
      <c r="I128" s="23">
        <v>46233</v>
      </c>
      <c r="J128" s="23">
        <v>45550</v>
      </c>
      <c r="K128" s="23">
        <v>45551</v>
      </c>
      <c r="L128" s="20">
        <v>0</v>
      </c>
      <c r="M128" s="20">
        <v>0</v>
      </c>
      <c r="N128" s="20">
        <v>890</v>
      </c>
      <c r="O128" s="21">
        <v>0</v>
      </c>
      <c r="Q128" s="20">
        <v>0</v>
      </c>
      <c r="R128" s="20">
        <f t="shared" si="7"/>
        <v>890</v>
      </c>
      <c r="S128" s="20">
        <v>890</v>
      </c>
    </row>
    <row r="129" spans="1:19">
      <c r="B129" s="18" t="s">
        <v>1684</v>
      </c>
      <c r="D129" s="18" t="s">
        <v>1685</v>
      </c>
      <c r="E129" s="18" t="s">
        <v>1686</v>
      </c>
      <c r="F129" s="18" t="s">
        <v>1687</v>
      </c>
      <c r="G129" s="19">
        <v>12</v>
      </c>
      <c r="H129" s="23">
        <v>45884</v>
      </c>
      <c r="I129" s="23">
        <v>46233</v>
      </c>
      <c r="J129" s="23">
        <v>45550</v>
      </c>
      <c r="K129" s="23">
        <v>45551</v>
      </c>
      <c r="L129" s="20">
        <v>890</v>
      </c>
      <c r="M129" s="20">
        <v>0</v>
      </c>
      <c r="N129" s="20">
        <v>890</v>
      </c>
      <c r="O129" s="21">
        <v>0</v>
      </c>
      <c r="Q129" s="20">
        <v>0</v>
      </c>
      <c r="R129" s="20">
        <f t="shared" si="7"/>
        <v>890</v>
      </c>
      <c r="S129" s="20">
        <v>890</v>
      </c>
    </row>
    <row r="130" spans="1:19">
      <c r="B130" s="18" t="s">
        <v>1688</v>
      </c>
      <c r="D130" s="18" t="s">
        <v>1689</v>
      </c>
      <c r="E130" s="18" t="s">
        <v>1690</v>
      </c>
      <c r="F130" s="18" t="s">
        <v>1691</v>
      </c>
      <c r="G130" s="19">
        <v>12</v>
      </c>
      <c r="H130" s="23">
        <v>45884</v>
      </c>
      <c r="I130" s="23">
        <v>46233</v>
      </c>
      <c r="J130" s="23">
        <v>45544</v>
      </c>
      <c r="K130" s="23">
        <v>45544</v>
      </c>
      <c r="L130" s="20">
        <v>865</v>
      </c>
      <c r="M130" s="20">
        <v>0</v>
      </c>
      <c r="N130" s="20">
        <v>865</v>
      </c>
      <c r="O130" s="21">
        <v>0</v>
      </c>
      <c r="Q130" s="20">
        <v>0</v>
      </c>
      <c r="R130" s="20">
        <f t="shared" si="7"/>
        <v>865</v>
      </c>
      <c r="S130" s="20">
        <v>865</v>
      </c>
    </row>
    <row r="131" spans="1:19">
      <c r="A131" s="16" t="s">
        <v>1692</v>
      </c>
      <c r="B131" s="12">
        <f>COUNTA(B24:B25)+COUNTA(B27:B28)+COUNTA(B30:B39)+COUNTA(B41:B52)+COUNTA(B54:B69)+COUNTA(B71:B86)+COUNTA(B88:B91)+COUNTA(B93:B112)+COUNTA(B114:B130)</f>
        <v>99</v>
      </c>
      <c r="G131" s="13">
        <f>IF((COUNTA(G24:G25)+COUNTA(G27:G28)+COUNTA(G30:G39)+COUNTA(G41:G52)+COUNTA(G54:G69)+COUNTA(G71:G86)+COUNTA(G88:G91)+COUNTA(G93:G112)+COUNTA(G114:G130))=0,0,(SUM(G24:G25)+SUM(G27:G28)+SUM(G30:G39)+SUM(G41:G52)+SUM(G54:G69)+SUM(G71:G86)+SUM(G88:G91)+SUM(G93:G112)+SUM(G114:G130))/(COUNTA(G24:G25)+COUNTA(G27:G28)+COUNTA(G30:G39)+COUNTA(G41:G52)+COUNTA(G54:G69)+COUNTA(G71:G86)+COUNTA(G88:G91)+COUNTA(G93:G112)+COUNTA(G114:G130)))</f>
        <v>12</v>
      </c>
      <c r="L131" s="14">
        <f>IF((COUNTA(L24:L25)+COUNTA(L27:L28)+COUNTA(L30:L39)+COUNTA(L41:L52)+COUNTA(L54:L69)+COUNTA(L71:L86)+COUNTA(L88:L91)+COUNTA(L93:L112)+COUNTA(L114:L130))=0,0,(SUM(L24:L25)+SUM(L27:L28)+SUM(L30:L39)+SUM(L41:L52)+SUM(L54:L69)+SUM(L71:L86)+SUM(L88:L91)+SUM(L93:L112)+SUM(L114:L130))/(COUNTA(L24:L25)+COUNTA(L27:L28)+COUNTA(L30:L39)+COUNTA(L41:L52)+COUNTA(L54:L69)+COUNTA(L71:L86)+COUNTA(L88:L91)+COUNTA(L93:L112)+COUNTA(L114:L130)))</f>
        <v>322.12121212121212</v>
      </c>
      <c r="M131" s="14">
        <f>IF((COUNTA(M24:M25)+COUNTA(M27:M28)+COUNTA(M30:M39)+COUNTA(M41:M52)+COUNTA(M54:M69)+COUNTA(M71:M86)+COUNTA(M88:M91)+COUNTA(M93:M112)+COUNTA(M114:M130))=0,0,(SUM(M24:M25)+SUM(M27:M28)+SUM(M30:M39)+SUM(M41:M52)+SUM(M54:M69)+SUM(M71:M86)+SUM(M88:M91)+SUM(M93:M112)+SUM(M114:M130))/(COUNTA(M24:M25)+COUNTA(M27:M28)+COUNTA(M30:M39)+COUNTA(M41:M52)+COUNTA(M54:M69)+COUNTA(M71:M86)+COUNTA(M88:M91)+COUNTA(M93:M112)+COUNTA(M114:M130)))</f>
        <v>130.47979797979798</v>
      </c>
      <c r="N131" s="14">
        <f>IF(B131 &gt; 0, R131 / B131, 0)</f>
        <v>880.05050505050508</v>
      </c>
      <c r="Q131" s="14">
        <f>IF((COUNTA(Q24:Q25)+COUNTA(Q27:Q28)+COUNTA(Q30:Q39)+COUNTA(Q41:Q52)+COUNTA(Q54:Q69)+COUNTA(Q71:Q86)+COUNTA(Q88:Q91)+COUNTA(Q93:Q112)+COUNTA(Q114:Q130))=0,0,(SUM(Q24:Q25)+SUM(Q27:Q28)+SUM(Q30:Q39)+SUM(Q41:Q52)+SUM(Q54:Q69)+SUM(Q71:Q86)+SUM(Q88:Q91)+SUM(Q93:Q112)+SUM(Q114:Q130))/(COUNTA(Q24:Q25)+COUNTA(Q27:Q28)+COUNTA(Q30:Q39)+COUNTA(Q41:Q52)+COUNTA(Q54:Q69)+COUNTA(Q71:Q86)+COUNTA(Q88:Q91)+COUNTA(Q93:Q112)+COUNTA(Q114:Q130)))</f>
        <v>141.5151515151515</v>
      </c>
      <c r="R131" s="14">
        <f>SUM(R24:R25)+SUM(R27:R28)+SUM(R30:R39)+SUM(R41:R52)+SUM(R54:R69)+SUM(R71:R86)+SUM(R88:R91)+SUM(R93:R112)+SUM(R114:R130)</f>
        <v>87125</v>
      </c>
    </row>
  </sheetData>
  <mergeCells count="6">
    <mergeCell ref="A7:E7"/>
    <mergeCell ref="F7:N7"/>
    <mergeCell ref="O7"/>
    <mergeCell ref="A21:I21"/>
    <mergeCell ref="J21:K21"/>
    <mergeCell ref="L21:O21"/>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Y101"/>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1693</v>
      </c>
    </row>
    <row r="3" spans="1:25">
      <c r="A3" s="2" t="s">
        <v>1694</v>
      </c>
    </row>
    <row r="4" spans="1:25">
      <c r="A4" s="2" t="s">
        <v>1695</v>
      </c>
    </row>
    <row r="6" spans="1:25" ht="15.75">
      <c r="A6" s="3" t="s">
        <v>1696</v>
      </c>
    </row>
    <row r="7" spans="1:25">
      <c r="A7" s="26"/>
      <c r="B7" s="26"/>
      <c r="C7" s="26"/>
      <c r="D7" s="26"/>
      <c r="E7" s="26"/>
      <c r="F7" s="27" t="s">
        <v>1697</v>
      </c>
      <c r="G7" s="27"/>
      <c r="H7" s="27"/>
      <c r="I7" s="27"/>
      <c r="J7" s="27"/>
      <c r="K7" s="27"/>
      <c r="L7" s="27"/>
      <c r="M7" s="27"/>
      <c r="N7" s="27"/>
      <c r="O7" s="26"/>
    </row>
    <row r="8" spans="1:25" ht="25.5">
      <c r="A8" s="4" t="s">
        <v>1698</v>
      </c>
      <c r="B8" s="5" t="s">
        <v>1699</v>
      </c>
      <c r="C8" s="5" t="s">
        <v>1700</v>
      </c>
      <c r="D8" s="6" t="s">
        <v>1701</v>
      </c>
      <c r="E8" s="5" t="s">
        <v>1702</v>
      </c>
      <c r="F8" s="5" t="s">
        <v>1704</v>
      </c>
      <c r="G8" s="5" t="s">
        <v>1705</v>
      </c>
      <c r="H8" s="5" t="s">
        <v>1706</v>
      </c>
      <c r="I8" s="5" t="s">
        <v>1707</v>
      </c>
      <c r="J8" s="5" t="s">
        <v>1708</v>
      </c>
      <c r="K8" s="5" t="s">
        <v>1709</v>
      </c>
      <c r="L8" s="8" t="s">
        <v>1710</v>
      </c>
      <c r="M8" s="8" t="s">
        <v>1711</v>
      </c>
      <c r="N8" s="8" t="s">
        <v>1712</v>
      </c>
      <c r="O8" s="5" t="s">
        <v>1713</v>
      </c>
      <c r="Q8" s="10" t="s">
        <v>1703</v>
      </c>
      <c r="R8" s="10" t="s">
        <v>1703</v>
      </c>
      <c r="S8" s="10" t="s">
        <v>1703</v>
      </c>
      <c r="T8" s="10" t="s">
        <v>1703</v>
      </c>
      <c r="U8" s="11" t="s">
        <v>1714</v>
      </c>
      <c r="V8" s="11" t="s">
        <v>1715</v>
      </c>
      <c r="W8" s="11" t="s">
        <v>1716</v>
      </c>
      <c r="X8" s="11" t="s">
        <v>1717</v>
      </c>
      <c r="Y8" s="11" t="s">
        <v>1718</v>
      </c>
    </row>
    <row r="9" spans="1:25">
      <c r="A9" s="18" t="s">
        <v>1719</v>
      </c>
      <c r="B9" s="19">
        <v>0</v>
      </c>
      <c r="C9" s="19">
        <v>16</v>
      </c>
      <c r="D9" s="20">
        <v>1493</v>
      </c>
      <c r="E9" s="19">
        <v>16</v>
      </c>
      <c r="F9" s="19">
        <v>4</v>
      </c>
      <c r="G9" s="19">
        <v>5</v>
      </c>
      <c r="H9" s="19">
        <v>3</v>
      </c>
      <c r="I9" s="19">
        <v>5</v>
      </c>
      <c r="J9" s="19">
        <v>7</v>
      </c>
      <c r="K9" s="19">
        <v>10</v>
      </c>
      <c r="L9" s="22">
        <v>0.4375</v>
      </c>
      <c r="M9" s="22">
        <v>0.625</v>
      </c>
      <c r="N9" s="22">
        <v>0.1875</v>
      </c>
      <c r="O9" s="19">
        <v>6</v>
      </c>
      <c r="Q9" s="19">
        <v>0</v>
      </c>
      <c r="R9" s="19">
        <v>0</v>
      </c>
      <c r="S9" s="19">
        <v>0</v>
      </c>
      <c r="T9" s="19">
        <v>10</v>
      </c>
      <c r="U9" s="20">
        <v>14930</v>
      </c>
      <c r="V9" s="20">
        <v>0</v>
      </c>
      <c r="W9" s="20">
        <v>8418</v>
      </c>
      <c r="X9" s="20">
        <v>17</v>
      </c>
      <c r="Y9" s="20">
        <v>10</v>
      </c>
    </row>
    <row r="10" spans="1:25">
      <c r="A10" s="18" t="s">
        <v>1720</v>
      </c>
      <c r="B10" s="19">
        <v>0</v>
      </c>
      <c r="C10" s="19">
        <v>8</v>
      </c>
      <c r="D10" s="20">
        <v>945.83333333333337</v>
      </c>
      <c r="E10" s="19">
        <v>8</v>
      </c>
      <c r="F10" s="19">
        <v>4</v>
      </c>
      <c r="G10" s="19">
        <v>6</v>
      </c>
      <c r="H10" s="19">
        <v>2</v>
      </c>
      <c r="I10" s="19">
        <v>0</v>
      </c>
      <c r="J10" s="19">
        <v>6</v>
      </c>
      <c r="K10" s="19">
        <v>6</v>
      </c>
      <c r="L10" s="22">
        <v>0.75</v>
      </c>
      <c r="M10" s="22">
        <v>0.75</v>
      </c>
      <c r="N10" s="22">
        <v>0</v>
      </c>
      <c r="O10" s="19">
        <v>2</v>
      </c>
      <c r="Q10" s="19">
        <v>0</v>
      </c>
      <c r="R10" s="19">
        <v>0</v>
      </c>
      <c r="S10" s="19">
        <v>0</v>
      </c>
      <c r="T10" s="19">
        <v>6</v>
      </c>
      <c r="U10" s="20">
        <v>5675</v>
      </c>
      <c r="V10" s="20">
        <v>0</v>
      </c>
      <c r="W10" s="20">
        <v>2456</v>
      </c>
      <c r="X10" s="20">
        <v>8</v>
      </c>
      <c r="Y10" s="20">
        <v>6</v>
      </c>
    </row>
    <row r="11" spans="1:25">
      <c r="A11" s="18" t="s">
        <v>1721</v>
      </c>
      <c r="B11" s="19">
        <v>0</v>
      </c>
      <c r="C11" s="19">
        <v>16</v>
      </c>
      <c r="D11" s="20">
        <v>981</v>
      </c>
      <c r="E11" s="19">
        <v>16</v>
      </c>
      <c r="F11" s="19">
        <v>10</v>
      </c>
      <c r="G11" s="19">
        <v>3</v>
      </c>
      <c r="H11" s="19">
        <v>6</v>
      </c>
      <c r="I11" s="19">
        <v>2</v>
      </c>
      <c r="J11" s="19">
        <v>16</v>
      </c>
      <c r="K11" s="19">
        <v>5</v>
      </c>
      <c r="L11" s="22">
        <v>1</v>
      </c>
      <c r="M11" s="22">
        <v>0.3125</v>
      </c>
      <c r="N11" s="22">
        <v>-0.6875</v>
      </c>
      <c r="O11" s="19">
        <v>11</v>
      </c>
      <c r="Q11" s="19">
        <v>0</v>
      </c>
      <c r="R11" s="19">
        <v>0</v>
      </c>
      <c r="S11" s="19">
        <v>0</v>
      </c>
      <c r="T11" s="19">
        <v>5</v>
      </c>
      <c r="U11" s="20">
        <v>4905</v>
      </c>
      <c r="V11" s="20">
        <v>0</v>
      </c>
      <c r="W11" s="20">
        <v>5040</v>
      </c>
      <c r="X11" s="20">
        <v>13</v>
      </c>
      <c r="Y11" s="20">
        <v>5</v>
      </c>
    </row>
    <row r="12" spans="1:25">
      <c r="A12" s="18" t="s">
        <v>1722</v>
      </c>
      <c r="B12" s="19">
        <v>0</v>
      </c>
      <c r="C12" s="19">
        <v>8</v>
      </c>
      <c r="D12" s="20">
        <v>1036.875</v>
      </c>
      <c r="E12" s="19">
        <v>8</v>
      </c>
      <c r="F12" s="19">
        <v>5</v>
      </c>
      <c r="G12" s="19">
        <v>6</v>
      </c>
      <c r="H12" s="19">
        <v>2</v>
      </c>
      <c r="I12" s="19">
        <v>2</v>
      </c>
      <c r="J12" s="19">
        <v>7</v>
      </c>
      <c r="K12" s="19">
        <v>8</v>
      </c>
      <c r="L12" s="22">
        <v>0.875</v>
      </c>
      <c r="M12" s="22">
        <v>1</v>
      </c>
      <c r="N12" s="22">
        <v>0.125</v>
      </c>
      <c r="O12" s="19">
        <v>0</v>
      </c>
      <c r="Q12" s="19">
        <v>0</v>
      </c>
      <c r="R12" s="19">
        <v>0</v>
      </c>
      <c r="S12" s="19">
        <v>0</v>
      </c>
      <c r="T12" s="19">
        <v>8</v>
      </c>
      <c r="U12" s="20">
        <v>8295</v>
      </c>
      <c r="V12" s="20">
        <v>0</v>
      </c>
      <c r="W12" s="20">
        <v>3656</v>
      </c>
      <c r="X12" s="20">
        <v>9</v>
      </c>
      <c r="Y12" s="20">
        <v>8</v>
      </c>
    </row>
    <row r="13" spans="1:25">
      <c r="A13" s="18" t="s">
        <v>1723</v>
      </c>
      <c r="B13" s="19">
        <v>0</v>
      </c>
      <c r="C13" s="19">
        <v>16</v>
      </c>
      <c r="D13" s="20">
        <v>922.27272727272725</v>
      </c>
      <c r="E13" s="19">
        <v>16</v>
      </c>
      <c r="F13" s="19">
        <v>6</v>
      </c>
      <c r="G13" s="19">
        <v>11</v>
      </c>
      <c r="H13" s="19">
        <v>10</v>
      </c>
      <c r="I13" s="19">
        <v>0</v>
      </c>
      <c r="J13" s="19">
        <v>16</v>
      </c>
      <c r="K13" s="19">
        <v>11</v>
      </c>
      <c r="L13" s="22">
        <v>1</v>
      </c>
      <c r="M13" s="22">
        <v>0.6875</v>
      </c>
      <c r="N13" s="22">
        <v>-0.3125</v>
      </c>
      <c r="O13" s="19">
        <v>5</v>
      </c>
      <c r="Q13" s="19">
        <v>1</v>
      </c>
      <c r="R13" s="19">
        <v>1</v>
      </c>
      <c r="S13" s="19">
        <v>0</v>
      </c>
      <c r="T13" s="19">
        <v>10</v>
      </c>
      <c r="U13" s="20">
        <v>10145</v>
      </c>
      <c r="V13" s="20">
        <v>0</v>
      </c>
      <c r="W13" s="20">
        <v>4976</v>
      </c>
      <c r="X13" s="20">
        <v>16</v>
      </c>
      <c r="Y13" s="20">
        <v>10</v>
      </c>
    </row>
    <row r="14" spans="1:25">
      <c r="A14" s="18" t="s">
        <v>1724</v>
      </c>
      <c r="B14" s="19">
        <v>0</v>
      </c>
      <c r="C14" s="19">
        <v>12</v>
      </c>
      <c r="D14" s="20">
        <v>1137.5</v>
      </c>
      <c r="E14" s="19">
        <v>11</v>
      </c>
      <c r="F14" s="19">
        <v>3</v>
      </c>
      <c r="G14" s="19">
        <v>9</v>
      </c>
      <c r="H14" s="19">
        <v>5</v>
      </c>
      <c r="I14" s="19">
        <v>3</v>
      </c>
      <c r="J14" s="19">
        <v>8</v>
      </c>
      <c r="K14" s="19">
        <v>12</v>
      </c>
      <c r="L14" s="22">
        <v>0.66666666666666663</v>
      </c>
      <c r="M14" s="22">
        <v>1</v>
      </c>
      <c r="N14" s="22">
        <v>0.33333333333333337</v>
      </c>
      <c r="O14" s="19">
        <v>0</v>
      </c>
      <c r="Q14" s="19">
        <v>0</v>
      </c>
      <c r="R14" s="19">
        <v>0</v>
      </c>
      <c r="S14" s="19">
        <v>0</v>
      </c>
      <c r="T14" s="19">
        <v>12</v>
      </c>
      <c r="U14" s="20">
        <v>13650</v>
      </c>
      <c r="V14" s="20">
        <v>0</v>
      </c>
      <c r="W14" s="20">
        <v>3828</v>
      </c>
      <c r="X14" s="20">
        <v>11</v>
      </c>
      <c r="Y14" s="20">
        <v>12</v>
      </c>
    </row>
    <row r="15" spans="1:25">
      <c r="A15" s="18" t="s">
        <v>1725</v>
      </c>
      <c r="B15" s="19">
        <v>0</v>
      </c>
      <c r="C15" s="19">
        <v>16</v>
      </c>
      <c r="D15" s="20">
        <v>1219.3333333333333</v>
      </c>
      <c r="E15" s="19">
        <v>16</v>
      </c>
      <c r="F15" s="19">
        <v>1</v>
      </c>
      <c r="G15" s="19">
        <v>11</v>
      </c>
      <c r="H15" s="19">
        <v>5</v>
      </c>
      <c r="I15" s="19">
        <v>4</v>
      </c>
      <c r="J15" s="19">
        <v>6</v>
      </c>
      <c r="K15" s="19">
        <v>15</v>
      </c>
      <c r="L15" s="22">
        <v>0.375</v>
      </c>
      <c r="M15" s="22">
        <v>0.9375</v>
      </c>
      <c r="N15" s="22">
        <v>0.5625</v>
      </c>
      <c r="O15" s="19">
        <v>1</v>
      </c>
      <c r="Q15" s="19">
        <v>0</v>
      </c>
      <c r="R15" s="19">
        <v>0</v>
      </c>
      <c r="S15" s="19">
        <v>0</v>
      </c>
      <c r="T15" s="19">
        <v>15</v>
      </c>
      <c r="U15" s="20">
        <v>18290</v>
      </c>
      <c r="V15" s="20">
        <v>0</v>
      </c>
      <c r="W15" s="20">
        <v>5337</v>
      </c>
      <c r="X15" s="20">
        <v>16</v>
      </c>
      <c r="Y15" s="20">
        <v>15</v>
      </c>
    </row>
    <row r="16" spans="1:25">
      <c r="A16" s="18" t="s">
        <v>1726</v>
      </c>
      <c r="B16" s="19">
        <v>0</v>
      </c>
      <c r="C16" s="19">
        <v>4</v>
      </c>
      <c r="D16" s="20">
        <v>1231.25</v>
      </c>
      <c r="E16" s="19">
        <v>3</v>
      </c>
      <c r="F16" s="19">
        <v>3</v>
      </c>
      <c r="G16" s="19">
        <v>2</v>
      </c>
      <c r="H16" s="19">
        <v>0</v>
      </c>
      <c r="I16" s="19">
        <v>2</v>
      </c>
      <c r="J16" s="19">
        <v>3</v>
      </c>
      <c r="K16" s="19">
        <v>4</v>
      </c>
      <c r="L16" s="22">
        <v>0.75</v>
      </c>
      <c r="M16" s="22">
        <v>1</v>
      </c>
      <c r="N16" s="22">
        <v>0.25</v>
      </c>
      <c r="O16" s="19">
        <v>0</v>
      </c>
      <c r="Q16" s="19">
        <v>0</v>
      </c>
      <c r="R16" s="19">
        <v>0</v>
      </c>
      <c r="S16" s="19">
        <v>0</v>
      </c>
      <c r="T16" s="19">
        <v>4</v>
      </c>
      <c r="U16" s="20">
        <v>4925</v>
      </c>
      <c r="V16" s="20">
        <v>0</v>
      </c>
      <c r="W16" s="20">
        <v>1396</v>
      </c>
      <c r="X16" s="20">
        <v>3</v>
      </c>
      <c r="Y16" s="20">
        <v>4</v>
      </c>
    </row>
    <row r="17" spans="1:25">
      <c r="A17" s="16" t="s">
        <v>1727</v>
      </c>
      <c r="B17" s="13">
        <f>SUM(B9:B16)</f>
        <v>0</v>
      </c>
      <c r="C17" s="13">
        <f>SUM(C9:C16)</f>
        <v>96</v>
      </c>
      <c r="D17" s="14">
        <f>IF(K17 &gt; 0, U17 / K17, 0)</f>
        <v>1138.2394366197184</v>
      </c>
      <c r="E17" s="13">
        <f t="shared" ref="E17:K17" si="0">SUM(E9:E16)</f>
        <v>94</v>
      </c>
      <c r="F17" s="13">
        <f t="shared" si="0"/>
        <v>36</v>
      </c>
      <c r="G17" s="13">
        <f t="shared" si="0"/>
        <v>53</v>
      </c>
      <c r="H17" s="13">
        <f t="shared" si="0"/>
        <v>33</v>
      </c>
      <c r="I17" s="13">
        <f t="shared" si="0"/>
        <v>18</v>
      </c>
      <c r="J17" s="13">
        <f t="shared" si="0"/>
        <v>69</v>
      </c>
      <c r="K17" s="13">
        <f t="shared" si="0"/>
        <v>71</v>
      </c>
      <c r="L17" s="15">
        <f>IF(C17 &gt; 0, J17 / C17, 0)</f>
        <v>0.71875</v>
      </c>
      <c r="M17" s="15">
        <f>IF(C17 &gt; 0, K17 / (C17), 0)</f>
        <v>0.73958333333333337</v>
      </c>
      <c r="N17" s="15">
        <f>M17 - L17</f>
        <v>2.083333333333337E-2</v>
      </c>
      <c r="O17" s="13">
        <f>SUM(O9:O16)</f>
        <v>25</v>
      </c>
      <c r="Q17" s="13">
        <f t="shared" ref="Q17:Y17" si="1">SUM(Q9:Q16)</f>
        <v>1</v>
      </c>
      <c r="R17" s="13">
        <f t="shared" si="1"/>
        <v>1</v>
      </c>
      <c r="S17" s="13">
        <f t="shared" si="1"/>
        <v>0</v>
      </c>
      <c r="T17" s="13">
        <f t="shared" si="1"/>
        <v>70</v>
      </c>
      <c r="U17" s="14">
        <f t="shared" si="1"/>
        <v>80815</v>
      </c>
      <c r="V17" s="14">
        <f t="shared" si="1"/>
        <v>0</v>
      </c>
      <c r="W17" s="14">
        <f t="shared" si="1"/>
        <v>35107</v>
      </c>
      <c r="X17" s="14">
        <f t="shared" si="1"/>
        <v>93</v>
      </c>
      <c r="Y17" s="14">
        <f t="shared" si="1"/>
        <v>70</v>
      </c>
    </row>
    <row r="19" spans="1:25" ht="15.75">
      <c r="A19" s="3" t="s">
        <v>1728</v>
      </c>
    </row>
    <row r="20" spans="1:25">
      <c r="A20" s="26"/>
      <c r="B20" s="26"/>
      <c r="C20" s="26"/>
      <c r="D20" s="26"/>
      <c r="E20" s="26"/>
      <c r="F20" s="26"/>
      <c r="G20" s="26"/>
      <c r="H20" s="26"/>
      <c r="I20" s="26"/>
      <c r="J20" s="27" t="s">
        <v>1729</v>
      </c>
      <c r="K20" s="27"/>
      <c r="L20" s="26"/>
      <c r="M20" s="26"/>
      <c r="N20" s="26"/>
      <c r="O20" s="26"/>
    </row>
    <row r="21" spans="1:25" ht="25.5">
      <c r="A21" s="4" t="s">
        <v>1730</v>
      </c>
      <c r="B21" s="4" t="s">
        <v>1731</v>
      </c>
      <c r="C21" s="4" t="s">
        <v>1732</v>
      </c>
      <c r="D21" s="4" t="s">
        <v>1733</v>
      </c>
      <c r="E21" s="4" t="s">
        <v>1734</v>
      </c>
      <c r="F21" s="4" t="s">
        <v>1735</v>
      </c>
      <c r="G21" s="5" t="s">
        <v>1736</v>
      </c>
      <c r="H21" s="9" t="s">
        <v>1737</v>
      </c>
      <c r="I21" s="9" t="s">
        <v>1738</v>
      </c>
      <c r="J21" s="9" t="s">
        <v>1739</v>
      </c>
      <c r="K21" s="9" t="s">
        <v>1740</v>
      </c>
      <c r="L21" s="6" t="s">
        <v>1741</v>
      </c>
      <c r="M21" s="6" t="s">
        <v>1743</v>
      </c>
      <c r="N21" s="6" t="s">
        <v>1744</v>
      </c>
      <c r="O21" s="7" t="s">
        <v>1745</v>
      </c>
      <c r="Q21" s="11" t="s">
        <v>1742</v>
      </c>
      <c r="R21" s="11" t="s">
        <v>1746</v>
      </c>
      <c r="S21" s="11" t="s">
        <v>1747</v>
      </c>
    </row>
    <row r="22" spans="1:25">
      <c r="A22" s="17" t="s">
        <v>1748</v>
      </c>
    </row>
    <row r="23" spans="1:25">
      <c r="A23" s="18" t="s">
        <v>1749</v>
      </c>
      <c r="B23" s="18" t="s">
        <v>1750</v>
      </c>
      <c r="C23" s="18" t="s">
        <v>1751</v>
      </c>
      <c r="D23" s="18" t="s">
        <v>1752</v>
      </c>
      <c r="E23" s="18" t="s">
        <v>1753</v>
      </c>
      <c r="F23" s="18" t="s">
        <v>1754</v>
      </c>
      <c r="G23" s="19">
        <v>12</v>
      </c>
      <c r="H23" s="23">
        <v>45869</v>
      </c>
      <c r="I23" s="23">
        <v>46233</v>
      </c>
      <c r="J23" s="23">
        <v>45528</v>
      </c>
      <c r="K23" s="23">
        <v>45528</v>
      </c>
      <c r="L23" s="20">
        <v>2180</v>
      </c>
      <c r="M23" s="20">
        <v>1343.75</v>
      </c>
      <c r="N23" s="20">
        <v>1510</v>
      </c>
      <c r="O23" s="21">
        <v>0</v>
      </c>
      <c r="Q23" s="20">
        <v>1290</v>
      </c>
      <c r="R23" s="20">
        <f t="shared" ref="R23:R32" si="2">N23</f>
        <v>1510</v>
      </c>
      <c r="S23" s="20">
        <v>1510</v>
      </c>
    </row>
    <row r="24" spans="1:25">
      <c r="A24" s="18" t="s">
        <v>1755</v>
      </c>
      <c r="B24" s="18" t="s">
        <v>1756</v>
      </c>
      <c r="C24" s="18" t="s">
        <v>1757</v>
      </c>
      <c r="D24" s="18" t="s">
        <v>1758</v>
      </c>
      <c r="E24" s="18" t="s">
        <v>1759</v>
      </c>
      <c r="F24" s="18" t="s">
        <v>1760</v>
      </c>
      <c r="G24" s="19">
        <v>12</v>
      </c>
      <c r="H24" s="23">
        <v>45869</v>
      </c>
      <c r="I24" s="23">
        <v>46233</v>
      </c>
      <c r="J24" s="23">
        <v>45612</v>
      </c>
      <c r="K24" s="23">
        <v>45614</v>
      </c>
      <c r="L24" s="20">
        <v>1355</v>
      </c>
      <c r="M24" s="20">
        <v>1343.75</v>
      </c>
      <c r="N24" s="20">
        <v>1450</v>
      </c>
      <c r="O24" s="21">
        <v>0</v>
      </c>
      <c r="Q24" s="20">
        <v>1290</v>
      </c>
      <c r="R24" s="20">
        <f t="shared" si="2"/>
        <v>1450</v>
      </c>
      <c r="S24" s="20">
        <v>1450</v>
      </c>
    </row>
    <row r="25" spans="1:25">
      <c r="A25" s="18" t="s">
        <v>1761</v>
      </c>
      <c r="B25" s="18" t="s">
        <v>1762</v>
      </c>
      <c r="C25" s="18" t="s">
        <v>1763</v>
      </c>
      <c r="D25" s="18" t="s">
        <v>1764</v>
      </c>
      <c r="E25" s="18" t="s">
        <v>1765</v>
      </c>
      <c r="F25" s="18" t="s">
        <v>1766</v>
      </c>
      <c r="G25" s="19">
        <v>12</v>
      </c>
      <c r="H25" s="23">
        <v>45869</v>
      </c>
      <c r="I25" s="23">
        <v>46233</v>
      </c>
      <c r="J25" s="23">
        <v>45559</v>
      </c>
      <c r="K25" s="23">
        <v>45559</v>
      </c>
      <c r="L25" s="20">
        <v>1345</v>
      </c>
      <c r="M25" s="20">
        <v>1343.75</v>
      </c>
      <c r="N25" s="20">
        <v>1415</v>
      </c>
      <c r="O25" s="21">
        <v>0</v>
      </c>
      <c r="Q25" s="20">
        <v>0</v>
      </c>
      <c r="R25" s="20">
        <f t="shared" si="2"/>
        <v>1415</v>
      </c>
      <c r="S25" s="20">
        <v>1415</v>
      </c>
    </row>
    <row r="26" spans="1:25">
      <c r="A26" s="18" t="s">
        <v>1767</v>
      </c>
      <c r="B26" s="18" t="s">
        <v>1768</v>
      </c>
      <c r="C26" s="18" t="s">
        <v>1769</v>
      </c>
      <c r="D26" s="18" t="s">
        <v>1770</v>
      </c>
      <c r="E26" s="18" t="s">
        <v>1771</v>
      </c>
      <c r="F26" s="18" t="s">
        <v>1772</v>
      </c>
      <c r="G26" s="19">
        <v>12</v>
      </c>
      <c r="H26" s="23">
        <v>45869</v>
      </c>
      <c r="I26" s="23">
        <v>46233</v>
      </c>
      <c r="J26" s="23">
        <v>45554</v>
      </c>
      <c r="K26" s="23">
        <v>45554</v>
      </c>
      <c r="L26" s="20">
        <v>0</v>
      </c>
      <c r="M26" s="20">
        <v>1343.75</v>
      </c>
      <c r="N26" s="20">
        <v>1510</v>
      </c>
      <c r="O26" s="21">
        <v>0</v>
      </c>
      <c r="Q26" s="20">
        <v>0</v>
      </c>
      <c r="R26" s="20">
        <f t="shared" si="2"/>
        <v>1510</v>
      </c>
      <c r="S26" s="20">
        <v>1510</v>
      </c>
    </row>
    <row r="27" spans="1:25">
      <c r="B27" s="18" t="s">
        <v>1773</v>
      </c>
      <c r="D27" s="18" t="s">
        <v>1774</v>
      </c>
      <c r="E27" s="18" t="s">
        <v>1775</v>
      </c>
      <c r="F27" s="18" t="s">
        <v>1776</v>
      </c>
      <c r="G27" s="19">
        <v>12</v>
      </c>
      <c r="H27" s="23">
        <v>45884</v>
      </c>
      <c r="I27" s="23">
        <v>46233</v>
      </c>
      <c r="J27" s="23">
        <v>45565</v>
      </c>
      <c r="K27" s="23">
        <v>45565</v>
      </c>
      <c r="L27" s="20">
        <v>0</v>
      </c>
      <c r="M27" s="20">
        <v>0</v>
      </c>
      <c r="N27" s="20">
        <v>1510</v>
      </c>
      <c r="O27" s="21">
        <v>0</v>
      </c>
      <c r="Q27" s="20">
        <v>0</v>
      </c>
      <c r="R27" s="20">
        <f t="shared" si="2"/>
        <v>1510</v>
      </c>
      <c r="S27" s="20">
        <v>1510</v>
      </c>
    </row>
    <row r="28" spans="1:25">
      <c r="B28" s="18" t="s">
        <v>1777</v>
      </c>
      <c r="D28" s="18" t="s">
        <v>1778</v>
      </c>
      <c r="E28" s="18" t="s">
        <v>1779</v>
      </c>
      <c r="F28" s="18" t="s">
        <v>1780</v>
      </c>
      <c r="G28" s="19">
        <v>12</v>
      </c>
      <c r="H28" s="23">
        <v>45884</v>
      </c>
      <c r="I28" s="23">
        <v>46233</v>
      </c>
      <c r="J28" s="23">
        <v>45552</v>
      </c>
      <c r="K28" s="23">
        <v>45552</v>
      </c>
      <c r="L28" s="20">
        <v>0</v>
      </c>
      <c r="M28" s="20">
        <v>0</v>
      </c>
      <c r="N28" s="20">
        <v>1545</v>
      </c>
      <c r="O28" s="21">
        <v>0</v>
      </c>
      <c r="Q28" s="20">
        <v>0</v>
      </c>
      <c r="R28" s="20">
        <f t="shared" si="2"/>
        <v>1545</v>
      </c>
      <c r="S28" s="20">
        <v>1545</v>
      </c>
    </row>
    <row r="29" spans="1:25">
      <c r="B29" s="18" t="s">
        <v>1781</v>
      </c>
      <c r="D29" s="18" t="s">
        <v>1782</v>
      </c>
      <c r="E29" s="18" t="s">
        <v>1783</v>
      </c>
      <c r="F29" s="18" t="s">
        <v>1784</v>
      </c>
      <c r="G29" s="19">
        <v>12</v>
      </c>
      <c r="H29" s="23">
        <v>45884</v>
      </c>
      <c r="I29" s="23">
        <v>46233</v>
      </c>
      <c r="J29" s="23">
        <v>45590</v>
      </c>
      <c r="K29" s="23">
        <v>45591</v>
      </c>
      <c r="L29" s="20">
        <v>1450</v>
      </c>
      <c r="M29" s="20">
        <v>0</v>
      </c>
      <c r="N29" s="20">
        <v>1450</v>
      </c>
      <c r="O29" s="21">
        <v>0</v>
      </c>
      <c r="Q29" s="20">
        <v>0</v>
      </c>
      <c r="R29" s="20">
        <f t="shared" si="2"/>
        <v>1450</v>
      </c>
      <c r="S29" s="20">
        <v>1450</v>
      </c>
    </row>
    <row r="30" spans="1:25">
      <c r="B30" s="18" t="s">
        <v>1785</v>
      </c>
      <c r="D30" s="18" t="s">
        <v>1786</v>
      </c>
      <c r="E30" s="18" t="s">
        <v>1787</v>
      </c>
      <c r="F30" s="18" t="s">
        <v>1788</v>
      </c>
      <c r="G30" s="19">
        <v>12</v>
      </c>
      <c r="H30" s="23">
        <v>45884</v>
      </c>
      <c r="I30" s="23">
        <v>46233</v>
      </c>
      <c r="J30" s="23">
        <v>45587</v>
      </c>
      <c r="K30" s="23">
        <v>45588</v>
      </c>
      <c r="L30" s="20">
        <v>1450</v>
      </c>
      <c r="M30" s="20">
        <v>0</v>
      </c>
      <c r="N30" s="20">
        <v>1545</v>
      </c>
      <c r="O30" s="21">
        <v>0</v>
      </c>
      <c r="Q30" s="20">
        <v>0</v>
      </c>
      <c r="R30" s="20">
        <f t="shared" si="2"/>
        <v>1545</v>
      </c>
      <c r="S30" s="20">
        <v>1545</v>
      </c>
    </row>
    <row r="31" spans="1:25">
      <c r="B31" s="18" t="s">
        <v>1789</v>
      </c>
      <c r="D31" s="18" t="s">
        <v>1790</v>
      </c>
      <c r="E31" s="18" t="s">
        <v>1791</v>
      </c>
      <c r="F31" s="18" t="s">
        <v>1792</v>
      </c>
      <c r="G31" s="19">
        <v>12</v>
      </c>
      <c r="H31" s="23">
        <v>45884</v>
      </c>
      <c r="I31" s="23">
        <v>46233</v>
      </c>
      <c r="J31" s="23">
        <v>45575</v>
      </c>
      <c r="K31" s="23">
        <v>45580</v>
      </c>
      <c r="L31" s="20">
        <v>0</v>
      </c>
      <c r="M31" s="20">
        <v>0</v>
      </c>
      <c r="N31" s="20">
        <v>1545</v>
      </c>
      <c r="O31" s="21">
        <v>0</v>
      </c>
      <c r="Q31" s="20">
        <v>0</v>
      </c>
      <c r="R31" s="20">
        <f t="shared" si="2"/>
        <v>1545</v>
      </c>
      <c r="S31" s="20">
        <v>1545</v>
      </c>
    </row>
    <row r="32" spans="1:25">
      <c r="B32" s="18" t="s">
        <v>1793</v>
      </c>
      <c r="D32" s="18" t="s">
        <v>1794</v>
      </c>
      <c r="E32" s="18" t="s">
        <v>1795</v>
      </c>
      <c r="F32" s="18" t="s">
        <v>1796</v>
      </c>
      <c r="G32" s="19">
        <v>12</v>
      </c>
      <c r="H32" s="23">
        <v>45884</v>
      </c>
      <c r="I32" s="23">
        <v>46233</v>
      </c>
      <c r="J32" s="23">
        <v>45568</v>
      </c>
      <c r="K32" s="23">
        <v>45569</v>
      </c>
      <c r="L32" s="20">
        <v>1450</v>
      </c>
      <c r="M32" s="20">
        <v>0</v>
      </c>
      <c r="N32" s="20">
        <v>1450</v>
      </c>
      <c r="O32" s="21">
        <v>0</v>
      </c>
      <c r="Q32" s="20">
        <v>0</v>
      </c>
      <c r="R32" s="20">
        <f t="shared" si="2"/>
        <v>1450</v>
      </c>
      <c r="S32" s="20">
        <v>1450</v>
      </c>
    </row>
    <row r="33" spans="1:19">
      <c r="A33" s="17" t="s">
        <v>1797</v>
      </c>
    </row>
    <row r="34" spans="1:19">
      <c r="B34" s="18" t="s">
        <v>1798</v>
      </c>
      <c r="D34" s="18" t="s">
        <v>1799</v>
      </c>
      <c r="E34" s="18" t="s">
        <v>1800</v>
      </c>
      <c r="F34" s="18" t="s">
        <v>1801</v>
      </c>
      <c r="G34" s="19">
        <v>12</v>
      </c>
      <c r="H34" s="23">
        <v>45884</v>
      </c>
      <c r="I34" s="23">
        <v>46233</v>
      </c>
      <c r="J34" s="23">
        <v>45594</v>
      </c>
      <c r="K34" s="23">
        <v>45595</v>
      </c>
      <c r="L34" s="20">
        <v>930</v>
      </c>
      <c r="M34" s="20">
        <v>0</v>
      </c>
      <c r="N34" s="20">
        <v>930</v>
      </c>
      <c r="O34" s="21">
        <v>0</v>
      </c>
      <c r="Q34" s="20">
        <v>0</v>
      </c>
      <c r="R34" s="20">
        <f t="shared" ref="R34:R39" si="3">N34</f>
        <v>930</v>
      </c>
      <c r="S34" s="20">
        <v>930</v>
      </c>
    </row>
    <row r="35" spans="1:19">
      <c r="B35" s="18" t="s">
        <v>1802</v>
      </c>
      <c r="D35" s="18" t="s">
        <v>1803</v>
      </c>
      <c r="E35" s="18" t="s">
        <v>1804</v>
      </c>
      <c r="F35" s="18" t="s">
        <v>1805</v>
      </c>
      <c r="G35" s="19">
        <v>12</v>
      </c>
      <c r="H35" s="23">
        <v>45884</v>
      </c>
      <c r="I35" s="23">
        <v>46233</v>
      </c>
      <c r="J35" s="23">
        <v>45583</v>
      </c>
      <c r="K35" s="23">
        <v>45587</v>
      </c>
      <c r="L35" s="20">
        <v>930</v>
      </c>
      <c r="M35" s="20">
        <v>0</v>
      </c>
      <c r="N35" s="20">
        <v>1025</v>
      </c>
      <c r="O35" s="21">
        <v>0</v>
      </c>
      <c r="Q35" s="20">
        <v>0</v>
      </c>
      <c r="R35" s="20">
        <f t="shared" si="3"/>
        <v>1025</v>
      </c>
      <c r="S35" s="20">
        <v>1025</v>
      </c>
    </row>
    <row r="36" spans="1:19">
      <c r="B36" s="18" t="s">
        <v>1806</v>
      </c>
      <c r="D36" s="18" t="s">
        <v>1807</v>
      </c>
      <c r="E36" s="18" t="s">
        <v>1808</v>
      </c>
      <c r="F36" s="18" t="s">
        <v>1809</v>
      </c>
      <c r="G36" s="19">
        <v>12</v>
      </c>
      <c r="H36" s="23">
        <v>45884</v>
      </c>
      <c r="I36" s="23">
        <v>46233</v>
      </c>
      <c r="J36" s="23">
        <v>45594</v>
      </c>
      <c r="K36" s="23">
        <v>45595</v>
      </c>
      <c r="L36" s="20">
        <v>930</v>
      </c>
      <c r="M36" s="20">
        <v>0</v>
      </c>
      <c r="N36" s="20">
        <v>930</v>
      </c>
      <c r="O36" s="21">
        <v>0</v>
      </c>
      <c r="Q36" s="20">
        <v>0</v>
      </c>
      <c r="R36" s="20">
        <f t="shared" si="3"/>
        <v>930</v>
      </c>
      <c r="S36" s="20">
        <v>930</v>
      </c>
    </row>
    <row r="37" spans="1:19">
      <c r="B37" s="18" t="s">
        <v>1810</v>
      </c>
      <c r="D37" s="18" t="s">
        <v>1811</v>
      </c>
      <c r="E37" s="18" t="s">
        <v>1812</v>
      </c>
      <c r="F37" s="18" t="s">
        <v>1813</v>
      </c>
      <c r="G37" s="19">
        <v>12</v>
      </c>
      <c r="H37" s="23">
        <v>45884</v>
      </c>
      <c r="I37" s="23">
        <v>46233</v>
      </c>
      <c r="J37" s="23">
        <v>45594</v>
      </c>
      <c r="K37" s="23">
        <v>45595</v>
      </c>
      <c r="L37" s="20">
        <v>930</v>
      </c>
      <c r="M37" s="20">
        <v>0</v>
      </c>
      <c r="N37" s="20">
        <v>930</v>
      </c>
      <c r="O37" s="21">
        <v>0</v>
      </c>
      <c r="Q37" s="20">
        <v>0</v>
      </c>
      <c r="R37" s="20">
        <f t="shared" si="3"/>
        <v>930</v>
      </c>
      <c r="S37" s="20">
        <v>930</v>
      </c>
    </row>
    <row r="38" spans="1:19">
      <c r="B38" s="18" t="s">
        <v>1814</v>
      </c>
      <c r="D38" s="18" t="s">
        <v>1815</v>
      </c>
      <c r="E38" s="18" t="s">
        <v>1816</v>
      </c>
      <c r="F38" s="18" t="s">
        <v>1817</v>
      </c>
      <c r="G38" s="19">
        <v>12</v>
      </c>
      <c r="H38" s="23">
        <v>45884</v>
      </c>
      <c r="I38" s="23">
        <v>46233</v>
      </c>
      <c r="J38" s="23">
        <v>45582</v>
      </c>
      <c r="K38" s="23">
        <v>45582</v>
      </c>
      <c r="L38" s="20">
        <v>0</v>
      </c>
      <c r="M38" s="20">
        <v>0</v>
      </c>
      <c r="N38" s="20">
        <v>930</v>
      </c>
      <c r="O38" s="21">
        <v>0</v>
      </c>
      <c r="Q38" s="20">
        <v>0</v>
      </c>
      <c r="R38" s="20">
        <f t="shared" si="3"/>
        <v>930</v>
      </c>
      <c r="S38" s="20">
        <v>930</v>
      </c>
    </row>
    <row r="39" spans="1:19">
      <c r="B39" s="18" t="s">
        <v>1818</v>
      </c>
      <c r="D39" s="18" t="s">
        <v>1819</v>
      </c>
      <c r="E39" s="18" t="s">
        <v>1820</v>
      </c>
      <c r="F39" s="18" t="s">
        <v>1821</v>
      </c>
      <c r="G39" s="19">
        <v>12</v>
      </c>
      <c r="H39" s="23">
        <v>45884</v>
      </c>
      <c r="I39" s="23">
        <v>46233</v>
      </c>
      <c r="J39" s="23">
        <v>45590</v>
      </c>
      <c r="K39" s="23">
        <v>45591</v>
      </c>
      <c r="L39" s="20">
        <v>930</v>
      </c>
      <c r="M39" s="20">
        <v>0</v>
      </c>
      <c r="N39" s="20">
        <v>930</v>
      </c>
      <c r="O39" s="21">
        <v>0</v>
      </c>
      <c r="Q39" s="20">
        <v>0</v>
      </c>
      <c r="R39" s="20">
        <f t="shared" si="3"/>
        <v>930</v>
      </c>
      <c r="S39" s="20">
        <v>930</v>
      </c>
    </row>
    <row r="40" spans="1:19">
      <c r="A40" s="17" t="s">
        <v>1822</v>
      </c>
    </row>
    <row r="41" spans="1:19">
      <c r="A41" s="18" t="s">
        <v>1823</v>
      </c>
      <c r="B41" s="18" t="s">
        <v>1824</v>
      </c>
      <c r="C41" s="18" t="s">
        <v>1825</v>
      </c>
      <c r="D41" s="18" t="s">
        <v>1826</v>
      </c>
      <c r="E41" s="18" t="s">
        <v>1827</v>
      </c>
      <c r="F41" s="18" t="s">
        <v>1828</v>
      </c>
      <c r="G41" s="19">
        <v>12</v>
      </c>
      <c r="H41" s="23">
        <v>45869</v>
      </c>
      <c r="I41" s="23">
        <v>46233</v>
      </c>
      <c r="J41" s="23">
        <v>45530</v>
      </c>
      <c r="K41" s="23">
        <v>45530</v>
      </c>
      <c r="L41" s="20">
        <v>0</v>
      </c>
      <c r="M41" s="20">
        <v>881.88</v>
      </c>
      <c r="N41" s="20">
        <v>925</v>
      </c>
      <c r="O41" s="21">
        <v>0</v>
      </c>
      <c r="Q41" s="20">
        <v>0</v>
      </c>
      <c r="R41" s="20">
        <f>N41</f>
        <v>925</v>
      </c>
      <c r="S41" s="20">
        <v>925</v>
      </c>
    </row>
    <row r="42" spans="1:19">
      <c r="A42" s="18" t="s">
        <v>1829</v>
      </c>
      <c r="B42" s="18" t="s">
        <v>1830</v>
      </c>
      <c r="C42" s="18" t="s">
        <v>1831</v>
      </c>
      <c r="D42" s="18" t="s">
        <v>1832</v>
      </c>
      <c r="E42" s="18" t="s">
        <v>1833</v>
      </c>
      <c r="F42" s="18" t="s">
        <v>1834</v>
      </c>
      <c r="G42" s="19">
        <v>12</v>
      </c>
      <c r="H42" s="23">
        <v>45869</v>
      </c>
      <c r="I42" s="23">
        <v>46233</v>
      </c>
      <c r="J42" s="23">
        <v>45529</v>
      </c>
      <c r="K42" s="23">
        <v>45529</v>
      </c>
      <c r="L42" s="20">
        <v>0</v>
      </c>
      <c r="M42" s="20">
        <v>881.88</v>
      </c>
      <c r="N42" s="20">
        <v>925</v>
      </c>
      <c r="O42" s="21">
        <v>0</v>
      </c>
      <c r="Q42" s="20">
        <v>0</v>
      </c>
      <c r="R42" s="20">
        <f>N42</f>
        <v>925</v>
      </c>
      <c r="S42" s="20">
        <v>925</v>
      </c>
    </row>
    <row r="43" spans="1:19">
      <c r="B43" s="18" t="s">
        <v>1835</v>
      </c>
      <c r="D43" s="18" t="s">
        <v>1836</v>
      </c>
      <c r="E43" s="18" t="s">
        <v>1837</v>
      </c>
      <c r="F43" s="18" t="s">
        <v>1838</v>
      </c>
      <c r="G43" s="19">
        <v>12</v>
      </c>
      <c r="H43" s="23">
        <v>45884</v>
      </c>
      <c r="I43" s="23">
        <v>46233</v>
      </c>
      <c r="J43" s="23">
        <v>45578</v>
      </c>
      <c r="K43" s="23">
        <v>45578</v>
      </c>
      <c r="L43" s="20">
        <v>0</v>
      </c>
      <c r="M43" s="20">
        <v>0</v>
      </c>
      <c r="N43" s="20">
        <v>1050</v>
      </c>
      <c r="O43" s="21">
        <v>0</v>
      </c>
      <c r="Q43" s="20">
        <v>0</v>
      </c>
      <c r="R43" s="20">
        <f>N43</f>
        <v>1050</v>
      </c>
      <c r="S43" s="20">
        <v>1050</v>
      </c>
    </row>
    <row r="44" spans="1:19">
      <c r="B44" s="18" t="s">
        <v>1839</v>
      </c>
      <c r="D44" s="18" t="s">
        <v>1840</v>
      </c>
      <c r="E44" s="18" t="s">
        <v>1841</v>
      </c>
      <c r="F44" s="18" t="s">
        <v>1842</v>
      </c>
      <c r="G44" s="19">
        <v>12</v>
      </c>
      <c r="H44" s="23">
        <v>45884</v>
      </c>
      <c r="I44" s="23">
        <v>46233</v>
      </c>
      <c r="J44" s="23">
        <v>45576</v>
      </c>
      <c r="K44" s="23">
        <v>45578</v>
      </c>
      <c r="L44" s="20">
        <v>0</v>
      </c>
      <c r="M44" s="20">
        <v>0</v>
      </c>
      <c r="N44" s="20">
        <v>1050</v>
      </c>
      <c r="O44" s="21">
        <v>0</v>
      </c>
      <c r="Q44" s="20">
        <v>0</v>
      </c>
      <c r="R44" s="20">
        <f>N44</f>
        <v>1050</v>
      </c>
      <c r="S44" s="20">
        <v>1050</v>
      </c>
    </row>
    <row r="45" spans="1:19">
      <c r="B45" s="18" t="s">
        <v>1843</v>
      </c>
      <c r="D45" s="18" t="s">
        <v>1844</v>
      </c>
      <c r="E45" s="18" t="s">
        <v>1845</v>
      </c>
      <c r="F45" s="18" t="s">
        <v>1846</v>
      </c>
      <c r="G45" s="19">
        <v>12</v>
      </c>
      <c r="H45" s="23">
        <v>45884</v>
      </c>
      <c r="I45" s="23">
        <v>46233</v>
      </c>
      <c r="J45" s="23">
        <v>45586</v>
      </c>
      <c r="K45" s="23">
        <v>45587</v>
      </c>
      <c r="L45" s="20">
        <v>0</v>
      </c>
      <c r="M45" s="20">
        <v>0</v>
      </c>
      <c r="N45" s="20">
        <v>955</v>
      </c>
      <c r="O45" s="21">
        <v>0</v>
      </c>
      <c r="Q45" s="20">
        <v>0</v>
      </c>
      <c r="R45" s="20">
        <f>N45</f>
        <v>955</v>
      </c>
      <c r="S45" s="20">
        <v>955</v>
      </c>
    </row>
    <row r="46" spans="1:19">
      <c r="A46" s="17" t="s">
        <v>1847</v>
      </c>
    </row>
    <row r="47" spans="1:19">
      <c r="B47" s="18" t="s">
        <v>1848</v>
      </c>
      <c r="D47" s="18" t="s">
        <v>1849</v>
      </c>
      <c r="E47" s="18" t="s">
        <v>1850</v>
      </c>
      <c r="F47" s="18" t="s">
        <v>1851</v>
      </c>
      <c r="G47" s="19">
        <v>12</v>
      </c>
      <c r="H47" s="23">
        <v>45884</v>
      </c>
      <c r="I47" s="23">
        <v>46233</v>
      </c>
      <c r="J47" s="23">
        <v>45596</v>
      </c>
      <c r="K47" s="23">
        <v>45596</v>
      </c>
      <c r="L47" s="20">
        <v>0</v>
      </c>
      <c r="M47" s="20">
        <v>0</v>
      </c>
      <c r="N47" s="20">
        <v>1025</v>
      </c>
      <c r="O47" s="21">
        <v>0</v>
      </c>
      <c r="Q47" s="20">
        <v>0</v>
      </c>
      <c r="R47" s="20">
        <f t="shared" ref="R47:R54" si="4">N47</f>
        <v>1025</v>
      </c>
      <c r="S47" s="20">
        <v>1025</v>
      </c>
    </row>
    <row r="48" spans="1:19">
      <c r="B48" s="18" t="s">
        <v>1852</v>
      </c>
      <c r="D48" s="18" t="s">
        <v>1853</v>
      </c>
      <c r="E48" s="18" t="s">
        <v>1854</v>
      </c>
      <c r="F48" s="18" t="s">
        <v>1855</v>
      </c>
      <c r="G48" s="19">
        <v>12</v>
      </c>
      <c r="H48" s="23">
        <v>45869</v>
      </c>
      <c r="I48" s="23">
        <v>46233</v>
      </c>
      <c r="J48" s="23">
        <v>45596</v>
      </c>
      <c r="K48" s="23">
        <v>45596</v>
      </c>
      <c r="L48" s="20">
        <v>0</v>
      </c>
      <c r="M48" s="20">
        <v>0</v>
      </c>
      <c r="N48" s="20">
        <v>1025</v>
      </c>
      <c r="O48" s="21">
        <v>0</v>
      </c>
      <c r="Q48" s="20">
        <v>0</v>
      </c>
      <c r="R48" s="20">
        <f t="shared" si="4"/>
        <v>1025</v>
      </c>
      <c r="S48" s="20">
        <v>1025</v>
      </c>
    </row>
    <row r="49" spans="1:19">
      <c r="B49" s="18" t="s">
        <v>1856</v>
      </c>
      <c r="D49" s="18" t="s">
        <v>1857</v>
      </c>
      <c r="E49" s="18" t="s">
        <v>1858</v>
      </c>
      <c r="F49" s="18" t="s">
        <v>1859</v>
      </c>
      <c r="G49" s="19">
        <v>12</v>
      </c>
      <c r="H49" s="23">
        <v>45884</v>
      </c>
      <c r="I49" s="23">
        <v>46233</v>
      </c>
      <c r="J49" s="23">
        <v>45589</v>
      </c>
      <c r="K49" s="23">
        <v>45589</v>
      </c>
      <c r="L49" s="20">
        <v>0</v>
      </c>
      <c r="M49" s="20">
        <v>0</v>
      </c>
      <c r="N49" s="20">
        <v>1025</v>
      </c>
      <c r="O49" s="21">
        <v>0</v>
      </c>
      <c r="Q49" s="20">
        <v>0</v>
      </c>
      <c r="R49" s="20">
        <f t="shared" si="4"/>
        <v>1025</v>
      </c>
      <c r="S49" s="20">
        <v>1025</v>
      </c>
    </row>
    <row r="50" spans="1:19">
      <c r="B50" s="18" t="s">
        <v>1860</v>
      </c>
      <c r="D50" s="18" t="s">
        <v>1861</v>
      </c>
      <c r="E50" s="18" t="s">
        <v>1862</v>
      </c>
      <c r="F50" s="18" t="s">
        <v>1863</v>
      </c>
      <c r="G50" s="19">
        <v>12</v>
      </c>
      <c r="H50" s="23">
        <v>45884</v>
      </c>
      <c r="I50" s="23">
        <v>46233</v>
      </c>
      <c r="J50" s="23">
        <v>45589</v>
      </c>
      <c r="K50" s="23">
        <v>45589</v>
      </c>
      <c r="L50" s="20">
        <v>0</v>
      </c>
      <c r="M50" s="20">
        <v>0</v>
      </c>
      <c r="N50" s="20">
        <v>1025</v>
      </c>
      <c r="O50" s="21">
        <v>0</v>
      </c>
      <c r="Q50" s="20">
        <v>0</v>
      </c>
      <c r="R50" s="20">
        <f t="shared" si="4"/>
        <v>1025</v>
      </c>
      <c r="S50" s="20">
        <v>1025</v>
      </c>
    </row>
    <row r="51" spans="1:19">
      <c r="B51" s="18" t="s">
        <v>1864</v>
      </c>
      <c r="D51" s="18" t="s">
        <v>1865</v>
      </c>
      <c r="E51" s="18" t="s">
        <v>1866</v>
      </c>
      <c r="F51" s="18" t="s">
        <v>1867</v>
      </c>
      <c r="G51" s="19">
        <v>12</v>
      </c>
      <c r="H51" s="23">
        <v>45884</v>
      </c>
      <c r="I51" s="23">
        <v>46233</v>
      </c>
      <c r="J51" s="23">
        <v>45613</v>
      </c>
      <c r="K51" s="23">
        <v>45614</v>
      </c>
      <c r="L51" s="20">
        <v>0</v>
      </c>
      <c r="M51" s="20">
        <v>0</v>
      </c>
      <c r="N51" s="20">
        <v>1120</v>
      </c>
      <c r="O51" s="21">
        <v>0</v>
      </c>
      <c r="Q51" s="20">
        <v>0</v>
      </c>
      <c r="R51" s="20">
        <f t="shared" si="4"/>
        <v>1120</v>
      </c>
      <c r="S51" s="20">
        <v>1120</v>
      </c>
    </row>
    <row r="52" spans="1:19">
      <c r="B52" s="18" t="s">
        <v>1868</v>
      </c>
      <c r="D52" s="18" t="s">
        <v>1869</v>
      </c>
      <c r="E52" s="18" t="s">
        <v>1870</v>
      </c>
      <c r="F52" s="18" t="s">
        <v>1871</v>
      </c>
      <c r="G52" s="19">
        <v>12</v>
      </c>
      <c r="H52" s="23">
        <v>45884</v>
      </c>
      <c r="I52" s="23">
        <v>46233</v>
      </c>
      <c r="J52" s="23">
        <v>45613</v>
      </c>
      <c r="K52" s="23">
        <v>45614</v>
      </c>
      <c r="L52" s="20">
        <v>0</v>
      </c>
      <c r="M52" s="20">
        <v>0</v>
      </c>
      <c r="N52" s="20">
        <v>1025</v>
      </c>
      <c r="O52" s="21">
        <v>0</v>
      </c>
      <c r="Q52" s="20">
        <v>0</v>
      </c>
      <c r="R52" s="20">
        <f t="shared" si="4"/>
        <v>1025</v>
      </c>
      <c r="S52" s="20">
        <v>1025</v>
      </c>
    </row>
    <row r="53" spans="1:19">
      <c r="B53" s="18" t="s">
        <v>1872</v>
      </c>
      <c r="D53" s="18" t="s">
        <v>1873</v>
      </c>
      <c r="E53" s="18" t="s">
        <v>1874</v>
      </c>
      <c r="F53" s="18" t="s">
        <v>1875</v>
      </c>
      <c r="G53" s="19">
        <v>12</v>
      </c>
      <c r="H53" s="23">
        <v>45884</v>
      </c>
      <c r="I53" s="23">
        <v>46233</v>
      </c>
      <c r="J53" s="23">
        <v>45589</v>
      </c>
      <c r="K53" s="23">
        <v>45590</v>
      </c>
      <c r="L53" s="20">
        <v>1025</v>
      </c>
      <c r="M53" s="20">
        <v>0</v>
      </c>
      <c r="N53" s="20">
        <v>1025</v>
      </c>
      <c r="O53" s="21">
        <v>0</v>
      </c>
      <c r="Q53" s="20">
        <v>0</v>
      </c>
      <c r="R53" s="20">
        <f t="shared" si="4"/>
        <v>1025</v>
      </c>
      <c r="S53" s="20">
        <v>1025</v>
      </c>
    </row>
    <row r="54" spans="1:19">
      <c r="B54" s="18" t="s">
        <v>1876</v>
      </c>
      <c r="D54" s="18" t="s">
        <v>1877</v>
      </c>
      <c r="E54" s="18" t="s">
        <v>1878</v>
      </c>
      <c r="F54" s="18" t="s">
        <v>1879</v>
      </c>
      <c r="G54" s="19">
        <v>12</v>
      </c>
      <c r="H54" s="23">
        <v>45884</v>
      </c>
      <c r="I54" s="23">
        <v>46233</v>
      </c>
      <c r="J54" s="23">
        <v>45589</v>
      </c>
      <c r="K54" s="23">
        <v>45590</v>
      </c>
      <c r="L54" s="20">
        <v>1025</v>
      </c>
      <c r="M54" s="20">
        <v>0</v>
      </c>
      <c r="N54" s="20">
        <v>1025</v>
      </c>
      <c r="O54" s="21">
        <v>0</v>
      </c>
      <c r="Q54" s="20">
        <v>0</v>
      </c>
      <c r="R54" s="20">
        <f t="shared" si="4"/>
        <v>1025</v>
      </c>
      <c r="S54" s="20">
        <v>1025</v>
      </c>
    </row>
    <row r="55" spans="1:19">
      <c r="A55" s="17" t="s">
        <v>1880</v>
      </c>
    </row>
    <row r="56" spans="1:19">
      <c r="B56" s="18" t="s">
        <v>1881</v>
      </c>
      <c r="D56" s="18" t="s">
        <v>1882</v>
      </c>
      <c r="E56" s="18" t="s">
        <v>1883</v>
      </c>
      <c r="F56" s="18" t="s">
        <v>1884</v>
      </c>
      <c r="G56" s="19">
        <v>12</v>
      </c>
      <c r="H56" s="23">
        <v>45884</v>
      </c>
      <c r="I56" s="23">
        <v>46233</v>
      </c>
      <c r="J56" s="23">
        <v>45572</v>
      </c>
      <c r="K56" s="23">
        <v>45573</v>
      </c>
      <c r="L56" s="20">
        <v>0</v>
      </c>
      <c r="M56" s="20">
        <v>0</v>
      </c>
      <c r="N56" s="20">
        <v>905</v>
      </c>
      <c r="O56" s="21">
        <v>0</v>
      </c>
      <c r="Q56" s="20">
        <v>0</v>
      </c>
      <c r="R56" s="20">
        <f t="shared" ref="R56:R66" si="5">N56</f>
        <v>905</v>
      </c>
      <c r="S56" s="20">
        <v>905</v>
      </c>
    </row>
    <row r="57" spans="1:19">
      <c r="B57" s="18" t="s">
        <v>1885</v>
      </c>
      <c r="D57" s="18" t="s">
        <v>1886</v>
      </c>
      <c r="E57" s="18" t="s">
        <v>1887</v>
      </c>
      <c r="F57" s="18" t="s">
        <v>1888</v>
      </c>
      <c r="G57" s="19">
        <v>12</v>
      </c>
      <c r="H57" s="23">
        <v>45884</v>
      </c>
      <c r="I57" s="23">
        <v>46233</v>
      </c>
      <c r="J57" s="23">
        <v>45595</v>
      </c>
      <c r="K57" s="23">
        <v>45596</v>
      </c>
      <c r="L57" s="20">
        <v>0</v>
      </c>
      <c r="M57" s="20">
        <v>0</v>
      </c>
      <c r="N57" s="20">
        <v>1000</v>
      </c>
      <c r="O57" s="21">
        <v>0</v>
      </c>
      <c r="Q57" s="20">
        <v>0</v>
      </c>
      <c r="R57" s="20">
        <f t="shared" si="5"/>
        <v>1000</v>
      </c>
      <c r="S57" s="20">
        <v>1000</v>
      </c>
    </row>
    <row r="58" spans="1:19">
      <c r="B58" s="18" t="s">
        <v>1889</v>
      </c>
      <c r="D58" s="18" t="s">
        <v>1890</v>
      </c>
      <c r="E58" s="18" t="s">
        <v>1891</v>
      </c>
      <c r="F58" s="18" t="s">
        <v>1892</v>
      </c>
      <c r="G58" s="19">
        <v>12</v>
      </c>
      <c r="H58" s="23">
        <v>45884</v>
      </c>
      <c r="I58" s="23">
        <v>46233</v>
      </c>
      <c r="J58" s="23">
        <v>45574</v>
      </c>
      <c r="K58" s="23">
        <v>45574</v>
      </c>
      <c r="L58" s="20">
        <v>0</v>
      </c>
      <c r="M58" s="20">
        <v>0</v>
      </c>
      <c r="N58" s="20">
        <v>905</v>
      </c>
      <c r="O58" s="21">
        <v>0</v>
      </c>
      <c r="Q58" s="20">
        <v>0</v>
      </c>
      <c r="R58" s="20">
        <f t="shared" si="5"/>
        <v>905</v>
      </c>
      <c r="S58" s="20">
        <v>905</v>
      </c>
    </row>
    <row r="59" spans="1:19">
      <c r="B59" s="18" t="s">
        <v>1893</v>
      </c>
      <c r="D59" s="18" t="s">
        <v>1894</v>
      </c>
      <c r="E59" s="18" t="s">
        <v>1895</v>
      </c>
      <c r="F59" s="18" t="s">
        <v>1896</v>
      </c>
      <c r="G59" s="19">
        <v>12</v>
      </c>
      <c r="H59" s="23">
        <v>45884</v>
      </c>
      <c r="I59" s="23">
        <v>46233</v>
      </c>
      <c r="J59" s="23">
        <v>45573</v>
      </c>
      <c r="K59" s="23">
        <v>45574</v>
      </c>
      <c r="L59" s="20">
        <v>0</v>
      </c>
      <c r="M59" s="20">
        <v>0</v>
      </c>
      <c r="N59" s="20">
        <v>905</v>
      </c>
      <c r="O59" s="21">
        <v>0</v>
      </c>
      <c r="Q59" s="20">
        <v>0</v>
      </c>
      <c r="R59" s="20">
        <f t="shared" si="5"/>
        <v>905</v>
      </c>
      <c r="S59" s="20">
        <v>905</v>
      </c>
    </row>
    <row r="60" spans="1:19">
      <c r="B60" s="18" t="s">
        <v>1897</v>
      </c>
      <c r="D60" s="18" t="s">
        <v>1898</v>
      </c>
      <c r="E60" s="18" t="s">
        <v>1899</v>
      </c>
      <c r="F60" s="18" t="s">
        <v>1900</v>
      </c>
      <c r="G60" s="19">
        <v>12</v>
      </c>
      <c r="H60" s="23">
        <v>45884</v>
      </c>
      <c r="I60" s="23">
        <v>46233</v>
      </c>
      <c r="J60" s="23">
        <v>45608</v>
      </c>
      <c r="K60" s="23">
        <v>45608</v>
      </c>
      <c r="L60" s="20">
        <v>0</v>
      </c>
      <c r="M60" s="20">
        <v>0</v>
      </c>
      <c r="N60" s="20">
        <v>905</v>
      </c>
      <c r="O60" s="21">
        <v>0</v>
      </c>
      <c r="Q60" s="20">
        <v>0</v>
      </c>
      <c r="R60" s="20">
        <f t="shared" si="5"/>
        <v>905</v>
      </c>
      <c r="S60" s="20">
        <v>905</v>
      </c>
    </row>
    <row r="61" spans="1:19">
      <c r="B61" s="18" t="s">
        <v>1901</v>
      </c>
      <c r="D61" s="18" t="s">
        <v>1902</v>
      </c>
      <c r="E61" s="18" t="s">
        <v>1903</v>
      </c>
      <c r="F61" s="18" t="s">
        <v>1904</v>
      </c>
      <c r="G61" s="19">
        <v>12</v>
      </c>
      <c r="H61" s="23">
        <v>45884</v>
      </c>
      <c r="I61" s="23">
        <v>46233</v>
      </c>
      <c r="L61" s="20">
        <v>0</v>
      </c>
      <c r="M61" s="20">
        <v>0</v>
      </c>
      <c r="N61" s="20">
        <v>1000</v>
      </c>
      <c r="O61" s="21">
        <v>0</v>
      </c>
      <c r="Q61" s="20">
        <v>0</v>
      </c>
      <c r="R61" s="20">
        <f t="shared" si="5"/>
        <v>1000</v>
      </c>
      <c r="S61" s="20">
        <v>1000</v>
      </c>
    </row>
    <row r="62" spans="1:19">
      <c r="B62" s="18" t="s">
        <v>1905</v>
      </c>
      <c r="D62" s="18" t="s">
        <v>1906</v>
      </c>
      <c r="E62" s="18" t="s">
        <v>1907</v>
      </c>
      <c r="F62" s="18" t="s">
        <v>1908</v>
      </c>
      <c r="G62" s="19">
        <v>12</v>
      </c>
      <c r="H62" s="23">
        <v>45884</v>
      </c>
      <c r="I62" s="23">
        <v>46233</v>
      </c>
      <c r="J62" s="23">
        <v>45575</v>
      </c>
      <c r="K62" s="23">
        <v>45576</v>
      </c>
      <c r="L62" s="20">
        <v>0</v>
      </c>
      <c r="M62" s="20">
        <v>0</v>
      </c>
      <c r="N62" s="20">
        <v>905</v>
      </c>
      <c r="O62" s="21">
        <v>0</v>
      </c>
      <c r="Q62" s="20">
        <v>0</v>
      </c>
      <c r="R62" s="20">
        <f t="shared" si="5"/>
        <v>905</v>
      </c>
      <c r="S62" s="20">
        <v>905</v>
      </c>
    </row>
    <row r="63" spans="1:19">
      <c r="B63" s="18" t="s">
        <v>1909</v>
      </c>
      <c r="D63" s="18" t="s">
        <v>1910</v>
      </c>
      <c r="E63" s="18" t="s">
        <v>1911</v>
      </c>
      <c r="F63" s="18" t="s">
        <v>1912</v>
      </c>
      <c r="G63" s="19">
        <v>12</v>
      </c>
      <c r="H63" s="23">
        <v>45884</v>
      </c>
      <c r="I63" s="23">
        <v>46233</v>
      </c>
      <c r="J63" s="23">
        <v>45604</v>
      </c>
      <c r="K63" s="23">
        <v>45605</v>
      </c>
      <c r="L63" s="20">
        <v>905</v>
      </c>
      <c r="M63" s="20">
        <v>0</v>
      </c>
      <c r="N63" s="20">
        <v>905</v>
      </c>
      <c r="O63" s="21">
        <v>0</v>
      </c>
      <c r="Q63" s="20">
        <v>0</v>
      </c>
      <c r="R63" s="20">
        <f t="shared" si="5"/>
        <v>905</v>
      </c>
      <c r="S63" s="20">
        <v>905</v>
      </c>
    </row>
    <row r="64" spans="1:19">
      <c r="B64" s="18" t="s">
        <v>1913</v>
      </c>
      <c r="D64" s="18" t="s">
        <v>1914</v>
      </c>
      <c r="E64" s="18" t="s">
        <v>1915</v>
      </c>
      <c r="F64" s="18" t="s">
        <v>1916</v>
      </c>
      <c r="G64" s="19">
        <v>12</v>
      </c>
      <c r="H64" s="23">
        <v>45884</v>
      </c>
      <c r="I64" s="23">
        <v>46233</v>
      </c>
      <c r="J64" s="23">
        <v>45604</v>
      </c>
      <c r="K64" s="23">
        <v>45605</v>
      </c>
      <c r="L64" s="20">
        <v>905</v>
      </c>
      <c r="M64" s="20">
        <v>0</v>
      </c>
      <c r="N64" s="20">
        <v>905</v>
      </c>
      <c r="O64" s="21">
        <v>0</v>
      </c>
      <c r="Q64" s="20">
        <v>0</v>
      </c>
      <c r="R64" s="20">
        <f t="shared" si="5"/>
        <v>905</v>
      </c>
      <c r="S64" s="20">
        <v>905</v>
      </c>
    </row>
    <row r="65" spans="1:19">
      <c r="B65" s="18" t="s">
        <v>1917</v>
      </c>
      <c r="D65" s="18" t="s">
        <v>1918</v>
      </c>
      <c r="E65" s="18" t="s">
        <v>1919</v>
      </c>
      <c r="F65" s="18" t="s">
        <v>1920</v>
      </c>
      <c r="G65" s="19">
        <v>12</v>
      </c>
      <c r="H65" s="23">
        <v>45884</v>
      </c>
      <c r="I65" s="23">
        <v>46233</v>
      </c>
      <c r="J65" s="23">
        <v>45603</v>
      </c>
      <c r="K65" s="23">
        <v>45603</v>
      </c>
      <c r="L65" s="20">
        <v>905</v>
      </c>
      <c r="M65" s="20">
        <v>0</v>
      </c>
      <c r="N65" s="20">
        <v>905</v>
      </c>
      <c r="O65" s="21">
        <v>0</v>
      </c>
      <c r="Q65" s="20">
        <v>0</v>
      </c>
      <c r="R65" s="20">
        <f t="shared" si="5"/>
        <v>905</v>
      </c>
      <c r="S65" s="20">
        <v>905</v>
      </c>
    </row>
    <row r="66" spans="1:19">
      <c r="B66" s="18" t="s">
        <v>1921</v>
      </c>
      <c r="D66" s="18" t="s">
        <v>1922</v>
      </c>
      <c r="E66" s="18" t="s">
        <v>1923</v>
      </c>
      <c r="F66" s="18" t="s">
        <v>1924</v>
      </c>
      <c r="G66" s="19">
        <v>12</v>
      </c>
      <c r="H66" s="23">
        <v>45884</v>
      </c>
      <c r="I66" s="23">
        <v>46233</v>
      </c>
      <c r="J66" s="23">
        <v>45605</v>
      </c>
      <c r="K66" s="23">
        <v>45607</v>
      </c>
      <c r="L66" s="20">
        <v>905</v>
      </c>
      <c r="M66" s="20">
        <v>0</v>
      </c>
      <c r="N66" s="20">
        <v>905</v>
      </c>
      <c r="O66" s="21">
        <v>0</v>
      </c>
      <c r="Q66" s="20">
        <v>0</v>
      </c>
      <c r="R66" s="20">
        <f t="shared" si="5"/>
        <v>905</v>
      </c>
      <c r="S66" s="20">
        <v>905</v>
      </c>
    </row>
    <row r="67" spans="1:19">
      <c r="A67" s="17" t="s">
        <v>1925</v>
      </c>
    </row>
    <row r="68" spans="1:19">
      <c r="A68" s="18" t="s">
        <v>1926</v>
      </c>
      <c r="B68" s="18" t="s">
        <v>1927</v>
      </c>
      <c r="C68" s="18" t="s">
        <v>1928</v>
      </c>
      <c r="D68" s="18" t="s">
        <v>1929</v>
      </c>
      <c r="E68" s="18" t="s">
        <v>1930</v>
      </c>
      <c r="F68" s="18" t="s">
        <v>1931</v>
      </c>
      <c r="G68" s="19">
        <v>12</v>
      </c>
      <c r="H68" s="23">
        <v>45869</v>
      </c>
      <c r="I68" s="23">
        <v>46233</v>
      </c>
      <c r="J68" s="23">
        <v>45586</v>
      </c>
      <c r="K68" s="23">
        <v>45589</v>
      </c>
      <c r="L68" s="20">
        <v>0</v>
      </c>
      <c r="M68" s="20">
        <v>1046.67</v>
      </c>
      <c r="N68" s="20">
        <v>1095</v>
      </c>
      <c r="O68" s="21">
        <v>0</v>
      </c>
      <c r="Q68" s="20">
        <v>1025</v>
      </c>
      <c r="R68" s="20">
        <f t="shared" ref="R68:R79" si="6">N68</f>
        <v>1095</v>
      </c>
      <c r="S68" s="20">
        <v>1095</v>
      </c>
    </row>
    <row r="69" spans="1:19">
      <c r="A69" s="18" t="s">
        <v>1932</v>
      </c>
      <c r="B69" s="18" t="s">
        <v>1933</v>
      </c>
      <c r="C69" s="18" t="s">
        <v>1934</v>
      </c>
      <c r="D69" s="18" t="s">
        <v>1935</v>
      </c>
      <c r="E69" s="18" t="s">
        <v>1936</v>
      </c>
      <c r="F69" s="18" t="s">
        <v>1937</v>
      </c>
      <c r="G69" s="19">
        <v>12</v>
      </c>
      <c r="H69" s="23">
        <v>45869</v>
      </c>
      <c r="I69" s="23">
        <v>46233</v>
      </c>
      <c r="J69" s="23">
        <v>45562</v>
      </c>
      <c r="K69" s="23">
        <v>45565</v>
      </c>
      <c r="L69" s="20">
        <v>0</v>
      </c>
      <c r="M69" s="20">
        <v>1046.67</v>
      </c>
      <c r="N69" s="20">
        <v>1095</v>
      </c>
      <c r="O69" s="21">
        <v>0</v>
      </c>
      <c r="Q69" s="20">
        <v>0</v>
      </c>
      <c r="R69" s="20">
        <f t="shared" si="6"/>
        <v>1095</v>
      </c>
      <c r="S69" s="20">
        <v>1095</v>
      </c>
    </row>
    <row r="70" spans="1:19">
      <c r="A70" s="18" t="s">
        <v>1938</v>
      </c>
      <c r="B70" s="18" t="s">
        <v>1939</v>
      </c>
      <c r="C70" s="18" t="s">
        <v>1940</v>
      </c>
      <c r="D70" s="18" t="s">
        <v>1941</v>
      </c>
      <c r="E70" s="18" t="s">
        <v>1942</v>
      </c>
      <c r="F70" s="18" t="s">
        <v>1943</v>
      </c>
      <c r="G70" s="19">
        <v>12</v>
      </c>
      <c r="H70" s="23">
        <v>45869</v>
      </c>
      <c r="I70" s="23">
        <v>46233</v>
      </c>
      <c r="J70" s="23">
        <v>45551</v>
      </c>
      <c r="K70" s="23">
        <v>45551</v>
      </c>
      <c r="L70" s="20">
        <v>0</v>
      </c>
      <c r="M70" s="20">
        <v>1046.67</v>
      </c>
      <c r="N70" s="20">
        <v>1190</v>
      </c>
      <c r="O70" s="21">
        <v>0</v>
      </c>
      <c r="Q70" s="20">
        <v>1025</v>
      </c>
      <c r="R70" s="20">
        <f t="shared" si="6"/>
        <v>1190</v>
      </c>
      <c r="S70" s="20">
        <v>1190</v>
      </c>
    </row>
    <row r="71" spans="1:19">
      <c r="B71" s="18" t="s">
        <v>1944</v>
      </c>
      <c r="D71" s="18" t="s">
        <v>1945</v>
      </c>
      <c r="E71" s="18" t="s">
        <v>1946</v>
      </c>
      <c r="F71" s="18" t="s">
        <v>1947</v>
      </c>
      <c r="G71" s="19">
        <v>12</v>
      </c>
      <c r="H71" s="23">
        <v>45884</v>
      </c>
      <c r="I71" s="23">
        <v>46233</v>
      </c>
      <c r="J71" s="23">
        <v>45595</v>
      </c>
      <c r="K71" s="23">
        <v>45595</v>
      </c>
      <c r="L71" s="20">
        <v>0</v>
      </c>
      <c r="M71" s="20">
        <v>0</v>
      </c>
      <c r="N71" s="20">
        <v>1215</v>
      </c>
      <c r="O71" s="21">
        <v>0</v>
      </c>
      <c r="Q71" s="20">
        <v>0</v>
      </c>
      <c r="R71" s="20">
        <f t="shared" si="6"/>
        <v>1215</v>
      </c>
      <c r="S71" s="20">
        <v>1215</v>
      </c>
    </row>
    <row r="72" spans="1:19">
      <c r="B72" s="18" t="s">
        <v>1948</v>
      </c>
      <c r="D72" s="18" t="s">
        <v>1949</v>
      </c>
      <c r="E72" s="18" t="s">
        <v>1950</v>
      </c>
      <c r="F72" s="18" t="s">
        <v>1951</v>
      </c>
      <c r="G72" s="19">
        <v>12</v>
      </c>
      <c r="H72" s="23">
        <v>45884</v>
      </c>
      <c r="I72" s="23">
        <v>46233</v>
      </c>
      <c r="J72" s="23">
        <v>45572</v>
      </c>
      <c r="K72" s="23">
        <v>45573</v>
      </c>
      <c r="L72" s="20">
        <v>1120</v>
      </c>
      <c r="M72" s="20">
        <v>0</v>
      </c>
      <c r="N72" s="20">
        <v>1215</v>
      </c>
      <c r="O72" s="21">
        <v>0</v>
      </c>
      <c r="Q72" s="20">
        <v>0</v>
      </c>
      <c r="R72" s="20">
        <f t="shared" si="6"/>
        <v>1215</v>
      </c>
      <c r="S72" s="20">
        <v>1215</v>
      </c>
    </row>
    <row r="73" spans="1:19">
      <c r="B73" s="18" t="s">
        <v>1952</v>
      </c>
      <c r="D73" s="18" t="s">
        <v>1953</v>
      </c>
      <c r="E73" s="18" t="s">
        <v>1954</v>
      </c>
      <c r="F73" s="18" t="s">
        <v>1955</v>
      </c>
      <c r="G73" s="19">
        <v>12</v>
      </c>
      <c r="H73" s="23">
        <v>45884</v>
      </c>
      <c r="I73" s="23">
        <v>46233</v>
      </c>
      <c r="J73" s="23">
        <v>45594</v>
      </c>
      <c r="K73" s="23">
        <v>45595</v>
      </c>
      <c r="L73" s="20">
        <v>0</v>
      </c>
      <c r="M73" s="20">
        <v>0</v>
      </c>
      <c r="N73" s="20">
        <v>1120</v>
      </c>
      <c r="O73" s="21">
        <v>0</v>
      </c>
      <c r="Q73" s="20">
        <v>0</v>
      </c>
      <c r="R73" s="20">
        <f t="shared" si="6"/>
        <v>1120</v>
      </c>
      <c r="S73" s="20">
        <v>1120</v>
      </c>
    </row>
    <row r="74" spans="1:19">
      <c r="B74" s="18" t="s">
        <v>1956</v>
      </c>
      <c r="D74" s="18" t="s">
        <v>1957</v>
      </c>
      <c r="E74" s="18" t="s">
        <v>1958</v>
      </c>
      <c r="F74" s="18" t="s">
        <v>1959</v>
      </c>
      <c r="G74" s="19">
        <v>12</v>
      </c>
      <c r="H74" s="23">
        <v>45884</v>
      </c>
      <c r="I74" s="23">
        <v>46233</v>
      </c>
      <c r="J74" s="23">
        <v>45595</v>
      </c>
      <c r="K74" s="23">
        <v>45595</v>
      </c>
      <c r="L74" s="20">
        <v>1120</v>
      </c>
      <c r="M74" s="20">
        <v>0</v>
      </c>
      <c r="N74" s="20">
        <v>1120</v>
      </c>
      <c r="O74" s="21">
        <v>0</v>
      </c>
      <c r="Q74" s="20">
        <v>0</v>
      </c>
      <c r="R74" s="20">
        <f t="shared" si="6"/>
        <v>1120</v>
      </c>
      <c r="S74" s="20">
        <v>1120</v>
      </c>
    </row>
    <row r="75" spans="1:19">
      <c r="B75" s="18" t="s">
        <v>1960</v>
      </c>
      <c r="D75" s="18" t="s">
        <v>1961</v>
      </c>
      <c r="E75" s="18" t="s">
        <v>1962</v>
      </c>
      <c r="F75" s="18" t="s">
        <v>1963</v>
      </c>
      <c r="G75" s="19">
        <v>12</v>
      </c>
      <c r="H75" s="23">
        <v>45884</v>
      </c>
      <c r="I75" s="23">
        <v>46233</v>
      </c>
      <c r="J75" s="23">
        <v>45568</v>
      </c>
      <c r="K75" s="23">
        <v>45569</v>
      </c>
      <c r="L75" s="20">
        <v>0</v>
      </c>
      <c r="M75" s="20">
        <v>0</v>
      </c>
      <c r="N75" s="20">
        <v>1120</v>
      </c>
      <c r="O75" s="21">
        <v>0</v>
      </c>
      <c r="Q75" s="20">
        <v>0</v>
      </c>
      <c r="R75" s="20">
        <f t="shared" si="6"/>
        <v>1120</v>
      </c>
      <c r="S75" s="20">
        <v>1120</v>
      </c>
    </row>
    <row r="76" spans="1:19">
      <c r="B76" s="18" t="s">
        <v>1964</v>
      </c>
      <c r="D76" s="18" t="s">
        <v>1965</v>
      </c>
      <c r="E76" s="18" t="s">
        <v>1966</v>
      </c>
      <c r="F76" s="18" t="s">
        <v>1967</v>
      </c>
      <c r="G76" s="19">
        <v>12</v>
      </c>
      <c r="H76" s="23">
        <v>45884</v>
      </c>
      <c r="I76" s="23">
        <v>46233</v>
      </c>
      <c r="J76" s="23">
        <v>45583</v>
      </c>
      <c r="K76" s="23">
        <v>45587</v>
      </c>
      <c r="L76" s="20">
        <v>1120</v>
      </c>
      <c r="M76" s="20">
        <v>0</v>
      </c>
      <c r="N76" s="20">
        <v>1120</v>
      </c>
      <c r="O76" s="21">
        <v>0</v>
      </c>
      <c r="Q76" s="20">
        <v>0</v>
      </c>
      <c r="R76" s="20">
        <f t="shared" si="6"/>
        <v>1120</v>
      </c>
      <c r="S76" s="20">
        <v>1120</v>
      </c>
    </row>
    <row r="77" spans="1:19">
      <c r="B77" s="18" t="s">
        <v>1968</v>
      </c>
      <c r="D77" s="18" t="s">
        <v>1969</v>
      </c>
      <c r="E77" s="18" t="s">
        <v>1970</v>
      </c>
      <c r="F77" s="18" t="s">
        <v>1971</v>
      </c>
      <c r="G77" s="19">
        <v>12</v>
      </c>
      <c r="H77" s="23">
        <v>45884</v>
      </c>
      <c r="I77" s="23">
        <v>46233</v>
      </c>
      <c r="J77" s="23">
        <v>45566</v>
      </c>
      <c r="K77" s="23">
        <v>45567</v>
      </c>
      <c r="L77" s="20">
        <v>1120</v>
      </c>
      <c r="M77" s="20">
        <v>0</v>
      </c>
      <c r="N77" s="20">
        <v>1120</v>
      </c>
      <c r="O77" s="21">
        <v>0</v>
      </c>
      <c r="Q77" s="20">
        <v>0</v>
      </c>
      <c r="R77" s="20">
        <f t="shared" si="6"/>
        <v>1120</v>
      </c>
      <c r="S77" s="20">
        <v>1120</v>
      </c>
    </row>
    <row r="78" spans="1:19">
      <c r="B78" s="18" t="s">
        <v>1972</v>
      </c>
      <c r="D78" s="18" t="s">
        <v>1973</v>
      </c>
      <c r="E78" s="18" t="s">
        <v>1974</v>
      </c>
      <c r="F78" s="18" t="s">
        <v>1975</v>
      </c>
      <c r="G78" s="19">
        <v>12</v>
      </c>
      <c r="H78" s="23">
        <v>45884</v>
      </c>
      <c r="I78" s="23">
        <v>46233</v>
      </c>
      <c r="J78" s="23">
        <v>45576</v>
      </c>
      <c r="K78" s="23">
        <v>45578</v>
      </c>
      <c r="L78" s="20">
        <v>1120</v>
      </c>
      <c r="M78" s="20">
        <v>0</v>
      </c>
      <c r="N78" s="20">
        <v>1120</v>
      </c>
      <c r="O78" s="21">
        <v>0</v>
      </c>
      <c r="Q78" s="20">
        <v>0</v>
      </c>
      <c r="R78" s="20">
        <f t="shared" si="6"/>
        <v>1120</v>
      </c>
      <c r="S78" s="20">
        <v>1120</v>
      </c>
    </row>
    <row r="79" spans="1:19">
      <c r="B79" s="18" t="s">
        <v>1976</v>
      </c>
      <c r="D79" s="18" t="s">
        <v>1977</v>
      </c>
      <c r="E79" s="18" t="s">
        <v>1978</v>
      </c>
      <c r="F79" s="18" t="s">
        <v>1979</v>
      </c>
      <c r="G79" s="19">
        <v>12</v>
      </c>
      <c r="H79" s="23">
        <v>45884</v>
      </c>
      <c r="I79" s="23">
        <v>46233</v>
      </c>
      <c r="J79" s="23">
        <v>45572</v>
      </c>
      <c r="K79" s="23">
        <v>45573</v>
      </c>
      <c r="L79" s="20">
        <v>1120</v>
      </c>
      <c r="M79" s="20">
        <v>0</v>
      </c>
      <c r="N79" s="20">
        <v>1120</v>
      </c>
      <c r="O79" s="21">
        <v>0</v>
      </c>
      <c r="Q79" s="20">
        <v>0</v>
      </c>
      <c r="R79" s="20">
        <f t="shared" si="6"/>
        <v>1120</v>
      </c>
      <c r="S79" s="20">
        <v>1120</v>
      </c>
    </row>
    <row r="80" spans="1:19">
      <c r="A80" s="17" t="s">
        <v>1980</v>
      </c>
    </row>
    <row r="81" spans="1:19">
      <c r="A81" s="18" t="s">
        <v>1981</v>
      </c>
      <c r="B81" s="18" t="s">
        <v>1982</v>
      </c>
      <c r="C81" s="18" t="s">
        <v>1983</v>
      </c>
      <c r="D81" s="18" t="s">
        <v>1984</v>
      </c>
      <c r="E81" s="18" t="s">
        <v>1985</v>
      </c>
      <c r="F81" s="18" t="s">
        <v>1986</v>
      </c>
      <c r="G81" s="19">
        <v>12</v>
      </c>
      <c r="H81" s="23">
        <v>45869</v>
      </c>
      <c r="I81" s="23">
        <v>46233</v>
      </c>
      <c r="J81" s="23">
        <v>45596</v>
      </c>
      <c r="K81" s="23">
        <v>45597</v>
      </c>
      <c r="L81" s="20">
        <v>1110</v>
      </c>
      <c r="M81" s="20">
        <v>1088.75</v>
      </c>
      <c r="N81" s="20">
        <v>1230</v>
      </c>
      <c r="O81" s="21">
        <v>0</v>
      </c>
      <c r="Q81" s="20">
        <v>0</v>
      </c>
      <c r="R81" s="20">
        <f t="shared" ref="R81:R95" si="7">N81</f>
        <v>1230</v>
      </c>
      <c r="S81" s="20">
        <v>1230</v>
      </c>
    </row>
    <row r="82" spans="1:19">
      <c r="A82" s="18" t="s">
        <v>1987</v>
      </c>
      <c r="B82" s="18" t="s">
        <v>1988</v>
      </c>
      <c r="C82" s="18" t="s">
        <v>1989</v>
      </c>
      <c r="D82" s="18" t="s">
        <v>1990</v>
      </c>
      <c r="E82" s="18" t="s">
        <v>1991</v>
      </c>
      <c r="F82" s="18" t="s">
        <v>1992</v>
      </c>
      <c r="G82" s="19">
        <v>12</v>
      </c>
      <c r="H82" s="23">
        <v>45869</v>
      </c>
      <c r="I82" s="23">
        <v>46233</v>
      </c>
      <c r="J82" s="23">
        <v>45530</v>
      </c>
      <c r="K82" s="23">
        <v>45531</v>
      </c>
      <c r="L82" s="20">
        <v>1025</v>
      </c>
      <c r="M82" s="20">
        <v>1088.75</v>
      </c>
      <c r="N82" s="20">
        <v>1135</v>
      </c>
      <c r="O82" s="21">
        <v>0</v>
      </c>
      <c r="Q82" s="20">
        <v>1045</v>
      </c>
      <c r="R82" s="20">
        <f t="shared" si="7"/>
        <v>1135</v>
      </c>
      <c r="S82" s="20">
        <v>1135</v>
      </c>
    </row>
    <row r="83" spans="1:19">
      <c r="A83" s="18" t="s">
        <v>1993</v>
      </c>
      <c r="B83" s="18" t="s">
        <v>1994</v>
      </c>
      <c r="C83" s="18" t="s">
        <v>1995</v>
      </c>
      <c r="D83" s="18" t="s">
        <v>1996</v>
      </c>
      <c r="E83" s="18" t="s">
        <v>1997</v>
      </c>
      <c r="F83" s="18" t="s">
        <v>1998</v>
      </c>
      <c r="G83" s="19">
        <v>12</v>
      </c>
      <c r="H83" s="23">
        <v>45869</v>
      </c>
      <c r="I83" s="23">
        <v>46233</v>
      </c>
      <c r="J83" s="23">
        <v>45559</v>
      </c>
      <c r="K83" s="23">
        <v>45559</v>
      </c>
      <c r="L83" s="20">
        <v>0</v>
      </c>
      <c r="M83" s="20">
        <v>1088.75</v>
      </c>
      <c r="N83" s="20">
        <v>1135</v>
      </c>
      <c r="O83" s="21">
        <v>0</v>
      </c>
      <c r="Q83" s="20">
        <v>1025</v>
      </c>
      <c r="R83" s="20">
        <f t="shared" si="7"/>
        <v>1135</v>
      </c>
      <c r="S83" s="20">
        <v>1135</v>
      </c>
    </row>
    <row r="84" spans="1:19">
      <c r="B84" s="18" t="s">
        <v>1999</v>
      </c>
      <c r="D84" s="18" t="s">
        <v>2000</v>
      </c>
      <c r="E84" s="18" t="s">
        <v>2001</v>
      </c>
      <c r="F84" s="18" t="s">
        <v>2002</v>
      </c>
      <c r="G84" s="19">
        <v>12</v>
      </c>
      <c r="H84" s="23">
        <v>45884</v>
      </c>
      <c r="I84" s="23">
        <v>46233</v>
      </c>
      <c r="J84" s="23">
        <v>45611</v>
      </c>
      <c r="K84" s="23">
        <v>45611</v>
      </c>
      <c r="L84" s="20">
        <v>1175</v>
      </c>
      <c r="M84" s="20">
        <v>0</v>
      </c>
      <c r="N84" s="20">
        <v>1175</v>
      </c>
      <c r="O84" s="21">
        <v>0</v>
      </c>
      <c r="Q84" s="20">
        <v>0</v>
      </c>
      <c r="R84" s="20">
        <f t="shared" si="7"/>
        <v>1175</v>
      </c>
      <c r="S84" s="20">
        <v>1175</v>
      </c>
    </row>
    <row r="85" spans="1:19">
      <c r="B85" s="18" t="s">
        <v>2003</v>
      </c>
      <c r="D85" s="18" t="s">
        <v>2004</v>
      </c>
      <c r="E85" s="18" t="s">
        <v>2005</v>
      </c>
      <c r="F85" s="18" t="s">
        <v>2006</v>
      </c>
      <c r="G85" s="19">
        <v>12</v>
      </c>
      <c r="H85" s="23">
        <v>45884</v>
      </c>
      <c r="I85" s="23">
        <v>46233</v>
      </c>
      <c r="J85" s="23">
        <v>45580</v>
      </c>
      <c r="K85" s="23">
        <v>45580</v>
      </c>
      <c r="L85" s="20">
        <v>0</v>
      </c>
      <c r="M85" s="20">
        <v>0</v>
      </c>
      <c r="N85" s="20">
        <v>1270</v>
      </c>
      <c r="O85" s="21">
        <v>0</v>
      </c>
      <c r="Q85" s="20">
        <v>0</v>
      </c>
      <c r="R85" s="20">
        <f t="shared" si="7"/>
        <v>1270</v>
      </c>
      <c r="S85" s="20">
        <v>1270</v>
      </c>
    </row>
    <row r="86" spans="1:19">
      <c r="B86" s="18" t="s">
        <v>2007</v>
      </c>
      <c r="D86" s="18" t="s">
        <v>2008</v>
      </c>
      <c r="E86" s="18" t="s">
        <v>2009</v>
      </c>
      <c r="F86" s="18" t="s">
        <v>2010</v>
      </c>
      <c r="G86" s="19">
        <v>12</v>
      </c>
      <c r="H86" s="23">
        <v>45884</v>
      </c>
      <c r="I86" s="23">
        <v>46233</v>
      </c>
      <c r="J86" s="23">
        <v>45597</v>
      </c>
      <c r="K86" s="23">
        <v>45597</v>
      </c>
      <c r="L86" s="20">
        <v>1120</v>
      </c>
      <c r="M86" s="20">
        <v>0</v>
      </c>
      <c r="N86" s="20">
        <v>1175</v>
      </c>
      <c r="O86" s="21">
        <v>0</v>
      </c>
      <c r="Q86" s="20">
        <v>0</v>
      </c>
      <c r="R86" s="20">
        <f t="shared" si="7"/>
        <v>1175</v>
      </c>
      <c r="S86" s="20">
        <v>1175</v>
      </c>
    </row>
    <row r="87" spans="1:19">
      <c r="B87" s="18" t="s">
        <v>2011</v>
      </c>
      <c r="D87" s="18" t="s">
        <v>2012</v>
      </c>
      <c r="E87" s="18" t="s">
        <v>2013</v>
      </c>
      <c r="F87" s="18" t="s">
        <v>2014</v>
      </c>
      <c r="G87" s="19">
        <v>12</v>
      </c>
      <c r="H87" s="23">
        <v>45884</v>
      </c>
      <c r="I87" s="23">
        <v>46233</v>
      </c>
      <c r="J87" s="23">
        <v>45601</v>
      </c>
      <c r="K87" s="23">
        <v>45601</v>
      </c>
      <c r="L87" s="20">
        <v>0</v>
      </c>
      <c r="M87" s="20">
        <v>0</v>
      </c>
      <c r="N87" s="20">
        <v>1175</v>
      </c>
      <c r="O87" s="21">
        <v>0</v>
      </c>
      <c r="Q87" s="20">
        <v>0</v>
      </c>
      <c r="R87" s="20">
        <f t="shared" si="7"/>
        <v>1175</v>
      </c>
      <c r="S87" s="20">
        <v>1175</v>
      </c>
    </row>
    <row r="88" spans="1:19">
      <c r="B88" s="18" t="s">
        <v>2015</v>
      </c>
      <c r="D88" s="18" t="s">
        <v>2016</v>
      </c>
      <c r="E88" s="18" t="s">
        <v>2017</v>
      </c>
      <c r="F88" s="18" t="s">
        <v>2018</v>
      </c>
      <c r="G88" s="19">
        <v>12</v>
      </c>
      <c r="H88" s="23">
        <v>45884</v>
      </c>
      <c r="I88" s="23">
        <v>46233</v>
      </c>
      <c r="J88" s="23">
        <v>45575</v>
      </c>
      <c r="K88" s="23">
        <v>45575</v>
      </c>
      <c r="L88" s="20">
        <v>0</v>
      </c>
      <c r="M88" s="20">
        <v>0</v>
      </c>
      <c r="N88" s="20">
        <v>1270</v>
      </c>
      <c r="O88" s="21">
        <v>0</v>
      </c>
      <c r="Q88" s="20">
        <v>0</v>
      </c>
      <c r="R88" s="20">
        <f t="shared" si="7"/>
        <v>1270</v>
      </c>
      <c r="S88" s="20">
        <v>1270</v>
      </c>
    </row>
    <row r="89" spans="1:19">
      <c r="B89" s="18" t="s">
        <v>2019</v>
      </c>
      <c r="D89" s="18" t="s">
        <v>2020</v>
      </c>
      <c r="E89" s="18" t="s">
        <v>2021</v>
      </c>
      <c r="F89" s="18" t="s">
        <v>2022</v>
      </c>
      <c r="G89" s="19">
        <v>12</v>
      </c>
      <c r="H89" s="23">
        <v>45884</v>
      </c>
      <c r="I89" s="23">
        <v>46233</v>
      </c>
      <c r="J89" s="23">
        <v>45596</v>
      </c>
      <c r="K89" s="23">
        <v>45597</v>
      </c>
      <c r="L89" s="20">
        <v>0</v>
      </c>
      <c r="M89" s="20">
        <v>0</v>
      </c>
      <c r="N89" s="20">
        <v>1175</v>
      </c>
      <c r="O89" s="21">
        <v>0</v>
      </c>
      <c r="Q89" s="20">
        <v>0</v>
      </c>
      <c r="R89" s="20">
        <f t="shared" si="7"/>
        <v>1175</v>
      </c>
      <c r="S89" s="20">
        <v>1175</v>
      </c>
    </row>
    <row r="90" spans="1:19">
      <c r="B90" s="18" t="s">
        <v>2023</v>
      </c>
      <c r="D90" s="18" t="s">
        <v>2024</v>
      </c>
      <c r="E90" s="18" t="s">
        <v>2025</v>
      </c>
      <c r="F90" s="18" t="s">
        <v>2026</v>
      </c>
      <c r="G90" s="19">
        <v>12</v>
      </c>
      <c r="H90" s="23">
        <v>45884</v>
      </c>
      <c r="I90" s="23">
        <v>46233</v>
      </c>
      <c r="J90" s="23">
        <v>45593</v>
      </c>
      <c r="K90" s="23">
        <v>45594</v>
      </c>
      <c r="L90" s="20">
        <v>1175</v>
      </c>
      <c r="M90" s="20">
        <v>0</v>
      </c>
      <c r="N90" s="20">
        <v>1175</v>
      </c>
      <c r="O90" s="21">
        <v>0</v>
      </c>
      <c r="Q90" s="20">
        <v>0</v>
      </c>
      <c r="R90" s="20">
        <f t="shared" si="7"/>
        <v>1175</v>
      </c>
      <c r="S90" s="20">
        <v>1175</v>
      </c>
    </row>
    <row r="91" spans="1:19">
      <c r="B91" s="18" t="s">
        <v>2027</v>
      </c>
      <c r="D91" s="18" t="s">
        <v>2028</v>
      </c>
      <c r="E91" s="18" t="s">
        <v>2029</v>
      </c>
      <c r="F91" s="18" t="s">
        <v>2030</v>
      </c>
      <c r="G91" s="19">
        <v>12</v>
      </c>
      <c r="H91" s="23">
        <v>45884</v>
      </c>
      <c r="I91" s="23">
        <v>46233</v>
      </c>
      <c r="J91" s="23">
        <v>45597</v>
      </c>
      <c r="K91" s="23">
        <v>45600</v>
      </c>
      <c r="L91" s="20">
        <v>1175</v>
      </c>
      <c r="M91" s="20">
        <v>0</v>
      </c>
      <c r="N91" s="20">
        <v>1175</v>
      </c>
      <c r="O91" s="21">
        <v>0</v>
      </c>
      <c r="Q91" s="20">
        <v>0</v>
      </c>
      <c r="R91" s="20">
        <f t="shared" si="7"/>
        <v>1175</v>
      </c>
      <c r="S91" s="20">
        <v>1175</v>
      </c>
    </row>
    <row r="92" spans="1:19">
      <c r="B92" s="18" t="s">
        <v>2031</v>
      </c>
      <c r="D92" s="18" t="s">
        <v>2032</v>
      </c>
      <c r="E92" s="18" t="s">
        <v>2033</v>
      </c>
      <c r="F92" s="18" t="s">
        <v>2034</v>
      </c>
      <c r="G92" s="19">
        <v>12</v>
      </c>
      <c r="H92" s="23">
        <v>45884</v>
      </c>
      <c r="I92" s="23">
        <v>46233</v>
      </c>
      <c r="J92" s="23">
        <v>45566</v>
      </c>
      <c r="K92" s="23">
        <v>45566</v>
      </c>
      <c r="L92" s="20">
        <v>1175</v>
      </c>
      <c r="M92" s="20">
        <v>0</v>
      </c>
      <c r="N92" s="20">
        <v>1175</v>
      </c>
      <c r="O92" s="21">
        <v>0</v>
      </c>
      <c r="Q92" s="20">
        <v>0</v>
      </c>
      <c r="R92" s="20">
        <f t="shared" si="7"/>
        <v>1175</v>
      </c>
      <c r="S92" s="20">
        <v>1175</v>
      </c>
    </row>
    <row r="93" spans="1:19">
      <c r="B93" s="18" t="s">
        <v>2035</v>
      </c>
      <c r="D93" s="18" t="s">
        <v>2036</v>
      </c>
      <c r="E93" s="18" t="s">
        <v>2037</v>
      </c>
      <c r="F93" s="18" t="s">
        <v>2038</v>
      </c>
      <c r="G93" s="19">
        <v>12</v>
      </c>
      <c r="H93" s="23">
        <v>45884</v>
      </c>
      <c r="I93" s="23">
        <v>46233</v>
      </c>
      <c r="J93" s="23">
        <v>45601</v>
      </c>
      <c r="K93" s="23">
        <v>45602</v>
      </c>
      <c r="L93" s="20">
        <v>1175</v>
      </c>
      <c r="M93" s="20">
        <v>0</v>
      </c>
      <c r="N93" s="20">
        <v>1675</v>
      </c>
      <c r="O93" s="21">
        <v>0</v>
      </c>
      <c r="Q93" s="20">
        <v>0</v>
      </c>
      <c r="R93" s="20">
        <f t="shared" si="7"/>
        <v>1675</v>
      </c>
      <c r="S93" s="20">
        <v>1675</v>
      </c>
    </row>
    <row r="94" spans="1:19">
      <c r="B94" s="18" t="s">
        <v>2039</v>
      </c>
      <c r="D94" s="18" t="s">
        <v>2040</v>
      </c>
      <c r="E94" s="18" t="s">
        <v>2041</v>
      </c>
      <c r="F94" s="18" t="s">
        <v>2042</v>
      </c>
      <c r="G94" s="19">
        <v>12</v>
      </c>
      <c r="H94" s="23">
        <v>45884</v>
      </c>
      <c r="I94" s="23">
        <v>46233</v>
      </c>
      <c r="J94" s="23">
        <v>45604</v>
      </c>
      <c r="K94" s="23">
        <v>45604</v>
      </c>
      <c r="L94" s="20">
        <v>1175</v>
      </c>
      <c r="M94" s="20">
        <v>0</v>
      </c>
      <c r="N94" s="20">
        <v>1175</v>
      </c>
      <c r="O94" s="21">
        <v>0</v>
      </c>
      <c r="Q94" s="20">
        <v>0</v>
      </c>
      <c r="R94" s="20">
        <f t="shared" si="7"/>
        <v>1175</v>
      </c>
      <c r="S94" s="20">
        <v>1175</v>
      </c>
    </row>
    <row r="95" spans="1:19">
      <c r="B95" s="18" t="s">
        <v>2043</v>
      </c>
      <c r="D95" s="18" t="s">
        <v>2044</v>
      </c>
      <c r="E95" s="18" t="s">
        <v>2045</v>
      </c>
      <c r="F95" s="18" t="s">
        <v>2046</v>
      </c>
      <c r="G95" s="19">
        <v>12</v>
      </c>
      <c r="H95" s="23">
        <v>45884</v>
      </c>
      <c r="I95" s="23">
        <v>46233</v>
      </c>
      <c r="J95" s="23">
        <v>45613</v>
      </c>
      <c r="K95" s="23">
        <v>45614</v>
      </c>
      <c r="L95" s="20">
        <v>0</v>
      </c>
      <c r="M95" s="20">
        <v>0</v>
      </c>
      <c r="N95" s="20">
        <v>1175</v>
      </c>
      <c r="O95" s="21">
        <v>0</v>
      </c>
      <c r="Q95" s="20">
        <v>0</v>
      </c>
      <c r="R95" s="20">
        <f t="shared" si="7"/>
        <v>1175</v>
      </c>
      <c r="S95" s="20">
        <v>1175</v>
      </c>
    </row>
    <row r="96" spans="1:19">
      <c r="A96" s="17" t="s">
        <v>2047</v>
      </c>
    </row>
    <row r="97" spans="1:19">
      <c r="A97" s="18" t="s">
        <v>2048</v>
      </c>
      <c r="B97" s="18" t="s">
        <v>2049</v>
      </c>
      <c r="C97" s="18" t="s">
        <v>2050</v>
      </c>
      <c r="D97" s="18" t="s">
        <v>2051</v>
      </c>
      <c r="E97" s="18" t="s">
        <v>2052</v>
      </c>
      <c r="F97" s="18" t="s">
        <v>2053</v>
      </c>
      <c r="G97" s="19">
        <v>12</v>
      </c>
      <c r="H97" s="23">
        <v>45869</v>
      </c>
      <c r="I97" s="23">
        <v>46233</v>
      </c>
      <c r="J97" s="23">
        <v>45565</v>
      </c>
      <c r="K97" s="23">
        <v>45565</v>
      </c>
      <c r="L97" s="20">
        <v>0</v>
      </c>
      <c r="M97" s="20">
        <v>1112.5</v>
      </c>
      <c r="N97" s="20">
        <v>1290</v>
      </c>
      <c r="O97" s="21">
        <v>0</v>
      </c>
      <c r="Q97" s="20">
        <v>1045</v>
      </c>
      <c r="R97" s="20">
        <f>N97</f>
        <v>1290</v>
      </c>
      <c r="S97" s="20">
        <v>1290</v>
      </c>
    </row>
    <row r="98" spans="1:19">
      <c r="A98" s="18" t="s">
        <v>2054</v>
      </c>
      <c r="B98" s="18" t="s">
        <v>2055</v>
      </c>
      <c r="C98" s="18" t="s">
        <v>2056</v>
      </c>
      <c r="D98" s="18" t="s">
        <v>2057</v>
      </c>
      <c r="E98" s="18" t="s">
        <v>2058</v>
      </c>
      <c r="F98" s="18" t="s">
        <v>2059</v>
      </c>
      <c r="G98" s="19">
        <v>12</v>
      </c>
      <c r="H98" s="23">
        <v>45869</v>
      </c>
      <c r="I98" s="23">
        <v>46233</v>
      </c>
      <c r="J98" s="23">
        <v>45545</v>
      </c>
      <c r="K98" s="23">
        <v>45545</v>
      </c>
      <c r="L98" s="20">
        <v>1125</v>
      </c>
      <c r="M98" s="20">
        <v>1112.5</v>
      </c>
      <c r="N98" s="20">
        <v>1195</v>
      </c>
      <c r="O98" s="21">
        <v>0</v>
      </c>
      <c r="Q98" s="20">
        <v>0</v>
      </c>
      <c r="R98" s="20">
        <f>N98</f>
        <v>1195</v>
      </c>
      <c r="S98" s="20">
        <v>1195</v>
      </c>
    </row>
    <row r="99" spans="1:19">
      <c r="B99" s="18" t="s">
        <v>2060</v>
      </c>
      <c r="D99" s="18" t="s">
        <v>2061</v>
      </c>
      <c r="E99" s="18" t="s">
        <v>2062</v>
      </c>
      <c r="F99" s="18" t="s">
        <v>2063</v>
      </c>
      <c r="G99" s="19">
        <v>12</v>
      </c>
      <c r="H99" s="23">
        <v>45884</v>
      </c>
      <c r="I99" s="23">
        <v>46233</v>
      </c>
      <c r="J99" s="23">
        <v>45595</v>
      </c>
      <c r="K99" s="23">
        <v>45596</v>
      </c>
      <c r="L99" s="20">
        <v>0</v>
      </c>
      <c r="M99" s="20">
        <v>0</v>
      </c>
      <c r="N99" s="20">
        <v>1220</v>
      </c>
      <c r="O99" s="21">
        <v>0</v>
      </c>
      <c r="Q99" s="20">
        <v>0</v>
      </c>
      <c r="R99" s="20">
        <f>N99</f>
        <v>1220</v>
      </c>
      <c r="S99" s="20">
        <v>1220</v>
      </c>
    </row>
    <row r="100" spans="1:19">
      <c r="B100" s="18" t="s">
        <v>2064</v>
      </c>
      <c r="D100" s="18" t="s">
        <v>2065</v>
      </c>
      <c r="E100" s="18" t="s">
        <v>2066</v>
      </c>
      <c r="F100" s="18" t="s">
        <v>2067</v>
      </c>
      <c r="G100" s="19">
        <v>12</v>
      </c>
      <c r="H100" s="23">
        <v>45884</v>
      </c>
      <c r="I100" s="23">
        <v>46233</v>
      </c>
      <c r="J100" s="23">
        <v>45589</v>
      </c>
      <c r="K100" s="23">
        <v>45589</v>
      </c>
      <c r="L100" s="20">
        <v>0</v>
      </c>
      <c r="M100" s="20">
        <v>0</v>
      </c>
      <c r="N100" s="20">
        <v>1220</v>
      </c>
      <c r="O100" s="21">
        <v>0</v>
      </c>
      <c r="Q100" s="20">
        <v>0</v>
      </c>
      <c r="R100" s="20">
        <f>N100</f>
        <v>1220</v>
      </c>
      <c r="S100" s="20">
        <v>1220</v>
      </c>
    </row>
    <row r="101" spans="1:19">
      <c r="A101" s="16" t="s">
        <v>2068</v>
      </c>
      <c r="B101" s="12">
        <f>COUNTA(B23:B32)+COUNTA(B34:B39)+COUNTA(B41:B45)+COUNTA(B47:B54)+COUNTA(B56:B66)+COUNTA(B68:B79)+COUNTA(B81:B95)+COUNTA(B97:B100)</f>
        <v>71</v>
      </c>
      <c r="G101" s="13">
        <f>IF((COUNTA(G23:G32)+COUNTA(G34:G39)+COUNTA(G41:G45)+COUNTA(G47:G54)+COUNTA(G56:G66)+COUNTA(G68:G79)+COUNTA(G81:G95)+COUNTA(G97:G100))=0,0,(SUM(G23:G32)+SUM(G34:G39)+SUM(G41:G45)+SUM(G47:G54)+SUM(G56:G66)+SUM(G68:G79)+SUM(G81:G95)+SUM(G97:G100))/(COUNTA(G23:G32)+COUNTA(G34:G39)+COUNTA(G41:G45)+COUNTA(G47:G54)+COUNTA(G56:G66)+COUNTA(G68:G79)+COUNTA(G81:G95)+COUNTA(G97:G100)))</f>
        <v>12</v>
      </c>
      <c r="L101" s="14">
        <f>IF((COUNTA(L23:L32)+COUNTA(L34:L39)+COUNTA(L41:L45)+COUNTA(L47:L54)+COUNTA(L56:L66)+COUNTA(L68:L79)+COUNTA(L81:L95)+COUNTA(L97:L100))=0,0,(SUM(L23:L32)+SUM(L34:L39)+SUM(L41:L45)+SUM(L47:L54)+SUM(L56:L66)+SUM(L68:L79)+SUM(L81:L95)+SUM(L97:L100))/(COUNTA(L23:L32)+COUNTA(L34:L39)+COUNTA(L41:L45)+COUNTA(L47:L54)+COUNTA(L56:L66)+COUNTA(L68:L79)+COUNTA(L81:L95)+COUNTA(L97:L100)))</f>
        <v>530.9859154929577</v>
      </c>
      <c r="M101" s="14">
        <f>IF((COUNTA(M23:M32)+COUNTA(M34:M39)+COUNTA(M41:M45)+COUNTA(M47:M54)+COUNTA(M56:M66)+COUNTA(M68:M79)+COUNTA(M81:M95)+COUNTA(M97:M100))=0,0,(SUM(M23:M32)+SUM(M34:M39)+SUM(M41:M45)+SUM(M47:M54)+SUM(M56:M66)+SUM(M68:M79)+SUM(M81:M95)+SUM(M97:M100))/(COUNTA(M23:M32)+COUNTA(M34:M39)+COUNTA(M41:M45)+COUNTA(M47:M54)+COUNTA(M56:M66)+COUNTA(M68:M79)+COUNTA(M81:M95)+COUNTA(M97:M100)))</f>
        <v>222.11295774647888</v>
      </c>
      <c r="N101" s="14">
        <f>IF(B101 &gt; 0, R101 / B101, 0)</f>
        <v>1138.2394366197184</v>
      </c>
      <c r="Q101" s="14">
        <f>IF((COUNTA(Q23:Q32)+COUNTA(Q34:Q39)+COUNTA(Q41:Q45)+COUNTA(Q47:Q54)+COUNTA(Q56:Q66)+COUNTA(Q68:Q79)+COUNTA(Q81:Q95)+COUNTA(Q97:Q100))=0,0,(SUM(Q23:Q32)+SUM(Q34:Q39)+SUM(Q41:Q45)+SUM(Q47:Q54)+SUM(Q56:Q66)+SUM(Q68:Q79)+SUM(Q81:Q95)+SUM(Q97:Q100))/(COUNTA(Q23:Q32)+COUNTA(Q34:Q39)+COUNTA(Q41:Q45)+COUNTA(Q47:Q54)+COUNTA(Q56:Q66)+COUNTA(Q68:Q79)+COUNTA(Q81:Q95)+COUNTA(Q97:Q100)))</f>
        <v>109.08450704225352</v>
      </c>
      <c r="R101" s="14">
        <f>SUM(R23:R32)+SUM(R34:R39)+SUM(R41:R45)+SUM(R47:R54)+SUM(R56:R66)+SUM(R68:R79)+SUM(R81:R95)+SUM(R97:R100)</f>
        <v>80815</v>
      </c>
    </row>
  </sheetData>
  <mergeCells count="6">
    <mergeCell ref="A7:E7"/>
    <mergeCell ref="F7:N7"/>
    <mergeCell ref="O7"/>
    <mergeCell ref="A20:I20"/>
    <mergeCell ref="J20:K20"/>
    <mergeCell ref="L20:O20"/>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Y116"/>
  <sheetViews>
    <sheetView workbookViewId="0"/>
  </sheetViews>
  <sheetFormatPr defaultRowHeight="15"/>
  <cols>
    <col min="1" max="1" width="20" customWidth="1"/>
    <col min="2" max="2" width="15" customWidth="1"/>
    <col min="3" max="4" width="17.140625" customWidth="1"/>
    <col min="5" max="6" width="16.42578125" customWidth="1"/>
    <col min="7" max="7" width="15" customWidth="1"/>
    <col min="8" max="10" width="18.5703125" customWidth="1"/>
    <col min="11" max="11" width="11.42578125" customWidth="1"/>
    <col min="12" max="15" width="17.140625" customWidth="1"/>
    <col min="17" max="17" width="17.140625" hidden="1" customWidth="1"/>
    <col min="18" max="18" width="11.42578125" hidden="1" customWidth="1"/>
    <col min="19" max="19" width="18.140625" hidden="1" customWidth="1"/>
    <col min="20" max="20" width="8.5703125" hidden="1" customWidth="1"/>
    <col min="21" max="21" width="11.42578125" hidden="1" customWidth="1"/>
    <col min="22" max="25" width="18.140625" hidden="1" customWidth="1"/>
  </cols>
  <sheetData>
    <row r="2" spans="1:25" ht="15.75">
      <c r="A2" s="1" t="s">
        <v>2069</v>
      </c>
    </row>
    <row r="3" spans="1:25">
      <c r="A3" s="2" t="s">
        <v>2070</v>
      </c>
    </row>
    <row r="4" spans="1:25">
      <c r="A4" s="2" t="s">
        <v>2071</v>
      </c>
    </row>
    <row r="6" spans="1:25" ht="15.75">
      <c r="A6" s="3" t="s">
        <v>2072</v>
      </c>
    </row>
    <row r="7" spans="1:25">
      <c r="A7" s="26"/>
      <c r="B7" s="26"/>
      <c r="C7" s="26"/>
      <c r="D7" s="26"/>
      <c r="E7" s="26"/>
      <c r="F7" s="27" t="s">
        <v>2073</v>
      </c>
      <c r="G7" s="27"/>
      <c r="H7" s="27"/>
      <c r="I7" s="27"/>
      <c r="J7" s="27"/>
      <c r="K7" s="27"/>
      <c r="L7" s="27"/>
      <c r="M7" s="27"/>
      <c r="N7" s="27"/>
      <c r="O7" s="26"/>
    </row>
    <row r="8" spans="1:25" ht="25.5">
      <c r="A8" s="4" t="s">
        <v>2074</v>
      </c>
      <c r="B8" s="5" t="s">
        <v>2075</v>
      </c>
      <c r="C8" s="5" t="s">
        <v>2076</v>
      </c>
      <c r="D8" s="6" t="s">
        <v>2077</v>
      </c>
      <c r="E8" s="5" t="s">
        <v>2078</v>
      </c>
      <c r="F8" s="5" t="s">
        <v>2080</v>
      </c>
      <c r="G8" s="5" t="s">
        <v>2081</v>
      </c>
      <c r="H8" s="5" t="s">
        <v>2082</v>
      </c>
      <c r="I8" s="5" t="s">
        <v>2083</v>
      </c>
      <c r="J8" s="5" t="s">
        <v>2084</v>
      </c>
      <c r="K8" s="5" t="s">
        <v>2085</v>
      </c>
      <c r="L8" s="8" t="s">
        <v>2086</v>
      </c>
      <c r="M8" s="8" t="s">
        <v>2087</v>
      </c>
      <c r="N8" s="8" t="s">
        <v>2088</v>
      </c>
      <c r="O8" s="5" t="s">
        <v>2089</v>
      </c>
      <c r="Q8" s="10" t="s">
        <v>2079</v>
      </c>
      <c r="R8" s="10" t="s">
        <v>2079</v>
      </c>
      <c r="S8" s="10" t="s">
        <v>2079</v>
      </c>
      <c r="T8" s="10" t="s">
        <v>2079</v>
      </c>
      <c r="U8" s="11" t="s">
        <v>2090</v>
      </c>
      <c r="V8" s="11" t="s">
        <v>2091</v>
      </c>
      <c r="W8" s="11" t="s">
        <v>2092</v>
      </c>
      <c r="X8" s="11" t="s">
        <v>2093</v>
      </c>
      <c r="Y8" s="11" t="s">
        <v>2094</v>
      </c>
    </row>
    <row r="9" spans="1:25">
      <c r="A9" s="18" t="s">
        <v>2095</v>
      </c>
      <c r="B9" s="19">
        <v>0</v>
      </c>
      <c r="C9" s="19">
        <v>10</v>
      </c>
      <c r="D9" s="20">
        <v>1880</v>
      </c>
      <c r="E9" s="19">
        <v>10</v>
      </c>
      <c r="F9" s="19">
        <v>1</v>
      </c>
      <c r="G9" s="19">
        <v>0</v>
      </c>
      <c r="H9" s="19">
        <v>1</v>
      </c>
      <c r="I9" s="19">
        <v>4</v>
      </c>
      <c r="J9" s="19">
        <v>2</v>
      </c>
      <c r="K9" s="19">
        <v>4</v>
      </c>
      <c r="L9" s="22">
        <v>0.2</v>
      </c>
      <c r="M9" s="22">
        <v>0.4</v>
      </c>
      <c r="N9" s="22">
        <v>0.2</v>
      </c>
      <c r="O9" s="19">
        <v>6</v>
      </c>
      <c r="Q9" s="19">
        <v>0</v>
      </c>
      <c r="R9" s="19">
        <v>0</v>
      </c>
      <c r="S9" s="19">
        <v>0</v>
      </c>
      <c r="T9" s="19">
        <v>4</v>
      </c>
      <c r="U9" s="20">
        <v>7520</v>
      </c>
      <c r="V9" s="20">
        <v>0</v>
      </c>
      <c r="W9" s="20">
        <v>4630</v>
      </c>
      <c r="X9" s="20">
        <v>7</v>
      </c>
      <c r="Y9" s="20">
        <v>4</v>
      </c>
    </row>
    <row r="10" spans="1:25">
      <c r="A10" s="18" t="s">
        <v>2096</v>
      </c>
      <c r="B10" s="19">
        <v>0</v>
      </c>
      <c r="C10" s="19">
        <v>21</v>
      </c>
      <c r="D10" s="20">
        <v>1011.4285714285714</v>
      </c>
      <c r="E10" s="19">
        <v>21</v>
      </c>
      <c r="F10" s="19">
        <v>3</v>
      </c>
      <c r="G10" s="19">
        <v>0</v>
      </c>
      <c r="H10" s="19">
        <v>2</v>
      </c>
      <c r="I10" s="19">
        <v>7</v>
      </c>
      <c r="J10" s="19">
        <v>5</v>
      </c>
      <c r="K10" s="19">
        <v>7</v>
      </c>
      <c r="L10" s="22">
        <v>0.23809523809523808</v>
      </c>
      <c r="M10" s="22">
        <v>0.33333333333333331</v>
      </c>
      <c r="N10" s="22">
        <v>9.5238095238095233E-2</v>
      </c>
      <c r="O10" s="19">
        <v>14</v>
      </c>
      <c r="Q10" s="19">
        <v>0</v>
      </c>
      <c r="R10" s="19">
        <v>0</v>
      </c>
      <c r="S10" s="19">
        <v>0</v>
      </c>
      <c r="T10" s="19">
        <v>7</v>
      </c>
      <c r="U10" s="20">
        <v>7080</v>
      </c>
      <c r="V10" s="20">
        <v>0</v>
      </c>
      <c r="W10" s="20">
        <v>5979</v>
      </c>
      <c r="X10" s="20">
        <v>17</v>
      </c>
      <c r="Y10" s="20">
        <v>7</v>
      </c>
    </row>
    <row r="11" spans="1:25">
      <c r="A11" s="18" t="s">
        <v>2097</v>
      </c>
      <c r="B11" s="19">
        <v>0</v>
      </c>
      <c r="C11" s="19">
        <v>21</v>
      </c>
      <c r="D11" s="20">
        <v>950</v>
      </c>
      <c r="E11" s="19">
        <v>21</v>
      </c>
      <c r="F11" s="19">
        <v>3</v>
      </c>
      <c r="G11" s="19">
        <v>0</v>
      </c>
      <c r="H11" s="19">
        <v>1</v>
      </c>
      <c r="I11" s="19">
        <v>8</v>
      </c>
      <c r="J11" s="19">
        <v>4</v>
      </c>
      <c r="K11" s="19">
        <v>8</v>
      </c>
      <c r="L11" s="22">
        <v>0.19047619047619047</v>
      </c>
      <c r="M11" s="22">
        <v>0.38095238095238093</v>
      </c>
      <c r="N11" s="22">
        <v>0.19047619047619047</v>
      </c>
      <c r="O11" s="19">
        <v>13</v>
      </c>
      <c r="Q11" s="19">
        <v>0</v>
      </c>
      <c r="R11" s="19">
        <v>0</v>
      </c>
      <c r="S11" s="19">
        <v>0</v>
      </c>
      <c r="T11" s="19">
        <v>8</v>
      </c>
      <c r="U11" s="20">
        <v>7600</v>
      </c>
      <c r="V11" s="20">
        <v>0</v>
      </c>
      <c r="W11" s="20">
        <v>5229</v>
      </c>
      <c r="X11" s="20">
        <v>18</v>
      </c>
      <c r="Y11" s="20">
        <v>8</v>
      </c>
    </row>
    <row r="12" spans="1:25">
      <c r="A12" s="18" t="s">
        <v>2098</v>
      </c>
      <c r="B12" s="19">
        <v>0</v>
      </c>
      <c r="C12" s="19">
        <v>3</v>
      </c>
      <c r="D12" s="20">
        <v>0</v>
      </c>
      <c r="E12" s="19">
        <v>3</v>
      </c>
      <c r="F12" s="19">
        <v>0</v>
      </c>
      <c r="G12" s="19">
        <v>0</v>
      </c>
      <c r="H12" s="19">
        <v>0</v>
      </c>
      <c r="I12" s="19">
        <v>0</v>
      </c>
      <c r="J12" s="19">
        <v>0</v>
      </c>
      <c r="K12" s="19">
        <v>0</v>
      </c>
      <c r="L12" s="22">
        <v>0</v>
      </c>
      <c r="M12" s="22">
        <v>0</v>
      </c>
      <c r="N12" s="22">
        <v>0</v>
      </c>
      <c r="O12" s="19">
        <v>3</v>
      </c>
      <c r="Q12" s="19">
        <v>0</v>
      </c>
      <c r="R12" s="19">
        <v>0</v>
      </c>
      <c r="S12" s="19">
        <v>0</v>
      </c>
      <c r="T12" s="19">
        <v>0</v>
      </c>
      <c r="U12" s="20">
        <v>0</v>
      </c>
      <c r="V12" s="20">
        <v>0</v>
      </c>
      <c r="W12" s="20">
        <v>1167</v>
      </c>
      <c r="X12" s="20">
        <v>0</v>
      </c>
      <c r="Y12" s="20">
        <v>0</v>
      </c>
    </row>
    <row r="13" spans="1:25">
      <c r="A13" s="18" t="s">
        <v>2099</v>
      </c>
      <c r="B13" s="19">
        <v>0</v>
      </c>
      <c r="C13" s="19">
        <v>40</v>
      </c>
      <c r="D13" s="20">
        <v>964.16666666666663</v>
      </c>
      <c r="E13" s="19">
        <v>37</v>
      </c>
      <c r="F13" s="19">
        <v>16</v>
      </c>
      <c r="G13" s="19">
        <v>0</v>
      </c>
      <c r="H13" s="19">
        <v>1</v>
      </c>
      <c r="I13" s="19">
        <v>6</v>
      </c>
      <c r="J13" s="19">
        <v>17</v>
      </c>
      <c r="K13" s="19">
        <v>6</v>
      </c>
      <c r="L13" s="22">
        <v>0.42499999999999999</v>
      </c>
      <c r="M13" s="22">
        <v>0.15</v>
      </c>
      <c r="N13" s="22">
        <v>-0.27500000000000002</v>
      </c>
      <c r="O13" s="19">
        <v>34</v>
      </c>
      <c r="Q13" s="19">
        <v>0</v>
      </c>
      <c r="R13" s="19">
        <v>0</v>
      </c>
      <c r="S13" s="19">
        <v>0</v>
      </c>
      <c r="T13" s="19">
        <v>6</v>
      </c>
      <c r="U13" s="20">
        <v>5785</v>
      </c>
      <c r="V13" s="20">
        <v>0</v>
      </c>
      <c r="W13" s="20">
        <v>11040</v>
      </c>
      <c r="X13" s="20">
        <v>20</v>
      </c>
      <c r="Y13" s="20">
        <v>6</v>
      </c>
    </row>
    <row r="14" spans="1:25">
      <c r="A14" s="18" t="s">
        <v>2100</v>
      </c>
      <c r="B14" s="19">
        <v>0</v>
      </c>
      <c r="C14" s="19">
        <v>64</v>
      </c>
      <c r="D14" s="20">
        <v>919.3478260869565</v>
      </c>
      <c r="E14" s="19">
        <v>64</v>
      </c>
      <c r="F14" s="19">
        <v>9</v>
      </c>
      <c r="G14" s="19">
        <v>3</v>
      </c>
      <c r="H14" s="19">
        <v>4</v>
      </c>
      <c r="I14" s="19">
        <v>20</v>
      </c>
      <c r="J14" s="19">
        <v>13</v>
      </c>
      <c r="K14" s="19">
        <v>23</v>
      </c>
      <c r="L14" s="22">
        <v>0.203125</v>
      </c>
      <c r="M14" s="22">
        <v>0.359375</v>
      </c>
      <c r="N14" s="22">
        <v>0.15625</v>
      </c>
      <c r="O14" s="19">
        <v>41</v>
      </c>
      <c r="Q14" s="19">
        <v>1</v>
      </c>
      <c r="R14" s="19">
        <v>0</v>
      </c>
      <c r="S14" s="19">
        <v>0</v>
      </c>
      <c r="T14" s="19">
        <v>23</v>
      </c>
      <c r="U14" s="20">
        <v>21145</v>
      </c>
      <c r="V14" s="20">
        <v>0</v>
      </c>
      <c r="W14" s="20">
        <v>18784</v>
      </c>
      <c r="X14" s="20">
        <v>55</v>
      </c>
      <c r="Y14" s="20">
        <v>23</v>
      </c>
    </row>
    <row r="15" spans="1:25">
      <c r="A15" s="18" t="s">
        <v>2101</v>
      </c>
      <c r="B15" s="19">
        <v>0</v>
      </c>
      <c r="C15" s="19">
        <v>20</v>
      </c>
      <c r="D15" s="20">
        <v>760.71428571428567</v>
      </c>
      <c r="E15" s="19">
        <v>20</v>
      </c>
      <c r="F15" s="19">
        <v>0</v>
      </c>
      <c r="G15" s="19">
        <v>0</v>
      </c>
      <c r="H15" s="19">
        <v>4</v>
      </c>
      <c r="I15" s="19">
        <v>7</v>
      </c>
      <c r="J15" s="19">
        <v>4</v>
      </c>
      <c r="K15" s="19">
        <v>7</v>
      </c>
      <c r="L15" s="22">
        <v>0.2</v>
      </c>
      <c r="M15" s="22">
        <v>0.35</v>
      </c>
      <c r="N15" s="22">
        <v>0.14999999999999997</v>
      </c>
      <c r="O15" s="19">
        <v>13</v>
      </c>
      <c r="Q15" s="19">
        <v>0</v>
      </c>
      <c r="R15" s="19">
        <v>0</v>
      </c>
      <c r="S15" s="19">
        <v>0</v>
      </c>
      <c r="T15" s="19">
        <v>7</v>
      </c>
      <c r="U15" s="20">
        <v>5325</v>
      </c>
      <c r="V15" s="20">
        <v>0</v>
      </c>
      <c r="W15" s="20">
        <v>4860</v>
      </c>
      <c r="X15" s="20">
        <v>19</v>
      </c>
      <c r="Y15" s="20">
        <v>7</v>
      </c>
    </row>
    <row r="16" spans="1:25">
      <c r="A16" s="18" t="s">
        <v>2102</v>
      </c>
      <c r="B16" s="19">
        <v>0</v>
      </c>
      <c r="C16" s="19">
        <v>120</v>
      </c>
      <c r="D16" s="20">
        <v>846.59090909090912</v>
      </c>
      <c r="E16" s="19">
        <v>117</v>
      </c>
      <c r="F16" s="19">
        <v>35</v>
      </c>
      <c r="G16" s="19">
        <v>0</v>
      </c>
      <c r="H16" s="19">
        <v>21</v>
      </c>
      <c r="I16" s="19">
        <v>22</v>
      </c>
      <c r="J16" s="19">
        <v>56</v>
      </c>
      <c r="K16" s="19">
        <v>22</v>
      </c>
      <c r="L16" s="22">
        <v>0.46666666666666667</v>
      </c>
      <c r="M16" s="22">
        <v>0.18333333333333332</v>
      </c>
      <c r="N16" s="22">
        <v>-0.28333333333333333</v>
      </c>
      <c r="O16" s="19">
        <v>98</v>
      </c>
      <c r="Q16" s="19">
        <v>2</v>
      </c>
      <c r="R16" s="19">
        <v>0</v>
      </c>
      <c r="S16" s="19">
        <v>0</v>
      </c>
      <c r="T16" s="19">
        <v>22</v>
      </c>
      <c r="U16" s="20">
        <v>18625</v>
      </c>
      <c r="V16" s="20">
        <v>0</v>
      </c>
      <c r="W16" s="20">
        <v>29110</v>
      </c>
      <c r="X16" s="20">
        <v>23</v>
      </c>
      <c r="Y16" s="20">
        <v>22</v>
      </c>
    </row>
    <row r="17" spans="1:25">
      <c r="A17" s="18" t="s">
        <v>2103</v>
      </c>
      <c r="B17" s="19">
        <v>0</v>
      </c>
      <c r="C17" s="19">
        <v>0</v>
      </c>
      <c r="D17" s="20">
        <v>0</v>
      </c>
      <c r="E17" s="19">
        <v>0</v>
      </c>
      <c r="F17" s="19">
        <v>0</v>
      </c>
      <c r="G17" s="19">
        <v>0</v>
      </c>
      <c r="H17" s="19">
        <v>0</v>
      </c>
      <c r="I17" s="19">
        <v>0</v>
      </c>
      <c r="J17" s="19">
        <v>0</v>
      </c>
      <c r="K17" s="19">
        <v>0</v>
      </c>
      <c r="L17" s="22">
        <v>0</v>
      </c>
      <c r="M17" s="22">
        <v>0</v>
      </c>
      <c r="N17" s="22">
        <v>0</v>
      </c>
      <c r="O17" s="19">
        <v>0</v>
      </c>
      <c r="Q17" s="19">
        <v>0</v>
      </c>
      <c r="R17" s="19">
        <v>0</v>
      </c>
      <c r="S17" s="19">
        <v>0</v>
      </c>
      <c r="T17" s="19">
        <v>0</v>
      </c>
      <c r="U17" s="20">
        <v>0</v>
      </c>
      <c r="V17" s="20">
        <v>0</v>
      </c>
      <c r="W17" s="20">
        <v>0</v>
      </c>
      <c r="X17" s="20">
        <v>0</v>
      </c>
      <c r="Y17" s="20">
        <v>0</v>
      </c>
    </row>
    <row r="18" spans="1:25">
      <c r="A18" s="18" t="s">
        <v>2104</v>
      </c>
      <c r="B18" s="19">
        <v>0</v>
      </c>
      <c r="C18" s="19">
        <v>5</v>
      </c>
      <c r="D18" s="20">
        <v>1645</v>
      </c>
      <c r="E18" s="19">
        <v>5</v>
      </c>
      <c r="F18" s="19">
        <v>1</v>
      </c>
      <c r="G18" s="19">
        <v>0</v>
      </c>
      <c r="H18" s="19">
        <v>1</v>
      </c>
      <c r="I18" s="19">
        <v>2</v>
      </c>
      <c r="J18" s="19">
        <v>2</v>
      </c>
      <c r="K18" s="19">
        <v>2</v>
      </c>
      <c r="L18" s="22">
        <v>0.4</v>
      </c>
      <c r="M18" s="22">
        <v>0.4</v>
      </c>
      <c r="N18" s="22">
        <v>0</v>
      </c>
      <c r="O18" s="19">
        <v>3</v>
      </c>
      <c r="Q18" s="19">
        <v>0</v>
      </c>
      <c r="R18" s="19">
        <v>0</v>
      </c>
      <c r="S18" s="19">
        <v>0</v>
      </c>
      <c r="T18" s="19">
        <v>2</v>
      </c>
      <c r="U18" s="20">
        <v>3290</v>
      </c>
      <c r="V18" s="20">
        <v>0</v>
      </c>
      <c r="W18" s="20">
        <v>1980</v>
      </c>
      <c r="X18" s="20">
        <v>3</v>
      </c>
      <c r="Y18" s="20">
        <v>2</v>
      </c>
    </row>
    <row r="19" spans="1:25">
      <c r="A19" s="18" t="s">
        <v>2105</v>
      </c>
      <c r="B19" s="19">
        <v>0</v>
      </c>
      <c r="C19" s="19">
        <v>5</v>
      </c>
      <c r="D19" s="20">
        <v>1690</v>
      </c>
      <c r="E19" s="19">
        <v>5</v>
      </c>
      <c r="F19" s="19">
        <v>1</v>
      </c>
      <c r="G19" s="19">
        <v>1</v>
      </c>
      <c r="H19" s="19">
        <v>0</v>
      </c>
      <c r="I19" s="19">
        <v>2</v>
      </c>
      <c r="J19" s="19">
        <v>1</v>
      </c>
      <c r="K19" s="19">
        <v>3</v>
      </c>
      <c r="L19" s="22">
        <v>0.2</v>
      </c>
      <c r="M19" s="22">
        <v>0.6</v>
      </c>
      <c r="N19" s="22">
        <v>0.39999999999999997</v>
      </c>
      <c r="O19" s="19">
        <v>2</v>
      </c>
      <c r="Q19" s="19">
        <v>0</v>
      </c>
      <c r="R19" s="19">
        <v>0</v>
      </c>
      <c r="S19" s="19">
        <v>0</v>
      </c>
      <c r="T19" s="19">
        <v>3</v>
      </c>
      <c r="U19" s="20">
        <v>5070</v>
      </c>
      <c r="V19" s="20">
        <v>0</v>
      </c>
      <c r="W19" s="20">
        <v>2080</v>
      </c>
      <c r="X19" s="20">
        <v>2</v>
      </c>
      <c r="Y19" s="20">
        <v>3</v>
      </c>
    </row>
    <row r="20" spans="1:25">
      <c r="A20" s="16" t="s">
        <v>2106</v>
      </c>
      <c r="B20" s="13">
        <f>SUM(B9:B19)</f>
        <v>0</v>
      </c>
      <c r="C20" s="13">
        <f>SUM(C9:C19)</f>
        <v>309</v>
      </c>
      <c r="D20" s="14">
        <f>IF(K20 &gt; 0, U20 / K20, 0)</f>
        <v>993.17073170731703</v>
      </c>
      <c r="E20" s="13">
        <f t="shared" ref="E20:K20" si="0">SUM(E9:E19)</f>
        <v>303</v>
      </c>
      <c r="F20" s="13">
        <f t="shared" si="0"/>
        <v>69</v>
      </c>
      <c r="G20" s="13">
        <f t="shared" si="0"/>
        <v>4</v>
      </c>
      <c r="H20" s="13">
        <f t="shared" si="0"/>
        <v>35</v>
      </c>
      <c r="I20" s="13">
        <f t="shared" si="0"/>
        <v>78</v>
      </c>
      <c r="J20" s="13">
        <f t="shared" si="0"/>
        <v>104</v>
      </c>
      <c r="K20" s="13">
        <f t="shared" si="0"/>
        <v>82</v>
      </c>
      <c r="L20" s="15">
        <f>IF(C20 &gt; 0, J20 / C20, 0)</f>
        <v>0.33656957928802589</v>
      </c>
      <c r="M20" s="15">
        <f>IF(C20 &gt; 0, K20 / (C20), 0)</f>
        <v>0.26537216828478966</v>
      </c>
      <c r="N20" s="15">
        <f>M20 - L20</f>
        <v>-7.1197411003236233E-2</v>
      </c>
      <c r="O20" s="13">
        <f>SUM(O9:O19)</f>
        <v>227</v>
      </c>
      <c r="Q20" s="13">
        <f t="shared" ref="Q20:Y20" si="1">SUM(Q9:Q19)</f>
        <v>3</v>
      </c>
      <c r="R20" s="13">
        <f t="shared" si="1"/>
        <v>0</v>
      </c>
      <c r="S20" s="13">
        <f t="shared" si="1"/>
        <v>0</v>
      </c>
      <c r="T20" s="13">
        <f t="shared" si="1"/>
        <v>82</v>
      </c>
      <c r="U20" s="14">
        <f t="shared" si="1"/>
        <v>81440</v>
      </c>
      <c r="V20" s="14">
        <f t="shared" si="1"/>
        <v>0</v>
      </c>
      <c r="W20" s="14">
        <f t="shared" si="1"/>
        <v>84859</v>
      </c>
      <c r="X20" s="14">
        <f t="shared" si="1"/>
        <v>164</v>
      </c>
      <c r="Y20" s="14">
        <f t="shared" si="1"/>
        <v>82</v>
      </c>
    </row>
    <row r="22" spans="1:25" ht="15.75">
      <c r="A22" s="3" t="s">
        <v>2107</v>
      </c>
    </row>
    <row r="23" spans="1:25">
      <c r="A23" s="26"/>
      <c r="B23" s="26"/>
      <c r="C23" s="26"/>
      <c r="D23" s="26"/>
      <c r="E23" s="26"/>
      <c r="F23" s="26"/>
      <c r="G23" s="26"/>
      <c r="H23" s="26"/>
      <c r="I23" s="26"/>
      <c r="J23" s="27" t="s">
        <v>2108</v>
      </c>
      <c r="K23" s="27"/>
      <c r="L23" s="26"/>
      <c r="M23" s="26"/>
      <c r="N23" s="26"/>
      <c r="O23" s="26"/>
    </row>
    <row r="24" spans="1:25" ht="25.5">
      <c r="A24" s="4" t="s">
        <v>2109</v>
      </c>
      <c r="B24" s="4" t="s">
        <v>2110</v>
      </c>
      <c r="C24" s="4" t="s">
        <v>2111</v>
      </c>
      <c r="D24" s="4" t="s">
        <v>2112</v>
      </c>
      <c r="E24" s="4" t="s">
        <v>2113</v>
      </c>
      <c r="F24" s="4" t="s">
        <v>2114</v>
      </c>
      <c r="G24" s="5" t="s">
        <v>2115</v>
      </c>
      <c r="H24" s="9" t="s">
        <v>2116</v>
      </c>
      <c r="I24" s="9" t="s">
        <v>2117</v>
      </c>
      <c r="J24" s="9" t="s">
        <v>2118</v>
      </c>
      <c r="K24" s="9" t="s">
        <v>2119</v>
      </c>
      <c r="L24" s="6" t="s">
        <v>2120</v>
      </c>
      <c r="M24" s="6" t="s">
        <v>2122</v>
      </c>
      <c r="N24" s="6" t="s">
        <v>2123</v>
      </c>
      <c r="O24" s="7" t="s">
        <v>2124</v>
      </c>
      <c r="Q24" s="11" t="s">
        <v>2121</v>
      </c>
      <c r="R24" s="11" t="s">
        <v>2125</v>
      </c>
      <c r="S24" s="11" t="s">
        <v>2126</v>
      </c>
    </row>
    <row r="25" spans="1:25">
      <c r="A25" s="17" t="s">
        <v>2127</v>
      </c>
    </row>
    <row r="26" spans="1:25">
      <c r="A26" s="18" t="s">
        <v>2128</v>
      </c>
      <c r="B26" s="18" t="s">
        <v>2129</v>
      </c>
      <c r="C26" s="18" t="s">
        <v>2130</v>
      </c>
      <c r="D26" s="18" t="s">
        <v>2131</v>
      </c>
      <c r="E26" s="18" t="s">
        <v>2132</v>
      </c>
      <c r="F26" s="18" t="s">
        <v>2133</v>
      </c>
      <c r="G26" s="19">
        <v>12</v>
      </c>
      <c r="H26" s="23">
        <v>45870</v>
      </c>
      <c r="I26" s="23">
        <v>46234</v>
      </c>
      <c r="J26" s="23">
        <v>45609</v>
      </c>
      <c r="K26" s="23">
        <v>45609</v>
      </c>
      <c r="L26" s="20">
        <v>0</v>
      </c>
      <c r="M26" s="20">
        <v>1777.5</v>
      </c>
      <c r="N26" s="20">
        <v>1995</v>
      </c>
      <c r="O26" s="21">
        <v>0</v>
      </c>
      <c r="Q26" s="20">
        <v>1800</v>
      </c>
      <c r="R26" s="20">
        <f>N26</f>
        <v>1995</v>
      </c>
      <c r="S26" s="20">
        <v>1995</v>
      </c>
    </row>
    <row r="27" spans="1:25">
      <c r="A27" s="18" t="s">
        <v>2134</v>
      </c>
      <c r="B27" s="18" t="s">
        <v>2135</v>
      </c>
      <c r="C27" s="18" t="s">
        <v>2136</v>
      </c>
      <c r="D27" s="18" t="s">
        <v>2137</v>
      </c>
      <c r="E27" s="18" t="s">
        <v>2138</v>
      </c>
      <c r="F27" s="18" t="s">
        <v>2139</v>
      </c>
      <c r="G27" s="19">
        <v>12</v>
      </c>
      <c r="H27" s="23">
        <v>45870</v>
      </c>
      <c r="I27" s="23">
        <v>46234</v>
      </c>
      <c r="J27" s="23">
        <v>45597</v>
      </c>
      <c r="K27" s="23">
        <v>45597</v>
      </c>
      <c r="L27" s="20">
        <v>3600</v>
      </c>
      <c r="M27" s="20">
        <v>1777.5</v>
      </c>
      <c r="N27" s="20">
        <v>1765</v>
      </c>
      <c r="O27" s="21">
        <v>0</v>
      </c>
      <c r="Q27" s="20">
        <v>1695</v>
      </c>
      <c r="R27" s="20">
        <f>N27</f>
        <v>1765</v>
      </c>
      <c r="S27" s="20">
        <v>1765</v>
      </c>
    </row>
    <row r="28" spans="1:25">
      <c r="A28" s="18" t="s">
        <v>2140</v>
      </c>
      <c r="B28" s="18" t="s">
        <v>2141</v>
      </c>
      <c r="C28" s="18" t="s">
        <v>2142</v>
      </c>
      <c r="D28" s="18" t="s">
        <v>2143</v>
      </c>
      <c r="E28" s="18" t="s">
        <v>2144</v>
      </c>
      <c r="F28" s="18" t="s">
        <v>2145</v>
      </c>
      <c r="G28" s="19">
        <v>12</v>
      </c>
      <c r="H28" s="23">
        <v>45870</v>
      </c>
      <c r="I28" s="23">
        <v>46234</v>
      </c>
      <c r="J28" s="23">
        <v>45601</v>
      </c>
      <c r="K28" s="23">
        <v>45601</v>
      </c>
      <c r="L28" s="20">
        <v>0</v>
      </c>
      <c r="M28" s="20">
        <v>1777.5</v>
      </c>
      <c r="N28" s="20">
        <v>1995</v>
      </c>
      <c r="O28" s="21">
        <v>0</v>
      </c>
      <c r="Q28" s="20">
        <v>1715</v>
      </c>
      <c r="R28" s="20">
        <f>N28</f>
        <v>1995</v>
      </c>
      <c r="S28" s="20">
        <v>1995</v>
      </c>
    </row>
    <row r="29" spans="1:25">
      <c r="A29" s="18" t="s">
        <v>2146</v>
      </c>
      <c r="B29" s="18" t="s">
        <v>2147</v>
      </c>
      <c r="C29" s="18" t="s">
        <v>2148</v>
      </c>
      <c r="D29" s="18" t="s">
        <v>2149</v>
      </c>
      <c r="E29" s="18" t="s">
        <v>2150</v>
      </c>
      <c r="F29" s="18" t="s">
        <v>2151</v>
      </c>
      <c r="G29" s="19">
        <v>12</v>
      </c>
      <c r="H29" s="23">
        <v>45870</v>
      </c>
      <c r="I29" s="23">
        <v>46234</v>
      </c>
      <c r="J29" s="23">
        <v>45598</v>
      </c>
      <c r="K29" s="23">
        <v>45600</v>
      </c>
      <c r="L29" s="20">
        <v>3600</v>
      </c>
      <c r="M29" s="20">
        <v>1777.5</v>
      </c>
      <c r="N29" s="20">
        <v>1765</v>
      </c>
      <c r="O29" s="21">
        <v>0</v>
      </c>
      <c r="Q29" s="20">
        <v>1700</v>
      </c>
      <c r="R29" s="20">
        <f>N29</f>
        <v>1765</v>
      </c>
      <c r="S29" s="20">
        <v>1765</v>
      </c>
    </row>
    <row r="30" spans="1:25">
      <c r="A30" s="17" t="s">
        <v>2152</v>
      </c>
    </row>
    <row r="31" spans="1:25">
      <c r="A31" s="18" t="s">
        <v>2153</v>
      </c>
      <c r="B31" s="18" t="s">
        <v>2154</v>
      </c>
      <c r="C31" s="18" t="s">
        <v>2155</v>
      </c>
      <c r="D31" s="18" t="s">
        <v>2156</v>
      </c>
      <c r="E31" s="18" t="s">
        <v>2157</v>
      </c>
      <c r="F31" s="18" t="s">
        <v>2158</v>
      </c>
      <c r="G31" s="19">
        <v>12</v>
      </c>
      <c r="H31" s="23">
        <v>45870</v>
      </c>
      <c r="I31" s="23">
        <v>46234</v>
      </c>
      <c r="J31" s="23">
        <v>45597</v>
      </c>
      <c r="K31" s="23">
        <v>45600</v>
      </c>
      <c r="L31" s="20">
        <v>0</v>
      </c>
      <c r="M31" s="20">
        <v>1305</v>
      </c>
      <c r="N31" s="20">
        <v>745</v>
      </c>
      <c r="O31" s="21">
        <v>0</v>
      </c>
      <c r="Q31" s="20">
        <v>1315</v>
      </c>
      <c r="R31" s="20">
        <f t="shared" ref="R31:R37" si="2">N31</f>
        <v>745</v>
      </c>
      <c r="S31" s="20">
        <v>745</v>
      </c>
    </row>
    <row r="32" spans="1:25">
      <c r="A32" s="18" t="s">
        <v>2159</v>
      </c>
      <c r="B32" s="18" t="s">
        <v>2160</v>
      </c>
      <c r="C32" s="18" t="s">
        <v>2161</v>
      </c>
      <c r="D32" s="18" t="s">
        <v>2162</v>
      </c>
      <c r="E32" s="18" t="s">
        <v>2163</v>
      </c>
      <c r="F32" s="18" t="s">
        <v>2164</v>
      </c>
      <c r="G32" s="19">
        <v>12</v>
      </c>
      <c r="H32" s="23">
        <v>45870</v>
      </c>
      <c r="I32" s="23">
        <v>46234</v>
      </c>
      <c r="J32" s="23">
        <v>45597</v>
      </c>
      <c r="K32" s="23">
        <v>45600</v>
      </c>
      <c r="L32" s="20">
        <v>0</v>
      </c>
      <c r="M32" s="20">
        <v>1305</v>
      </c>
      <c r="N32" s="20">
        <v>745</v>
      </c>
      <c r="O32" s="21">
        <v>0</v>
      </c>
      <c r="Q32" s="20">
        <v>740</v>
      </c>
      <c r="R32" s="20">
        <f t="shared" si="2"/>
        <v>745</v>
      </c>
      <c r="S32" s="20">
        <v>745</v>
      </c>
    </row>
    <row r="33" spans="1:19">
      <c r="A33" s="18" t="s">
        <v>2165</v>
      </c>
      <c r="B33" s="18" t="s">
        <v>2166</v>
      </c>
      <c r="C33" s="18" t="s">
        <v>2167</v>
      </c>
      <c r="D33" s="18" t="s">
        <v>2168</v>
      </c>
      <c r="E33" s="18" t="s">
        <v>2169</v>
      </c>
      <c r="F33" s="18" t="s">
        <v>2170</v>
      </c>
      <c r="G33" s="19">
        <v>12</v>
      </c>
      <c r="H33" s="23">
        <v>45870</v>
      </c>
      <c r="I33" s="23">
        <v>46234</v>
      </c>
      <c r="J33" s="23">
        <v>45603</v>
      </c>
      <c r="K33" s="23">
        <v>45603</v>
      </c>
      <c r="L33" s="20">
        <v>0</v>
      </c>
      <c r="M33" s="20">
        <v>1305</v>
      </c>
      <c r="N33" s="20">
        <v>1500</v>
      </c>
      <c r="O33" s="21">
        <v>0</v>
      </c>
      <c r="Q33" s="20">
        <v>1240</v>
      </c>
      <c r="R33" s="20">
        <f t="shared" si="2"/>
        <v>1500</v>
      </c>
      <c r="S33" s="20">
        <v>1500</v>
      </c>
    </row>
    <row r="34" spans="1:19">
      <c r="A34" s="18" t="s">
        <v>2171</v>
      </c>
      <c r="B34" s="18" t="s">
        <v>2172</v>
      </c>
      <c r="C34" s="18" t="s">
        <v>2173</v>
      </c>
      <c r="D34" s="18" t="s">
        <v>2174</v>
      </c>
      <c r="E34" s="18" t="s">
        <v>2175</v>
      </c>
      <c r="F34" s="18" t="s">
        <v>2176</v>
      </c>
      <c r="G34" s="19">
        <v>12</v>
      </c>
      <c r="H34" s="23">
        <v>45870</v>
      </c>
      <c r="I34" s="23">
        <v>46234</v>
      </c>
      <c r="J34" s="23">
        <v>45597</v>
      </c>
      <c r="K34" s="23">
        <v>45597</v>
      </c>
      <c r="L34" s="20">
        <v>1300</v>
      </c>
      <c r="M34" s="20">
        <v>1305</v>
      </c>
      <c r="N34" s="20">
        <v>745</v>
      </c>
      <c r="O34" s="21">
        <v>0</v>
      </c>
      <c r="Q34" s="20">
        <v>1240</v>
      </c>
      <c r="R34" s="20">
        <f t="shared" si="2"/>
        <v>745</v>
      </c>
      <c r="S34" s="20">
        <v>745</v>
      </c>
    </row>
    <row r="35" spans="1:19">
      <c r="A35" s="18" t="s">
        <v>2177</v>
      </c>
      <c r="B35" s="18" t="s">
        <v>2178</v>
      </c>
      <c r="C35" s="18" t="s">
        <v>2179</v>
      </c>
      <c r="D35" s="18" t="s">
        <v>2180</v>
      </c>
      <c r="E35" s="18" t="s">
        <v>2181</v>
      </c>
      <c r="F35" s="18" t="s">
        <v>2182</v>
      </c>
      <c r="G35" s="19">
        <v>12</v>
      </c>
      <c r="H35" s="23">
        <v>45870</v>
      </c>
      <c r="I35" s="23">
        <v>46234</v>
      </c>
      <c r="J35" s="23">
        <v>45597</v>
      </c>
      <c r="K35" s="23">
        <v>45597</v>
      </c>
      <c r="L35" s="20">
        <v>1300</v>
      </c>
      <c r="M35" s="20">
        <v>1305</v>
      </c>
      <c r="N35" s="20">
        <v>745</v>
      </c>
      <c r="O35" s="21">
        <v>0</v>
      </c>
      <c r="Q35" s="20">
        <v>1240</v>
      </c>
      <c r="R35" s="20">
        <f t="shared" si="2"/>
        <v>745</v>
      </c>
      <c r="S35" s="20">
        <v>745</v>
      </c>
    </row>
    <row r="36" spans="1:19">
      <c r="B36" s="18" t="s">
        <v>2183</v>
      </c>
      <c r="D36" s="18" t="s">
        <v>2184</v>
      </c>
      <c r="E36" s="18" t="s">
        <v>2185</v>
      </c>
      <c r="F36" s="18" t="s">
        <v>2186</v>
      </c>
      <c r="G36" s="19">
        <v>12</v>
      </c>
      <c r="H36" s="23">
        <v>45870</v>
      </c>
      <c r="I36" s="23">
        <v>46234</v>
      </c>
      <c r="J36" s="23">
        <v>45600</v>
      </c>
      <c r="K36" s="23">
        <v>45600</v>
      </c>
      <c r="L36" s="20">
        <v>0</v>
      </c>
      <c r="M36" s="20">
        <v>0</v>
      </c>
      <c r="N36" s="20">
        <v>1305</v>
      </c>
      <c r="O36" s="21">
        <v>0</v>
      </c>
      <c r="Q36" s="20">
        <v>0</v>
      </c>
      <c r="R36" s="20">
        <f t="shared" si="2"/>
        <v>1305</v>
      </c>
      <c r="S36" s="20">
        <v>1305</v>
      </c>
    </row>
    <row r="37" spans="1:19">
      <c r="B37" s="18" t="s">
        <v>2187</v>
      </c>
      <c r="D37" s="18" t="s">
        <v>2188</v>
      </c>
      <c r="E37" s="18" t="s">
        <v>2189</v>
      </c>
      <c r="F37" s="18" t="s">
        <v>2190</v>
      </c>
      <c r="G37" s="19">
        <v>12</v>
      </c>
      <c r="H37" s="23">
        <v>45870</v>
      </c>
      <c r="I37" s="23">
        <v>46234</v>
      </c>
      <c r="J37" s="23">
        <v>45597</v>
      </c>
      <c r="K37" s="23">
        <v>45597</v>
      </c>
      <c r="L37" s="20">
        <v>0</v>
      </c>
      <c r="M37" s="20">
        <v>0</v>
      </c>
      <c r="N37" s="20">
        <v>1295</v>
      </c>
      <c r="O37" s="21">
        <v>0</v>
      </c>
      <c r="Q37" s="20">
        <v>0</v>
      </c>
      <c r="R37" s="20">
        <f t="shared" si="2"/>
        <v>1295</v>
      </c>
      <c r="S37" s="20">
        <v>1295</v>
      </c>
    </row>
    <row r="38" spans="1:19">
      <c r="A38" s="17" t="s">
        <v>2191</v>
      </c>
    </row>
    <row r="39" spans="1:19">
      <c r="A39" s="18" t="s">
        <v>2192</v>
      </c>
      <c r="B39" s="18" t="s">
        <v>2193</v>
      </c>
      <c r="C39" s="18" t="s">
        <v>2194</v>
      </c>
      <c r="D39" s="18" t="s">
        <v>2195</v>
      </c>
      <c r="E39" s="18" t="s">
        <v>2196</v>
      </c>
      <c r="F39" s="18" t="s">
        <v>2197</v>
      </c>
      <c r="G39" s="19">
        <v>12</v>
      </c>
      <c r="H39" s="23">
        <v>45870</v>
      </c>
      <c r="I39" s="23">
        <v>46234</v>
      </c>
      <c r="J39" s="23">
        <v>45603</v>
      </c>
      <c r="K39" s="23">
        <v>45603</v>
      </c>
      <c r="L39" s="20">
        <v>0</v>
      </c>
      <c r="M39" s="20">
        <v>1271.43</v>
      </c>
      <c r="N39" s="20">
        <v>1430</v>
      </c>
      <c r="O39" s="21">
        <v>0</v>
      </c>
      <c r="Q39" s="20">
        <v>1195</v>
      </c>
      <c r="R39" s="20">
        <f t="shared" ref="R39:R46" si="3">N39</f>
        <v>1430</v>
      </c>
      <c r="S39" s="20">
        <v>1430</v>
      </c>
    </row>
    <row r="40" spans="1:19">
      <c r="A40" s="18" t="s">
        <v>2198</v>
      </c>
      <c r="B40" s="18" t="s">
        <v>2199</v>
      </c>
      <c r="C40" s="18" t="s">
        <v>2200</v>
      </c>
      <c r="D40" s="18" t="s">
        <v>2201</v>
      </c>
      <c r="E40" s="18" t="s">
        <v>2202</v>
      </c>
      <c r="F40" s="18" t="s">
        <v>2203</v>
      </c>
      <c r="G40" s="19">
        <v>12</v>
      </c>
      <c r="H40" s="23">
        <v>45870</v>
      </c>
      <c r="I40" s="23">
        <v>46234</v>
      </c>
      <c r="J40" s="23">
        <v>45603</v>
      </c>
      <c r="K40" s="23">
        <v>45603</v>
      </c>
      <c r="L40" s="20">
        <v>0</v>
      </c>
      <c r="M40" s="20">
        <v>762.17</v>
      </c>
      <c r="N40" s="20">
        <v>980</v>
      </c>
      <c r="O40" s="21">
        <v>0</v>
      </c>
      <c r="Q40" s="20">
        <v>1295</v>
      </c>
      <c r="R40" s="20">
        <f t="shared" si="3"/>
        <v>980</v>
      </c>
      <c r="S40" s="20">
        <v>980</v>
      </c>
    </row>
    <row r="41" spans="1:19">
      <c r="A41" s="18" t="s">
        <v>2204</v>
      </c>
      <c r="B41" s="18" t="s">
        <v>2205</v>
      </c>
      <c r="C41" s="18" t="s">
        <v>2206</v>
      </c>
      <c r="D41" s="18" t="s">
        <v>2207</v>
      </c>
      <c r="E41" s="18" t="s">
        <v>2208</v>
      </c>
      <c r="F41" s="18" t="s">
        <v>2209</v>
      </c>
      <c r="G41" s="19">
        <v>12</v>
      </c>
      <c r="H41" s="23">
        <v>45870</v>
      </c>
      <c r="I41" s="23">
        <v>46234</v>
      </c>
      <c r="J41" s="23">
        <v>45603</v>
      </c>
      <c r="K41" s="23">
        <v>45603</v>
      </c>
      <c r="L41" s="20">
        <v>0</v>
      </c>
      <c r="M41" s="20">
        <v>762.14</v>
      </c>
      <c r="N41" s="20">
        <v>785</v>
      </c>
      <c r="O41" s="21">
        <v>0</v>
      </c>
      <c r="Q41" s="20">
        <v>1295</v>
      </c>
      <c r="R41" s="20">
        <f t="shared" si="3"/>
        <v>785</v>
      </c>
      <c r="S41" s="20">
        <v>785</v>
      </c>
    </row>
    <row r="42" spans="1:19">
      <c r="A42" s="18" t="s">
        <v>2210</v>
      </c>
      <c r="B42" s="18" t="s">
        <v>2211</v>
      </c>
      <c r="C42" s="18" t="s">
        <v>2212</v>
      </c>
      <c r="D42" s="18" t="s">
        <v>2213</v>
      </c>
      <c r="E42" s="18" t="s">
        <v>2214</v>
      </c>
      <c r="F42" s="18" t="s">
        <v>2215</v>
      </c>
      <c r="G42" s="19">
        <v>12</v>
      </c>
      <c r="H42" s="23">
        <v>45870</v>
      </c>
      <c r="I42" s="23">
        <v>46234</v>
      </c>
      <c r="J42" s="23">
        <v>45600</v>
      </c>
      <c r="K42" s="23">
        <v>45600</v>
      </c>
      <c r="L42" s="20">
        <v>1530</v>
      </c>
      <c r="M42" s="20">
        <v>762.14</v>
      </c>
      <c r="N42" s="20">
        <v>775</v>
      </c>
      <c r="O42" s="21">
        <v>0</v>
      </c>
      <c r="Q42" s="20">
        <v>1295</v>
      </c>
      <c r="R42" s="20">
        <f t="shared" si="3"/>
        <v>775</v>
      </c>
      <c r="S42" s="20">
        <v>775</v>
      </c>
    </row>
    <row r="43" spans="1:19">
      <c r="A43" s="18" t="s">
        <v>2216</v>
      </c>
      <c r="B43" s="18" t="s">
        <v>2217</v>
      </c>
      <c r="C43" s="18" t="s">
        <v>2218</v>
      </c>
      <c r="D43" s="18" t="s">
        <v>2219</v>
      </c>
      <c r="E43" s="18" t="s">
        <v>2220</v>
      </c>
      <c r="F43" s="18" t="s">
        <v>2221</v>
      </c>
      <c r="G43" s="19">
        <v>12</v>
      </c>
      <c r="H43" s="23">
        <v>45870</v>
      </c>
      <c r="I43" s="23">
        <v>46234</v>
      </c>
      <c r="J43" s="23">
        <v>45603</v>
      </c>
      <c r="K43" s="23">
        <v>45603</v>
      </c>
      <c r="L43" s="20">
        <v>0</v>
      </c>
      <c r="M43" s="20">
        <v>762.14</v>
      </c>
      <c r="N43" s="20">
        <v>795</v>
      </c>
      <c r="O43" s="21">
        <v>0</v>
      </c>
      <c r="Q43" s="20">
        <v>805</v>
      </c>
      <c r="R43" s="20">
        <f t="shared" si="3"/>
        <v>795</v>
      </c>
      <c r="S43" s="20">
        <v>795</v>
      </c>
    </row>
    <row r="44" spans="1:19">
      <c r="A44" s="18" t="s">
        <v>2222</v>
      </c>
      <c r="B44" s="18" t="s">
        <v>2223</v>
      </c>
      <c r="C44" s="18" t="s">
        <v>2224</v>
      </c>
      <c r="D44" s="18" t="s">
        <v>2225</v>
      </c>
      <c r="E44" s="18" t="s">
        <v>2226</v>
      </c>
      <c r="F44" s="18" t="s">
        <v>2227</v>
      </c>
      <c r="G44" s="19">
        <v>12</v>
      </c>
      <c r="H44" s="23">
        <v>45870</v>
      </c>
      <c r="I44" s="23">
        <v>46234</v>
      </c>
      <c r="J44" s="23">
        <v>45607</v>
      </c>
      <c r="K44" s="23">
        <v>45608</v>
      </c>
      <c r="L44" s="20">
        <v>150</v>
      </c>
      <c r="M44" s="20">
        <v>762.14</v>
      </c>
      <c r="N44" s="20">
        <v>795</v>
      </c>
      <c r="O44" s="21">
        <v>0</v>
      </c>
      <c r="Q44" s="20">
        <v>740</v>
      </c>
      <c r="R44" s="20">
        <f t="shared" si="3"/>
        <v>795</v>
      </c>
      <c r="S44" s="20">
        <v>795</v>
      </c>
    </row>
    <row r="45" spans="1:19">
      <c r="A45" s="18" t="s">
        <v>2228</v>
      </c>
      <c r="B45" s="18" t="s">
        <v>2229</v>
      </c>
      <c r="C45" s="18" t="s">
        <v>2230</v>
      </c>
      <c r="D45" s="18" t="s">
        <v>2231</v>
      </c>
      <c r="E45" s="18" t="s">
        <v>2232</v>
      </c>
      <c r="F45" s="18" t="s">
        <v>2233</v>
      </c>
      <c r="G45" s="19">
        <v>12</v>
      </c>
      <c r="H45" s="23">
        <v>45870</v>
      </c>
      <c r="I45" s="23">
        <v>46234</v>
      </c>
      <c r="J45" s="23">
        <v>45601</v>
      </c>
      <c r="K45" s="23">
        <v>45601</v>
      </c>
      <c r="L45" s="20">
        <v>0</v>
      </c>
      <c r="M45" s="20">
        <v>762.14</v>
      </c>
      <c r="N45" s="20">
        <v>775</v>
      </c>
      <c r="O45" s="21">
        <v>0</v>
      </c>
      <c r="Q45" s="20">
        <v>1295</v>
      </c>
      <c r="R45" s="20">
        <f t="shared" si="3"/>
        <v>775</v>
      </c>
      <c r="S45" s="20">
        <v>775</v>
      </c>
    </row>
    <row r="46" spans="1:19">
      <c r="A46" s="18" t="s">
        <v>2234</v>
      </c>
      <c r="B46" s="18" t="s">
        <v>2235</v>
      </c>
      <c r="C46" s="18" t="s">
        <v>2236</v>
      </c>
      <c r="D46" s="18" t="s">
        <v>2237</v>
      </c>
      <c r="E46" s="18" t="s">
        <v>2238</v>
      </c>
      <c r="F46" s="18" t="s">
        <v>2239</v>
      </c>
      <c r="G46" s="19">
        <v>12</v>
      </c>
      <c r="H46" s="23">
        <v>45870</v>
      </c>
      <c r="I46" s="23">
        <v>46234</v>
      </c>
      <c r="J46" s="23">
        <v>45611</v>
      </c>
      <c r="K46" s="23">
        <v>45611</v>
      </c>
      <c r="L46" s="20">
        <v>2530</v>
      </c>
      <c r="M46" s="20">
        <v>1271.43</v>
      </c>
      <c r="N46" s="20">
        <v>1265</v>
      </c>
      <c r="O46" s="21">
        <v>0</v>
      </c>
      <c r="Q46" s="20">
        <v>740</v>
      </c>
      <c r="R46" s="20">
        <f t="shared" si="3"/>
        <v>1265</v>
      </c>
      <c r="S46" s="20">
        <v>1265</v>
      </c>
    </row>
    <row r="47" spans="1:19">
      <c r="A47" s="17" t="s">
        <v>2240</v>
      </c>
    </row>
    <row r="48" spans="1:19">
      <c r="A48" s="18" t="s">
        <v>2241</v>
      </c>
      <c r="B48" s="18" t="s">
        <v>2242</v>
      </c>
      <c r="C48" s="18" t="s">
        <v>2243</v>
      </c>
      <c r="D48" s="18" t="s">
        <v>2244</v>
      </c>
      <c r="E48" s="18" t="s">
        <v>2245</v>
      </c>
      <c r="F48" s="18" t="s">
        <v>2246</v>
      </c>
      <c r="G48" s="19">
        <v>12</v>
      </c>
      <c r="H48" s="23">
        <v>45870</v>
      </c>
      <c r="I48" s="23">
        <v>46234</v>
      </c>
      <c r="J48" s="23">
        <v>45601</v>
      </c>
      <c r="K48" s="23">
        <v>45602</v>
      </c>
      <c r="L48" s="20">
        <v>0</v>
      </c>
      <c r="M48" s="20">
        <v>971.38</v>
      </c>
      <c r="N48" s="20">
        <v>925</v>
      </c>
      <c r="O48" s="21">
        <v>0</v>
      </c>
      <c r="Q48" s="20">
        <v>965</v>
      </c>
      <c r="R48" s="20">
        <f t="shared" ref="R48:R53" si="4">N48</f>
        <v>925</v>
      </c>
      <c r="S48" s="20">
        <v>925</v>
      </c>
    </row>
    <row r="49" spans="1:19">
      <c r="A49" s="18" t="s">
        <v>2247</v>
      </c>
      <c r="B49" s="18" t="s">
        <v>2248</v>
      </c>
      <c r="C49" s="18" t="s">
        <v>2249</v>
      </c>
      <c r="D49" s="18" t="s">
        <v>2250</v>
      </c>
      <c r="E49" s="18" t="s">
        <v>2251</v>
      </c>
      <c r="F49" s="18" t="s">
        <v>2252</v>
      </c>
      <c r="G49" s="19">
        <v>12</v>
      </c>
      <c r="H49" s="23">
        <v>45870</v>
      </c>
      <c r="I49" s="23">
        <v>46234</v>
      </c>
      <c r="J49" s="23">
        <v>45601</v>
      </c>
      <c r="K49" s="23">
        <v>45601</v>
      </c>
      <c r="L49" s="20">
        <v>0</v>
      </c>
      <c r="M49" s="20">
        <v>971.38</v>
      </c>
      <c r="N49" s="20">
        <v>925</v>
      </c>
      <c r="O49" s="21">
        <v>0</v>
      </c>
      <c r="Q49" s="20">
        <v>975</v>
      </c>
      <c r="R49" s="20">
        <f t="shared" si="4"/>
        <v>925</v>
      </c>
      <c r="S49" s="20">
        <v>925</v>
      </c>
    </row>
    <row r="50" spans="1:19">
      <c r="A50" s="18" t="s">
        <v>2253</v>
      </c>
      <c r="B50" s="18" t="s">
        <v>2254</v>
      </c>
      <c r="C50" s="18" t="s">
        <v>2255</v>
      </c>
      <c r="D50" s="18" t="s">
        <v>2256</v>
      </c>
      <c r="E50" s="18" t="s">
        <v>2257</v>
      </c>
      <c r="F50" s="18" t="s">
        <v>2258</v>
      </c>
      <c r="G50" s="19">
        <v>12</v>
      </c>
      <c r="H50" s="23">
        <v>45870</v>
      </c>
      <c r="I50" s="23">
        <v>46234</v>
      </c>
      <c r="J50" s="23">
        <v>45609</v>
      </c>
      <c r="K50" s="23">
        <v>45609</v>
      </c>
      <c r="L50" s="20">
        <v>0</v>
      </c>
      <c r="M50" s="20">
        <v>971.38</v>
      </c>
      <c r="N50" s="20">
        <v>930</v>
      </c>
      <c r="O50" s="21">
        <v>0</v>
      </c>
      <c r="Q50" s="20">
        <v>925</v>
      </c>
      <c r="R50" s="20">
        <f t="shared" si="4"/>
        <v>930</v>
      </c>
      <c r="S50" s="20">
        <v>930</v>
      </c>
    </row>
    <row r="51" spans="1:19">
      <c r="A51" s="18" t="s">
        <v>2259</v>
      </c>
      <c r="B51" s="18" t="s">
        <v>2260</v>
      </c>
      <c r="C51" s="18" t="s">
        <v>2261</v>
      </c>
      <c r="D51" s="18" t="s">
        <v>2262</v>
      </c>
      <c r="E51" s="18" t="s">
        <v>2263</v>
      </c>
      <c r="F51" s="18" t="s">
        <v>2264</v>
      </c>
      <c r="G51" s="19">
        <v>12</v>
      </c>
      <c r="H51" s="23">
        <v>45870</v>
      </c>
      <c r="I51" s="23">
        <v>46234</v>
      </c>
      <c r="J51" s="23">
        <v>45610</v>
      </c>
      <c r="K51" s="23">
        <v>45610</v>
      </c>
      <c r="L51" s="20">
        <v>0</v>
      </c>
      <c r="M51" s="20">
        <v>971.38</v>
      </c>
      <c r="N51" s="20">
        <v>940</v>
      </c>
      <c r="O51" s="21">
        <v>0</v>
      </c>
      <c r="Q51" s="20">
        <v>985</v>
      </c>
      <c r="R51" s="20">
        <f t="shared" si="4"/>
        <v>940</v>
      </c>
      <c r="S51" s="20">
        <v>940</v>
      </c>
    </row>
    <row r="52" spans="1:19">
      <c r="A52" s="18" t="s">
        <v>2265</v>
      </c>
      <c r="B52" s="18" t="s">
        <v>2266</v>
      </c>
      <c r="C52" s="18" t="s">
        <v>2267</v>
      </c>
      <c r="D52" s="18" t="s">
        <v>2268</v>
      </c>
      <c r="E52" s="18" t="s">
        <v>2269</v>
      </c>
      <c r="F52" s="18" t="s">
        <v>2270</v>
      </c>
      <c r="G52" s="19">
        <v>12</v>
      </c>
      <c r="H52" s="23">
        <v>45870</v>
      </c>
      <c r="I52" s="23">
        <v>46234</v>
      </c>
      <c r="J52" s="23">
        <v>45596</v>
      </c>
      <c r="K52" s="23">
        <v>45596</v>
      </c>
      <c r="L52" s="20">
        <v>1930</v>
      </c>
      <c r="M52" s="20">
        <v>971.38</v>
      </c>
      <c r="N52" s="20">
        <v>935</v>
      </c>
      <c r="O52" s="21">
        <v>0</v>
      </c>
      <c r="Q52" s="20">
        <v>965</v>
      </c>
      <c r="R52" s="20">
        <f t="shared" si="4"/>
        <v>935</v>
      </c>
      <c r="S52" s="20">
        <v>935</v>
      </c>
    </row>
    <row r="53" spans="1:19">
      <c r="A53" s="18" t="s">
        <v>2271</v>
      </c>
      <c r="B53" s="18" t="s">
        <v>2272</v>
      </c>
      <c r="C53" s="18" t="s">
        <v>2273</v>
      </c>
      <c r="D53" s="18" t="s">
        <v>2274</v>
      </c>
      <c r="E53" s="18" t="s">
        <v>2275</v>
      </c>
      <c r="F53" s="18" t="s">
        <v>2276</v>
      </c>
      <c r="G53" s="19">
        <v>12</v>
      </c>
      <c r="H53" s="23">
        <v>45870</v>
      </c>
      <c r="I53" s="23">
        <v>46234</v>
      </c>
      <c r="J53" s="23">
        <v>45603</v>
      </c>
      <c r="K53" s="23">
        <v>45603</v>
      </c>
      <c r="L53" s="20">
        <v>0</v>
      </c>
      <c r="M53" s="20">
        <v>971.38</v>
      </c>
      <c r="N53" s="20">
        <v>1130</v>
      </c>
      <c r="O53" s="21">
        <v>0</v>
      </c>
      <c r="Q53" s="20">
        <v>930</v>
      </c>
      <c r="R53" s="20">
        <f t="shared" si="4"/>
        <v>1130</v>
      </c>
      <c r="S53" s="20">
        <v>1130</v>
      </c>
    </row>
    <row r="54" spans="1:19">
      <c r="A54" s="17" t="s">
        <v>2277</v>
      </c>
    </row>
    <row r="55" spans="1:19">
      <c r="A55" s="18" t="s">
        <v>2278</v>
      </c>
      <c r="B55" s="18" t="s">
        <v>2279</v>
      </c>
      <c r="C55" s="18" t="s">
        <v>2280</v>
      </c>
      <c r="D55" s="18" t="s">
        <v>2281</v>
      </c>
      <c r="E55" s="18" t="s">
        <v>2282</v>
      </c>
      <c r="F55" s="18" t="s">
        <v>2283</v>
      </c>
      <c r="G55" s="19">
        <v>12</v>
      </c>
      <c r="H55" s="23">
        <v>45870</v>
      </c>
      <c r="I55" s="23">
        <v>46234</v>
      </c>
      <c r="J55" s="23">
        <v>45600</v>
      </c>
      <c r="K55" s="23">
        <v>45600</v>
      </c>
      <c r="L55" s="20">
        <v>0</v>
      </c>
      <c r="M55" s="20">
        <v>1028.75</v>
      </c>
      <c r="N55" s="20">
        <v>1230</v>
      </c>
      <c r="O55" s="21">
        <v>0</v>
      </c>
      <c r="Q55" s="20">
        <v>980</v>
      </c>
      <c r="R55" s="20">
        <f t="shared" ref="R55:R77" si="5">N55</f>
        <v>1230</v>
      </c>
      <c r="S55" s="20">
        <v>1230</v>
      </c>
    </row>
    <row r="56" spans="1:19">
      <c r="A56" s="18" t="s">
        <v>2284</v>
      </c>
      <c r="B56" s="18" t="s">
        <v>2285</v>
      </c>
      <c r="C56" s="18" t="s">
        <v>2286</v>
      </c>
      <c r="D56" s="18" t="s">
        <v>2287</v>
      </c>
      <c r="E56" s="18" t="s">
        <v>2288</v>
      </c>
      <c r="F56" s="18" t="s">
        <v>2289</v>
      </c>
      <c r="G56" s="19">
        <v>12</v>
      </c>
      <c r="H56" s="23">
        <v>45870</v>
      </c>
      <c r="I56" s="23">
        <v>46234</v>
      </c>
      <c r="J56" s="23">
        <v>45607</v>
      </c>
      <c r="K56" s="23">
        <v>45608</v>
      </c>
      <c r="L56" s="20">
        <v>2100</v>
      </c>
      <c r="M56" s="20">
        <v>1028.75</v>
      </c>
      <c r="N56" s="20">
        <v>1230</v>
      </c>
      <c r="O56" s="21">
        <v>0</v>
      </c>
      <c r="Q56" s="20">
        <v>1015</v>
      </c>
      <c r="R56" s="20">
        <f t="shared" si="5"/>
        <v>1230</v>
      </c>
      <c r="S56" s="20">
        <v>1230</v>
      </c>
    </row>
    <row r="57" spans="1:19">
      <c r="A57" s="18" t="s">
        <v>2290</v>
      </c>
      <c r="B57" s="18" t="s">
        <v>2291</v>
      </c>
      <c r="C57" s="18" t="s">
        <v>2292</v>
      </c>
      <c r="D57" s="18" t="s">
        <v>2293</v>
      </c>
      <c r="E57" s="18" t="s">
        <v>2294</v>
      </c>
      <c r="F57" s="18" t="s">
        <v>2295</v>
      </c>
      <c r="G57" s="19">
        <v>12</v>
      </c>
      <c r="H57" s="23">
        <v>45870</v>
      </c>
      <c r="I57" s="23">
        <v>46234</v>
      </c>
      <c r="J57" s="23">
        <v>45602</v>
      </c>
      <c r="K57" s="23">
        <v>45602</v>
      </c>
      <c r="L57" s="20">
        <v>0</v>
      </c>
      <c r="M57" s="20">
        <v>1028.75</v>
      </c>
      <c r="N57" s="20">
        <v>0</v>
      </c>
      <c r="O57" s="21">
        <v>0</v>
      </c>
      <c r="Q57" s="20">
        <v>1015</v>
      </c>
      <c r="R57" s="20">
        <f t="shared" si="5"/>
        <v>0</v>
      </c>
      <c r="S57" s="20">
        <v>0</v>
      </c>
    </row>
    <row r="58" spans="1:19">
      <c r="A58" s="18" t="s">
        <v>2296</v>
      </c>
      <c r="B58" s="18" t="s">
        <v>2297</v>
      </c>
      <c r="C58" s="18" t="s">
        <v>2298</v>
      </c>
      <c r="D58" s="18" t="s">
        <v>2299</v>
      </c>
      <c r="E58" s="18" t="s">
        <v>2300</v>
      </c>
      <c r="F58" s="18" t="s">
        <v>2301</v>
      </c>
      <c r="G58" s="19">
        <v>12</v>
      </c>
      <c r="H58" s="23">
        <v>45870</v>
      </c>
      <c r="I58" s="23">
        <v>46234</v>
      </c>
      <c r="J58" s="23">
        <v>45602</v>
      </c>
      <c r="K58" s="23">
        <v>45602</v>
      </c>
      <c r="L58" s="20">
        <v>0</v>
      </c>
      <c r="M58" s="20">
        <v>1028.75</v>
      </c>
      <c r="N58" s="20">
        <v>0</v>
      </c>
      <c r="O58" s="21">
        <v>0</v>
      </c>
      <c r="Q58" s="20">
        <v>1025</v>
      </c>
      <c r="R58" s="20">
        <f t="shared" si="5"/>
        <v>0</v>
      </c>
      <c r="S58" s="20">
        <v>0</v>
      </c>
    </row>
    <row r="59" spans="1:19">
      <c r="A59" s="18" t="s">
        <v>2302</v>
      </c>
      <c r="B59" s="18" t="s">
        <v>2303</v>
      </c>
      <c r="C59" s="18" t="s">
        <v>2304</v>
      </c>
      <c r="D59" s="18" t="s">
        <v>2305</v>
      </c>
      <c r="E59" s="18" t="s">
        <v>2306</v>
      </c>
      <c r="F59" s="18" t="s">
        <v>2307</v>
      </c>
      <c r="G59" s="19">
        <v>12</v>
      </c>
      <c r="H59" s="23">
        <v>45870</v>
      </c>
      <c r="I59" s="23">
        <v>46234</v>
      </c>
      <c r="J59" s="23">
        <v>45602</v>
      </c>
      <c r="K59" s="23">
        <v>45602</v>
      </c>
      <c r="L59" s="20">
        <v>0</v>
      </c>
      <c r="M59" s="20">
        <v>1028.75</v>
      </c>
      <c r="N59" s="20">
        <v>0</v>
      </c>
      <c r="O59" s="21">
        <v>0</v>
      </c>
      <c r="Q59" s="20">
        <v>1025</v>
      </c>
      <c r="R59" s="20">
        <f t="shared" si="5"/>
        <v>0</v>
      </c>
      <c r="S59" s="20">
        <v>0</v>
      </c>
    </row>
    <row r="60" spans="1:19">
      <c r="A60" s="18" t="s">
        <v>2308</v>
      </c>
      <c r="B60" s="18" t="s">
        <v>2309</v>
      </c>
      <c r="C60" s="18" t="s">
        <v>2310</v>
      </c>
      <c r="D60" s="18" t="s">
        <v>2311</v>
      </c>
      <c r="E60" s="18" t="s">
        <v>2312</v>
      </c>
      <c r="F60" s="18" t="s">
        <v>2313</v>
      </c>
      <c r="G60" s="19">
        <v>12</v>
      </c>
      <c r="H60" s="23">
        <v>45870</v>
      </c>
      <c r="I60" s="23">
        <v>46234</v>
      </c>
      <c r="J60" s="23">
        <v>45602</v>
      </c>
      <c r="K60" s="23">
        <v>45602</v>
      </c>
      <c r="L60" s="20">
        <v>0</v>
      </c>
      <c r="M60" s="20">
        <v>1028.75</v>
      </c>
      <c r="N60" s="20">
        <v>0</v>
      </c>
      <c r="O60" s="21">
        <v>0</v>
      </c>
      <c r="Q60" s="20">
        <v>1025</v>
      </c>
      <c r="R60" s="20">
        <f t="shared" si="5"/>
        <v>0</v>
      </c>
      <c r="S60" s="20">
        <v>0</v>
      </c>
    </row>
    <row r="61" spans="1:19">
      <c r="A61" s="18" t="s">
        <v>2314</v>
      </c>
      <c r="B61" s="18" t="s">
        <v>2315</v>
      </c>
      <c r="C61" s="18" t="s">
        <v>2316</v>
      </c>
      <c r="D61" s="18" t="s">
        <v>2317</v>
      </c>
      <c r="E61" s="18" t="s">
        <v>2318</v>
      </c>
      <c r="F61" s="18" t="s">
        <v>2319</v>
      </c>
      <c r="G61" s="19">
        <v>12</v>
      </c>
      <c r="H61" s="23">
        <v>45870</v>
      </c>
      <c r="I61" s="23">
        <v>46234</v>
      </c>
      <c r="J61" s="23">
        <v>45602</v>
      </c>
      <c r="K61" s="23">
        <v>45602</v>
      </c>
      <c r="L61" s="20">
        <v>0</v>
      </c>
      <c r="M61" s="20">
        <v>1028.75</v>
      </c>
      <c r="N61" s="20">
        <v>1005</v>
      </c>
      <c r="O61" s="21">
        <v>0</v>
      </c>
      <c r="Q61" s="20">
        <v>960</v>
      </c>
      <c r="R61" s="20">
        <f t="shared" si="5"/>
        <v>1005</v>
      </c>
      <c r="S61" s="20">
        <v>1005</v>
      </c>
    </row>
    <row r="62" spans="1:19">
      <c r="A62" s="18" t="s">
        <v>2320</v>
      </c>
      <c r="B62" s="18" t="s">
        <v>2321</v>
      </c>
      <c r="C62" s="18" t="s">
        <v>2322</v>
      </c>
      <c r="D62" s="18" t="s">
        <v>2323</v>
      </c>
      <c r="E62" s="18" t="s">
        <v>2324</v>
      </c>
      <c r="F62" s="18" t="s">
        <v>2325</v>
      </c>
      <c r="G62" s="19">
        <v>12</v>
      </c>
      <c r="H62" s="23">
        <v>45870</v>
      </c>
      <c r="I62" s="23">
        <v>46234</v>
      </c>
      <c r="J62" s="23">
        <v>45607</v>
      </c>
      <c r="K62" s="23">
        <v>45608</v>
      </c>
      <c r="L62" s="20">
        <v>2100</v>
      </c>
      <c r="M62" s="20">
        <v>1028.75</v>
      </c>
      <c r="N62" s="20">
        <v>1035</v>
      </c>
      <c r="O62" s="21">
        <v>0</v>
      </c>
      <c r="Q62" s="20">
        <v>1015</v>
      </c>
      <c r="R62" s="20">
        <f t="shared" si="5"/>
        <v>1035</v>
      </c>
      <c r="S62" s="20">
        <v>1035</v>
      </c>
    </row>
    <row r="63" spans="1:19">
      <c r="A63" s="18" t="s">
        <v>2326</v>
      </c>
      <c r="B63" s="18" t="s">
        <v>2327</v>
      </c>
      <c r="C63" s="18" t="s">
        <v>2328</v>
      </c>
      <c r="D63" s="18" t="s">
        <v>2329</v>
      </c>
      <c r="E63" s="18" t="s">
        <v>2330</v>
      </c>
      <c r="F63" s="18" t="s">
        <v>2331</v>
      </c>
      <c r="G63" s="19">
        <v>12</v>
      </c>
      <c r="H63" s="23">
        <v>45870</v>
      </c>
      <c r="I63" s="23">
        <v>46234</v>
      </c>
      <c r="J63" s="23">
        <v>45597</v>
      </c>
      <c r="K63" s="23">
        <v>45597</v>
      </c>
      <c r="L63" s="20">
        <v>2010</v>
      </c>
      <c r="M63" s="20">
        <v>1028.75</v>
      </c>
      <c r="N63" s="20">
        <v>1220</v>
      </c>
      <c r="O63" s="21">
        <v>0</v>
      </c>
      <c r="Q63" s="20">
        <v>1050</v>
      </c>
      <c r="R63" s="20">
        <f t="shared" si="5"/>
        <v>1220</v>
      </c>
      <c r="S63" s="20">
        <v>1220</v>
      </c>
    </row>
    <row r="64" spans="1:19">
      <c r="A64" s="18" t="s">
        <v>2332</v>
      </c>
      <c r="B64" s="18" t="s">
        <v>2333</v>
      </c>
      <c r="C64" s="18" t="s">
        <v>2334</v>
      </c>
      <c r="D64" s="18" t="s">
        <v>2335</v>
      </c>
      <c r="E64" s="18" t="s">
        <v>2336</v>
      </c>
      <c r="F64" s="18" t="s">
        <v>2337</v>
      </c>
      <c r="G64" s="19">
        <v>12</v>
      </c>
      <c r="H64" s="23">
        <v>45870</v>
      </c>
      <c r="I64" s="23">
        <v>46234</v>
      </c>
      <c r="J64" s="23">
        <v>45603</v>
      </c>
      <c r="K64" s="23">
        <v>45603</v>
      </c>
      <c r="L64" s="20">
        <v>0</v>
      </c>
      <c r="M64" s="20">
        <v>1028.75</v>
      </c>
      <c r="N64" s="20">
        <v>1005</v>
      </c>
      <c r="O64" s="21">
        <v>0</v>
      </c>
      <c r="Q64" s="20">
        <v>960</v>
      </c>
      <c r="R64" s="20">
        <f t="shared" si="5"/>
        <v>1005</v>
      </c>
      <c r="S64" s="20">
        <v>1005</v>
      </c>
    </row>
    <row r="65" spans="1:19">
      <c r="A65" s="18" t="s">
        <v>2338</v>
      </c>
      <c r="B65" s="18" t="s">
        <v>2339</v>
      </c>
      <c r="C65" s="18" t="s">
        <v>2340</v>
      </c>
      <c r="D65" s="18" t="s">
        <v>2341</v>
      </c>
      <c r="E65" s="18" t="s">
        <v>2342</v>
      </c>
      <c r="F65" s="18" t="s">
        <v>2343</v>
      </c>
      <c r="G65" s="19">
        <v>12</v>
      </c>
      <c r="H65" s="23">
        <v>45870</v>
      </c>
      <c r="I65" s="23">
        <v>46234</v>
      </c>
      <c r="J65" s="23">
        <v>45609</v>
      </c>
      <c r="K65" s="23">
        <v>45610</v>
      </c>
      <c r="L65" s="20">
        <v>2070</v>
      </c>
      <c r="M65" s="20">
        <v>1028.75</v>
      </c>
      <c r="N65" s="20">
        <v>1065</v>
      </c>
      <c r="O65" s="21">
        <v>0</v>
      </c>
      <c r="Q65" s="20">
        <v>960</v>
      </c>
      <c r="R65" s="20">
        <f t="shared" si="5"/>
        <v>1065</v>
      </c>
      <c r="S65" s="20">
        <v>1065</v>
      </c>
    </row>
    <row r="66" spans="1:19">
      <c r="A66" s="18" t="s">
        <v>2344</v>
      </c>
      <c r="B66" s="18" t="s">
        <v>2345</v>
      </c>
      <c r="C66" s="18" t="s">
        <v>2346</v>
      </c>
      <c r="D66" s="18" t="s">
        <v>2347</v>
      </c>
      <c r="E66" s="18" t="s">
        <v>2348</v>
      </c>
      <c r="F66" s="18" t="s">
        <v>2349</v>
      </c>
      <c r="G66" s="19">
        <v>12</v>
      </c>
      <c r="H66" s="23">
        <v>45870</v>
      </c>
      <c r="I66" s="23">
        <v>46234</v>
      </c>
      <c r="J66" s="23">
        <v>45609</v>
      </c>
      <c r="K66" s="23">
        <v>45609</v>
      </c>
      <c r="L66" s="20">
        <v>2040</v>
      </c>
      <c r="M66" s="20">
        <v>1028.75</v>
      </c>
      <c r="N66" s="20">
        <v>1065</v>
      </c>
      <c r="O66" s="21">
        <v>0</v>
      </c>
      <c r="Q66" s="20">
        <v>980</v>
      </c>
      <c r="R66" s="20">
        <f t="shared" si="5"/>
        <v>1065</v>
      </c>
      <c r="S66" s="20">
        <v>1065</v>
      </c>
    </row>
    <row r="67" spans="1:19">
      <c r="A67" s="18" t="s">
        <v>2350</v>
      </c>
      <c r="B67" s="18" t="s">
        <v>2351</v>
      </c>
      <c r="C67" s="18" t="s">
        <v>2352</v>
      </c>
      <c r="D67" s="18" t="s">
        <v>2353</v>
      </c>
      <c r="E67" s="18" t="s">
        <v>2354</v>
      </c>
      <c r="F67" s="18" t="s">
        <v>2355</v>
      </c>
      <c r="G67" s="19">
        <v>12</v>
      </c>
      <c r="H67" s="23">
        <v>45870</v>
      </c>
      <c r="I67" s="23">
        <v>46234</v>
      </c>
      <c r="J67" s="23">
        <v>45610</v>
      </c>
      <c r="K67" s="23">
        <v>45610</v>
      </c>
      <c r="L67" s="20">
        <v>2040</v>
      </c>
      <c r="M67" s="20">
        <v>1028.75</v>
      </c>
      <c r="N67" s="20">
        <v>1035</v>
      </c>
      <c r="O67" s="21">
        <v>0</v>
      </c>
      <c r="Q67" s="20">
        <v>970</v>
      </c>
      <c r="R67" s="20">
        <f t="shared" si="5"/>
        <v>1035</v>
      </c>
      <c r="S67" s="20">
        <v>1035</v>
      </c>
    </row>
    <row r="68" spans="1:19">
      <c r="A68" s="18" t="s">
        <v>2356</v>
      </c>
      <c r="B68" s="18" t="s">
        <v>2357</v>
      </c>
      <c r="C68" s="18" t="s">
        <v>2358</v>
      </c>
      <c r="D68" s="18" t="s">
        <v>2359</v>
      </c>
      <c r="E68" s="18" t="s">
        <v>2360</v>
      </c>
      <c r="F68" s="18" t="s">
        <v>2361</v>
      </c>
      <c r="G68" s="19">
        <v>12</v>
      </c>
      <c r="H68" s="23">
        <v>45870</v>
      </c>
      <c r="I68" s="23">
        <v>46234</v>
      </c>
      <c r="J68" s="23">
        <v>45611</v>
      </c>
      <c r="K68" s="23">
        <v>45611</v>
      </c>
      <c r="L68" s="20">
        <v>0</v>
      </c>
      <c r="M68" s="20">
        <v>1028.75</v>
      </c>
      <c r="N68" s="20">
        <v>1260</v>
      </c>
      <c r="O68" s="21">
        <v>0</v>
      </c>
      <c r="Q68" s="20">
        <v>960</v>
      </c>
      <c r="R68" s="20">
        <f t="shared" si="5"/>
        <v>1260</v>
      </c>
      <c r="S68" s="20">
        <v>1260</v>
      </c>
    </row>
    <row r="69" spans="1:19">
      <c r="A69" s="18" t="s">
        <v>2362</v>
      </c>
      <c r="B69" s="18" t="s">
        <v>2363</v>
      </c>
      <c r="C69" s="18" t="s">
        <v>2364</v>
      </c>
      <c r="D69" s="18" t="s">
        <v>2365</v>
      </c>
      <c r="E69" s="18" t="s">
        <v>2366</v>
      </c>
      <c r="F69" s="18" t="s">
        <v>2367</v>
      </c>
      <c r="G69" s="19">
        <v>12</v>
      </c>
      <c r="H69" s="23">
        <v>45870</v>
      </c>
      <c r="I69" s="23">
        <v>46234</v>
      </c>
      <c r="J69" s="23">
        <v>45610</v>
      </c>
      <c r="K69" s="23">
        <v>45610</v>
      </c>
      <c r="L69" s="20">
        <v>0</v>
      </c>
      <c r="M69" s="20">
        <v>1028.75</v>
      </c>
      <c r="N69" s="20">
        <v>1065</v>
      </c>
      <c r="O69" s="21">
        <v>0</v>
      </c>
      <c r="Q69" s="20">
        <v>980</v>
      </c>
      <c r="R69" s="20">
        <f t="shared" si="5"/>
        <v>1065</v>
      </c>
      <c r="S69" s="20">
        <v>1065</v>
      </c>
    </row>
    <row r="70" spans="1:19">
      <c r="A70" s="18" t="s">
        <v>2368</v>
      </c>
      <c r="B70" s="18" t="s">
        <v>2369</v>
      </c>
      <c r="C70" s="18" t="s">
        <v>2370</v>
      </c>
      <c r="D70" s="18" t="s">
        <v>2371</v>
      </c>
      <c r="E70" s="18" t="s">
        <v>2372</v>
      </c>
      <c r="F70" s="18" t="s">
        <v>2373</v>
      </c>
      <c r="G70" s="19">
        <v>12</v>
      </c>
      <c r="H70" s="23">
        <v>45870</v>
      </c>
      <c r="I70" s="23">
        <v>46234</v>
      </c>
      <c r="J70" s="23">
        <v>45610</v>
      </c>
      <c r="K70" s="23">
        <v>45610</v>
      </c>
      <c r="L70" s="20">
        <v>0</v>
      </c>
      <c r="M70" s="20">
        <v>1028.75</v>
      </c>
      <c r="N70" s="20">
        <v>1035</v>
      </c>
      <c r="O70" s="21">
        <v>0</v>
      </c>
      <c r="Q70" s="20">
        <v>960</v>
      </c>
      <c r="R70" s="20">
        <f t="shared" si="5"/>
        <v>1035</v>
      </c>
      <c r="S70" s="20">
        <v>1035</v>
      </c>
    </row>
    <row r="71" spans="1:19">
      <c r="A71" s="18" t="s">
        <v>2374</v>
      </c>
      <c r="B71" s="18" t="s">
        <v>2375</v>
      </c>
      <c r="C71" s="18" t="s">
        <v>2376</v>
      </c>
      <c r="D71" s="18" t="s">
        <v>2377</v>
      </c>
      <c r="E71" s="18" t="s">
        <v>2378</v>
      </c>
      <c r="F71" s="18" t="s">
        <v>2379</v>
      </c>
      <c r="G71" s="19">
        <v>12</v>
      </c>
      <c r="H71" s="23">
        <v>45870</v>
      </c>
      <c r="I71" s="23">
        <v>46234</v>
      </c>
      <c r="J71" s="23">
        <v>45611</v>
      </c>
      <c r="K71" s="23">
        <v>45611</v>
      </c>
      <c r="L71" s="20">
        <v>0</v>
      </c>
      <c r="M71" s="20">
        <v>1028.75</v>
      </c>
      <c r="N71" s="20">
        <v>1065</v>
      </c>
      <c r="O71" s="21">
        <v>0</v>
      </c>
      <c r="Q71" s="20">
        <v>1045</v>
      </c>
      <c r="R71" s="20">
        <f t="shared" si="5"/>
        <v>1065</v>
      </c>
      <c r="S71" s="20">
        <v>1065</v>
      </c>
    </row>
    <row r="72" spans="1:19">
      <c r="A72" s="18" t="s">
        <v>2380</v>
      </c>
      <c r="B72" s="18" t="s">
        <v>2381</v>
      </c>
      <c r="C72" s="18" t="s">
        <v>2382</v>
      </c>
      <c r="D72" s="18" t="s">
        <v>2383</v>
      </c>
      <c r="E72" s="18" t="s">
        <v>2384</v>
      </c>
      <c r="F72" s="18" t="s">
        <v>2385</v>
      </c>
      <c r="G72" s="19">
        <v>12</v>
      </c>
      <c r="H72" s="23">
        <v>45870</v>
      </c>
      <c r="I72" s="23">
        <v>46234</v>
      </c>
      <c r="J72" s="23">
        <v>45611</v>
      </c>
      <c r="K72" s="23">
        <v>45611</v>
      </c>
      <c r="L72" s="20">
        <v>1990</v>
      </c>
      <c r="M72" s="20">
        <v>1028.75</v>
      </c>
      <c r="N72" s="20">
        <v>1230</v>
      </c>
      <c r="O72" s="21">
        <v>0</v>
      </c>
      <c r="Q72" s="20">
        <v>980</v>
      </c>
      <c r="R72" s="20">
        <f t="shared" si="5"/>
        <v>1230</v>
      </c>
      <c r="S72" s="20">
        <v>1230</v>
      </c>
    </row>
    <row r="73" spans="1:19">
      <c r="A73" s="18" t="s">
        <v>2386</v>
      </c>
      <c r="B73" s="18" t="s">
        <v>2387</v>
      </c>
      <c r="C73" s="18" t="s">
        <v>2388</v>
      </c>
      <c r="D73" s="18" t="s">
        <v>2389</v>
      </c>
      <c r="E73" s="18" t="s">
        <v>2390</v>
      </c>
      <c r="F73" s="18" t="s">
        <v>2391</v>
      </c>
      <c r="G73" s="19">
        <v>12</v>
      </c>
      <c r="H73" s="23">
        <v>45870</v>
      </c>
      <c r="I73" s="23">
        <v>46234</v>
      </c>
      <c r="J73" s="23">
        <v>45607</v>
      </c>
      <c r="K73" s="23">
        <v>45608</v>
      </c>
      <c r="L73" s="20">
        <v>0</v>
      </c>
      <c r="M73" s="20">
        <v>1028.75</v>
      </c>
      <c r="N73" s="20">
        <v>1230</v>
      </c>
      <c r="O73" s="21">
        <v>0</v>
      </c>
      <c r="Q73" s="20">
        <v>980</v>
      </c>
      <c r="R73" s="20">
        <f t="shared" si="5"/>
        <v>1230</v>
      </c>
      <c r="S73" s="20">
        <v>1230</v>
      </c>
    </row>
    <row r="74" spans="1:19">
      <c r="B74" s="18" t="s">
        <v>2392</v>
      </c>
      <c r="D74" s="18" t="s">
        <v>2393</v>
      </c>
      <c r="E74" s="18" t="s">
        <v>2394</v>
      </c>
      <c r="F74" s="18" t="s">
        <v>2395</v>
      </c>
      <c r="G74" s="19">
        <v>12</v>
      </c>
      <c r="H74" s="23">
        <v>45884</v>
      </c>
      <c r="I74" s="23">
        <v>46234</v>
      </c>
      <c r="J74" s="23">
        <v>45612</v>
      </c>
      <c r="K74" s="23">
        <v>45614</v>
      </c>
      <c r="L74" s="20">
        <v>2140</v>
      </c>
      <c r="M74" s="20">
        <v>0</v>
      </c>
      <c r="N74" s="20">
        <v>1070</v>
      </c>
      <c r="O74" s="21">
        <v>0</v>
      </c>
      <c r="Q74" s="20">
        <v>0</v>
      </c>
      <c r="R74" s="20">
        <f t="shared" si="5"/>
        <v>1070</v>
      </c>
      <c r="S74" s="20">
        <v>1070</v>
      </c>
    </row>
    <row r="75" spans="1:19">
      <c r="B75" s="18" t="s">
        <v>2396</v>
      </c>
      <c r="D75" s="18" t="s">
        <v>2397</v>
      </c>
      <c r="E75" s="18" t="s">
        <v>2398</v>
      </c>
      <c r="F75" s="18" t="s">
        <v>2399</v>
      </c>
      <c r="G75" s="19">
        <v>12</v>
      </c>
      <c r="H75" s="23">
        <v>45884</v>
      </c>
      <c r="I75" s="23">
        <v>46234</v>
      </c>
      <c r="J75" s="23">
        <v>45611</v>
      </c>
      <c r="K75" s="23">
        <v>45611</v>
      </c>
      <c r="L75" s="20">
        <v>2080</v>
      </c>
      <c r="M75" s="20">
        <v>0</v>
      </c>
      <c r="N75" s="20">
        <v>1235</v>
      </c>
      <c r="O75" s="21">
        <v>0</v>
      </c>
      <c r="Q75" s="20">
        <v>0</v>
      </c>
      <c r="R75" s="20">
        <f t="shared" si="5"/>
        <v>1235</v>
      </c>
      <c r="S75" s="20">
        <v>1235</v>
      </c>
    </row>
    <row r="76" spans="1:19">
      <c r="B76" s="18" t="s">
        <v>2400</v>
      </c>
      <c r="D76" s="18" t="s">
        <v>2401</v>
      </c>
      <c r="E76" s="18" t="s">
        <v>2402</v>
      </c>
      <c r="F76" s="18" t="s">
        <v>2403</v>
      </c>
      <c r="G76" s="19">
        <v>12</v>
      </c>
      <c r="H76" s="23">
        <v>45884</v>
      </c>
      <c r="I76" s="23">
        <v>46234</v>
      </c>
      <c r="J76" s="23">
        <v>45611</v>
      </c>
      <c r="K76" s="23">
        <v>45611</v>
      </c>
      <c r="L76" s="20">
        <v>2140</v>
      </c>
      <c r="M76" s="20">
        <v>0</v>
      </c>
      <c r="N76" s="20">
        <v>1040</v>
      </c>
      <c r="O76" s="21">
        <v>0</v>
      </c>
      <c r="Q76" s="20">
        <v>0</v>
      </c>
      <c r="R76" s="20">
        <f t="shared" si="5"/>
        <v>1040</v>
      </c>
      <c r="S76" s="20">
        <v>1040</v>
      </c>
    </row>
    <row r="77" spans="1:19">
      <c r="B77" s="18" t="s">
        <v>2404</v>
      </c>
      <c r="D77" s="18" t="s">
        <v>2405</v>
      </c>
      <c r="E77" s="18" t="s">
        <v>2406</v>
      </c>
      <c r="F77" s="18" t="s">
        <v>2407</v>
      </c>
      <c r="G77" s="19">
        <v>12</v>
      </c>
      <c r="H77" s="23">
        <v>45884</v>
      </c>
      <c r="I77" s="23">
        <v>46234</v>
      </c>
      <c r="J77" s="23">
        <v>45597</v>
      </c>
      <c r="K77" s="23">
        <v>45597</v>
      </c>
      <c r="L77" s="20">
        <v>0</v>
      </c>
      <c r="M77" s="20">
        <v>0</v>
      </c>
      <c r="N77" s="20">
        <v>1025</v>
      </c>
      <c r="O77" s="21">
        <v>0</v>
      </c>
      <c r="Q77" s="20">
        <v>0</v>
      </c>
      <c r="R77" s="20">
        <f t="shared" si="5"/>
        <v>1025</v>
      </c>
      <c r="S77" s="20">
        <v>1025</v>
      </c>
    </row>
    <row r="78" spans="1:19">
      <c r="A78" s="17" t="s">
        <v>2408</v>
      </c>
    </row>
    <row r="79" spans="1:19">
      <c r="A79" s="18" t="s">
        <v>2409</v>
      </c>
      <c r="B79" s="18" t="s">
        <v>2410</v>
      </c>
      <c r="C79" s="18" t="s">
        <v>2411</v>
      </c>
      <c r="D79" s="18" t="s">
        <v>2412</v>
      </c>
      <c r="E79" s="18" t="s">
        <v>2413</v>
      </c>
      <c r="F79" s="18" t="s">
        <v>2414</v>
      </c>
      <c r="G79" s="19">
        <v>12</v>
      </c>
      <c r="H79" s="23">
        <v>45870</v>
      </c>
      <c r="I79" s="23">
        <v>46234</v>
      </c>
      <c r="J79" s="23">
        <v>45609</v>
      </c>
      <c r="K79" s="23">
        <v>45609</v>
      </c>
      <c r="L79" s="20">
        <v>0</v>
      </c>
      <c r="M79" s="20">
        <v>1013.5</v>
      </c>
      <c r="N79" s="20">
        <v>975</v>
      </c>
      <c r="O79" s="21">
        <v>0</v>
      </c>
      <c r="Q79" s="20">
        <v>975</v>
      </c>
      <c r="R79" s="20">
        <f t="shared" ref="R79:R85" si="6">N79</f>
        <v>975</v>
      </c>
      <c r="S79" s="20">
        <v>975</v>
      </c>
    </row>
    <row r="80" spans="1:19">
      <c r="A80" s="18" t="s">
        <v>2415</v>
      </c>
      <c r="B80" s="18" t="s">
        <v>2416</v>
      </c>
      <c r="C80" s="18" t="s">
        <v>2417</v>
      </c>
      <c r="D80" s="18" t="s">
        <v>2418</v>
      </c>
      <c r="E80" s="18" t="s">
        <v>2419</v>
      </c>
      <c r="F80" s="18" t="s">
        <v>2420</v>
      </c>
      <c r="G80" s="19">
        <v>12</v>
      </c>
      <c r="H80" s="23">
        <v>45870</v>
      </c>
      <c r="I80" s="23">
        <v>46234</v>
      </c>
      <c r="J80" s="23">
        <v>45601</v>
      </c>
      <c r="K80" s="23">
        <v>45601</v>
      </c>
      <c r="L80" s="20">
        <v>1020</v>
      </c>
      <c r="M80" s="20">
        <v>1013.5</v>
      </c>
      <c r="N80" s="20">
        <v>600</v>
      </c>
      <c r="O80" s="21">
        <v>0</v>
      </c>
      <c r="Q80" s="20">
        <v>975</v>
      </c>
      <c r="R80" s="20">
        <f t="shared" si="6"/>
        <v>600</v>
      </c>
      <c r="S80" s="20">
        <v>600</v>
      </c>
    </row>
    <row r="81" spans="1:19">
      <c r="A81" s="18" t="s">
        <v>2421</v>
      </c>
      <c r="B81" s="18" t="s">
        <v>2422</v>
      </c>
      <c r="C81" s="18" t="s">
        <v>2423</v>
      </c>
      <c r="D81" s="18" t="s">
        <v>2424</v>
      </c>
      <c r="E81" s="18" t="s">
        <v>2425</v>
      </c>
      <c r="F81" s="18" t="s">
        <v>2426</v>
      </c>
      <c r="G81" s="19">
        <v>12</v>
      </c>
      <c r="H81" s="23">
        <v>45870</v>
      </c>
      <c r="I81" s="23">
        <v>46234</v>
      </c>
      <c r="J81" s="23">
        <v>45601</v>
      </c>
      <c r="K81" s="23">
        <v>45601</v>
      </c>
      <c r="L81" s="20">
        <v>1020</v>
      </c>
      <c r="M81" s="20">
        <v>1013.5</v>
      </c>
      <c r="N81" s="20">
        <v>600</v>
      </c>
      <c r="O81" s="21">
        <v>0</v>
      </c>
      <c r="Q81" s="20">
        <v>945</v>
      </c>
      <c r="R81" s="20">
        <f t="shared" si="6"/>
        <v>600</v>
      </c>
      <c r="S81" s="20">
        <v>600</v>
      </c>
    </row>
    <row r="82" spans="1:19">
      <c r="A82" s="18" t="s">
        <v>2427</v>
      </c>
      <c r="B82" s="18" t="s">
        <v>2428</v>
      </c>
      <c r="C82" s="18" t="s">
        <v>2429</v>
      </c>
      <c r="D82" s="18" t="s">
        <v>2430</v>
      </c>
      <c r="E82" s="18" t="s">
        <v>2431</v>
      </c>
      <c r="F82" s="18" t="s">
        <v>2432</v>
      </c>
      <c r="G82" s="19">
        <v>12</v>
      </c>
      <c r="H82" s="23">
        <v>45870</v>
      </c>
      <c r="I82" s="23">
        <v>46234</v>
      </c>
      <c r="J82" s="23">
        <v>45609</v>
      </c>
      <c r="K82" s="23">
        <v>45609</v>
      </c>
      <c r="L82" s="20">
        <v>0</v>
      </c>
      <c r="M82" s="20">
        <v>1013.5</v>
      </c>
      <c r="N82" s="20">
        <v>1170</v>
      </c>
      <c r="O82" s="21">
        <v>0</v>
      </c>
      <c r="Q82" s="20">
        <v>980</v>
      </c>
      <c r="R82" s="20">
        <f t="shared" si="6"/>
        <v>1170</v>
      </c>
      <c r="S82" s="20">
        <v>1170</v>
      </c>
    </row>
    <row r="83" spans="1:19">
      <c r="A83" s="18" t="s">
        <v>2433</v>
      </c>
      <c r="B83" s="18" t="s">
        <v>2434</v>
      </c>
      <c r="C83" s="18" t="s">
        <v>2435</v>
      </c>
      <c r="D83" s="18" t="s">
        <v>2436</v>
      </c>
      <c r="E83" s="18" t="s">
        <v>2437</v>
      </c>
      <c r="F83" s="18" t="s">
        <v>2438</v>
      </c>
      <c r="G83" s="19">
        <v>12</v>
      </c>
      <c r="H83" s="23">
        <v>45870</v>
      </c>
      <c r="I83" s="23">
        <v>46234</v>
      </c>
      <c r="J83" s="23">
        <v>45607</v>
      </c>
      <c r="K83" s="23">
        <v>45608</v>
      </c>
      <c r="L83" s="20">
        <v>0</v>
      </c>
      <c r="M83" s="20">
        <v>1013.5</v>
      </c>
      <c r="N83" s="20">
        <v>502.5</v>
      </c>
      <c r="O83" s="21">
        <v>0</v>
      </c>
      <c r="Q83" s="20">
        <v>975</v>
      </c>
      <c r="R83" s="20">
        <f t="shared" si="6"/>
        <v>502.5</v>
      </c>
      <c r="S83" s="20">
        <v>502.5</v>
      </c>
    </row>
    <row r="84" spans="1:19">
      <c r="A84" s="18" t="s">
        <v>2439</v>
      </c>
      <c r="B84" s="18" t="s">
        <v>2440</v>
      </c>
      <c r="C84" s="18" t="s">
        <v>2441</v>
      </c>
      <c r="D84" s="18" t="s">
        <v>2442</v>
      </c>
      <c r="E84" s="18" t="s">
        <v>2443</v>
      </c>
      <c r="F84" s="18" t="s">
        <v>2444</v>
      </c>
      <c r="G84" s="19">
        <v>12</v>
      </c>
      <c r="H84" s="23">
        <v>45870</v>
      </c>
      <c r="I84" s="23">
        <v>46234</v>
      </c>
      <c r="J84" s="23">
        <v>45607</v>
      </c>
      <c r="K84" s="23">
        <v>45608</v>
      </c>
      <c r="L84" s="20">
        <v>0</v>
      </c>
      <c r="M84" s="20">
        <v>1013.5</v>
      </c>
      <c r="N84" s="20">
        <v>502.5</v>
      </c>
      <c r="O84" s="21">
        <v>0</v>
      </c>
      <c r="Q84" s="20">
        <v>945</v>
      </c>
      <c r="R84" s="20">
        <f t="shared" si="6"/>
        <v>502.5</v>
      </c>
      <c r="S84" s="20">
        <v>502.5</v>
      </c>
    </row>
    <row r="85" spans="1:19">
      <c r="A85" s="18" t="s">
        <v>2445</v>
      </c>
      <c r="B85" s="18" t="s">
        <v>2446</v>
      </c>
      <c r="C85" s="18" t="s">
        <v>2447</v>
      </c>
      <c r="D85" s="18" t="s">
        <v>2448</v>
      </c>
      <c r="E85" s="18" t="s">
        <v>2449</v>
      </c>
      <c r="F85" s="18" t="s">
        <v>2450</v>
      </c>
      <c r="G85" s="19">
        <v>12</v>
      </c>
      <c r="H85" s="23">
        <v>45870</v>
      </c>
      <c r="I85" s="23">
        <v>46234</v>
      </c>
      <c r="J85" s="23">
        <v>45610</v>
      </c>
      <c r="K85" s="23">
        <v>45610</v>
      </c>
      <c r="L85" s="20">
        <v>0</v>
      </c>
      <c r="M85" s="20">
        <v>1013.5</v>
      </c>
      <c r="N85" s="20">
        <v>975</v>
      </c>
      <c r="O85" s="21">
        <v>0</v>
      </c>
      <c r="Q85" s="20">
        <v>975</v>
      </c>
      <c r="R85" s="20">
        <f t="shared" si="6"/>
        <v>975</v>
      </c>
      <c r="S85" s="20">
        <v>975</v>
      </c>
    </row>
    <row r="86" spans="1:19">
      <c r="A86" s="17" t="s">
        <v>2451</v>
      </c>
    </row>
    <row r="87" spans="1:19">
      <c r="A87" s="18" t="s">
        <v>2452</v>
      </c>
      <c r="B87" s="18" t="s">
        <v>2453</v>
      </c>
      <c r="C87" s="18" t="s">
        <v>2454</v>
      </c>
      <c r="D87" s="18" t="s">
        <v>2455</v>
      </c>
      <c r="E87" s="18" t="s">
        <v>2456</v>
      </c>
      <c r="F87" s="18" t="s">
        <v>2457</v>
      </c>
      <c r="G87" s="19">
        <v>12</v>
      </c>
      <c r="H87" s="23">
        <v>45870</v>
      </c>
      <c r="I87" s="23">
        <v>46234</v>
      </c>
      <c r="J87" s="23">
        <v>45607</v>
      </c>
      <c r="K87" s="23">
        <v>45608</v>
      </c>
      <c r="L87" s="20">
        <v>0</v>
      </c>
      <c r="M87" s="20">
        <v>718.44</v>
      </c>
      <c r="N87" s="20">
        <v>675</v>
      </c>
      <c r="O87" s="21">
        <v>0</v>
      </c>
      <c r="Q87" s="20">
        <v>1005</v>
      </c>
      <c r="R87" s="20">
        <f t="shared" ref="R87:R108" si="7">N87</f>
        <v>675</v>
      </c>
      <c r="S87" s="20">
        <v>675</v>
      </c>
    </row>
    <row r="88" spans="1:19">
      <c r="A88" s="18" t="s">
        <v>2458</v>
      </c>
      <c r="B88" s="18" t="s">
        <v>2459</v>
      </c>
      <c r="C88" s="18" t="s">
        <v>2460</v>
      </c>
      <c r="D88" s="18" t="s">
        <v>2461</v>
      </c>
      <c r="E88" s="18" t="s">
        <v>2462</v>
      </c>
      <c r="F88" s="18" t="s">
        <v>2463</v>
      </c>
      <c r="G88" s="19">
        <v>12</v>
      </c>
      <c r="H88" s="23">
        <v>45870</v>
      </c>
      <c r="I88" s="23">
        <v>46234</v>
      </c>
      <c r="J88" s="23">
        <v>45608</v>
      </c>
      <c r="K88" s="23">
        <v>45608</v>
      </c>
      <c r="L88" s="20">
        <v>0</v>
      </c>
      <c r="M88" s="20">
        <v>1015.21</v>
      </c>
      <c r="N88" s="20">
        <v>1035</v>
      </c>
      <c r="O88" s="21">
        <v>0</v>
      </c>
      <c r="Q88" s="20">
        <v>650</v>
      </c>
      <c r="R88" s="20">
        <f t="shared" si="7"/>
        <v>1035</v>
      </c>
      <c r="S88" s="20">
        <v>1035</v>
      </c>
    </row>
    <row r="89" spans="1:19">
      <c r="A89" s="18" t="s">
        <v>2464</v>
      </c>
      <c r="B89" s="18" t="s">
        <v>2465</v>
      </c>
      <c r="C89" s="18" t="s">
        <v>2466</v>
      </c>
      <c r="D89" s="18" t="s">
        <v>2467</v>
      </c>
      <c r="E89" s="18" t="s">
        <v>2468</v>
      </c>
      <c r="F89" s="18" t="s">
        <v>2469</v>
      </c>
      <c r="G89" s="19">
        <v>12</v>
      </c>
      <c r="H89" s="23">
        <v>45870</v>
      </c>
      <c r="I89" s="23">
        <v>46234</v>
      </c>
      <c r="J89" s="23">
        <v>45615</v>
      </c>
      <c r="K89" s="23">
        <v>45615</v>
      </c>
      <c r="L89" s="20">
        <v>0</v>
      </c>
      <c r="M89" s="20">
        <v>718.44</v>
      </c>
      <c r="N89" s="20">
        <v>517.5</v>
      </c>
      <c r="O89" s="21">
        <v>0</v>
      </c>
      <c r="Q89" s="20">
        <v>1005</v>
      </c>
      <c r="R89" s="20">
        <f t="shared" si="7"/>
        <v>517.5</v>
      </c>
      <c r="S89" s="20">
        <v>517.5</v>
      </c>
    </row>
    <row r="90" spans="1:19">
      <c r="A90" s="18" t="s">
        <v>2470</v>
      </c>
      <c r="B90" s="18" t="s">
        <v>2471</v>
      </c>
      <c r="C90" s="18" t="s">
        <v>2472</v>
      </c>
      <c r="D90" s="18" t="s">
        <v>2473</v>
      </c>
      <c r="E90" s="18" t="s">
        <v>2474</v>
      </c>
      <c r="F90" s="18" t="s">
        <v>2475</v>
      </c>
      <c r="G90" s="19">
        <v>12</v>
      </c>
      <c r="H90" s="23">
        <v>45870</v>
      </c>
      <c r="I90" s="23">
        <v>46234</v>
      </c>
      <c r="J90" s="23">
        <v>45615</v>
      </c>
      <c r="K90" s="23">
        <v>45615</v>
      </c>
      <c r="L90" s="20">
        <v>0</v>
      </c>
      <c r="M90" s="20">
        <v>718.44</v>
      </c>
      <c r="N90" s="20">
        <v>517.5</v>
      </c>
      <c r="O90" s="21">
        <v>0</v>
      </c>
      <c r="Q90" s="20">
        <v>1005</v>
      </c>
      <c r="R90" s="20">
        <f t="shared" si="7"/>
        <v>517.5</v>
      </c>
      <c r="S90" s="20">
        <v>517.5</v>
      </c>
    </row>
    <row r="91" spans="1:19">
      <c r="A91" s="18" t="s">
        <v>2476</v>
      </c>
      <c r="B91" s="18" t="s">
        <v>2477</v>
      </c>
      <c r="C91" s="18" t="s">
        <v>2478</v>
      </c>
      <c r="D91" s="18" t="s">
        <v>2479</v>
      </c>
      <c r="E91" s="18" t="s">
        <v>2480</v>
      </c>
      <c r="F91" s="18" t="s">
        <v>2481</v>
      </c>
      <c r="G91" s="19">
        <v>12</v>
      </c>
      <c r="H91" s="23">
        <v>45870</v>
      </c>
      <c r="I91" s="23">
        <v>46234</v>
      </c>
      <c r="J91" s="23">
        <v>45609</v>
      </c>
      <c r="K91" s="23">
        <v>45609</v>
      </c>
      <c r="L91" s="20">
        <v>0</v>
      </c>
      <c r="M91" s="20">
        <v>718.44</v>
      </c>
      <c r="N91" s="20">
        <v>517.5</v>
      </c>
      <c r="O91" s="21">
        <v>0</v>
      </c>
      <c r="Q91" s="20">
        <v>650</v>
      </c>
      <c r="R91" s="20">
        <f t="shared" si="7"/>
        <v>517.5</v>
      </c>
      <c r="S91" s="20">
        <v>517.5</v>
      </c>
    </row>
    <row r="92" spans="1:19">
      <c r="A92" s="18" t="s">
        <v>2482</v>
      </c>
      <c r="B92" s="18" t="s">
        <v>2483</v>
      </c>
      <c r="C92" s="18" t="s">
        <v>2484</v>
      </c>
      <c r="D92" s="18" t="s">
        <v>2485</v>
      </c>
      <c r="E92" s="18" t="s">
        <v>2486</v>
      </c>
      <c r="F92" s="18" t="s">
        <v>2487</v>
      </c>
      <c r="G92" s="19">
        <v>12</v>
      </c>
      <c r="H92" s="23">
        <v>45870</v>
      </c>
      <c r="I92" s="23">
        <v>46234</v>
      </c>
      <c r="J92" s="23">
        <v>45609</v>
      </c>
      <c r="K92" s="23">
        <v>45609</v>
      </c>
      <c r="L92" s="20">
        <v>0</v>
      </c>
      <c r="M92" s="20">
        <v>718.44</v>
      </c>
      <c r="N92" s="20">
        <v>517.5</v>
      </c>
      <c r="O92" s="21">
        <v>0</v>
      </c>
      <c r="Q92" s="20">
        <v>650</v>
      </c>
      <c r="R92" s="20">
        <f t="shared" si="7"/>
        <v>517.5</v>
      </c>
      <c r="S92" s="20">
        <v>517.5</v>
      </c>
    </row>
    <row r="93" spans="1:19">
      <c r="A93" s="18" t="s">
        <v>2488</v>
      </c>
      <c r="B93" s="18" t="s">
        <v>2489</v>
      </c>
      <c r="C93" s="18" t="s">
        <v>2490</v>
      </c>
      <c r="D93" s="18" t="s">
        <v>2491</v>
      </c>
      <c r="E93" s="18" t="s">
        <v>2492</v>
      </c>
      <c r="F93" s="18" t="s">
        <v>2493</v>
      </c>
      <c r="G93" s="19">
        <v>12</v>
      </c>
      <c r="H93" s="23">
        <v>45870</v>
      </c>
      <c r="I93" s="23">
        <v>46234</v>
      </c>
      <c r="J93" s="23">
        <v>45608</v>
      </c>
      <c r="K93" s="23">
        <v>45608</v>
      </c>
      <c r="L93" s="20">
        <v>1410</v>
      </c>
      <c r="M93" s="20">
        <v>718.44</v>
      </c>
      <c r="N93" s="20">
        <v>870</v>
      </c>
      <c r="O93" s="21">
        <v>0</v>
      </c>
      <c r="Q93" s="20">
        <v>650</v>
      </c>
      <c r="R93" s="20">
        <f t="shared" si="7"/>
        <v>870</v>
      </c>
      <c r="S93" s="20">
        <v>870</v>
      </c>
    </row>
    <row r="94" spans="1:19">
      <c r="A94" s="18" t="s">
        <v>2494</v>
      </c>
      <c r="B94" s="18" t="s">
        <v>2495</v>
      </c>
      <c r="C94" s="18" t="s">
        <v>2496</v>
      </c>
      <c r="D94" s="18" t="s">
        <v>2497</v>
      </c>
      <c r="E94" s="18" t="s">
        <v>2498</v>
      </c>
      <c r="F94" s="18" t="s">
        <v>2499</v>
      </c>
      <c r="G94" s="19">
        <v>12</v>
      </c>
      <c r="H94" s="23">
        <v>45870</v>
      </c>
      <c r="I94" s="23">
        <v>46234</v>
      </c>
      <c r="J94" s="23">
        <v>45602</v>
      </c>
      <c r="K94" s="23">
        <v>45602</v>
      </c>
      <c r="L94" s="20">
        <v>0</v>
      </c>
      <c r="M94" s="20">
        <v>718.44</v>
      </c>
      <c r="N94" s="20">
        <v>675</v>
      </c>
      <c r="O94" s="21">
        <v>0</v>
      </c>
      <c r="Q94" s="20">
        <v>650</v>
      </c>
      <c r="R94" s="20">
        <f t="shared" si="7"/>
        <v>675</v>
      </c>
      <c r="S94" s="20">
        <v>675</v>
      </c>
    </row>
    <row r="95" spans="1:19">
      <c r="A95" s="18" t="s">
        <v>2500</v>
      </c>
      <c r="B95" s="18" t="s">
        <v>2501</v>
      </c>
      <c r="C95" s="18" t="s">
        <v>2502</v>
      </c>
      <c r="D95" s="18" t="s">
        <v>2503</v>
      </c>
      <c r="E95" s="18" t="s">
        <v>2504</v>
      </c>
      <c r="F95" s="18" t="s">
        <v>2505</v>
      </c>
      <c r="G95" s="19">
        <v>12</v>
      </c>
      <c r="H95" s="23">
        <v>45870</v>
      </c>
      <c r="I95" s="23">
        <v>46234</v>
      </c>
      <c r="J95" s="23">
        <v>45611</v>
      </c>
      <c r="K95" s="23">
        <v>45611</v>
      </c>
      <c r="L95" s="20">
        <v>0</v>
      </c>
      <c r="M95" s="20">
        <v>1015.21</v>
      </c>
      <c r="N95" s="20">
        <v>1230</v>
      </c>
      <c r="O95" s="21">
        <v>0</v>
      </c>
      <c r="Q95" s="20">
        <v>650</v>
      </c>
      <c r="R95" s="20">
        <f t="shared" si="7"/>
        <v>1230</v>
      </c>
      <c r="S95" s="20">
        <v>1230</v>
      </c>
    </row>
    <row r="96" spans="1:19">
      <c r="A96" s="18" t="s">
        <v>2506</v>
      </c>
      <c r="B96" s="18" t="s">
        <v>2507</v>
      </c>
      <c r="C96" s="18" t="s">
        <v>2508</v>
      </c>
      <c r="D96" s="18" t="s">
        <v>2509</v>
      </c>
      <c r="E96" s="18" t="s">
        <v>2510</v>
      </c>
      <c r="F96" s="18" t="s">
        <v>2511</v>
      </c>
      <c r="G96" s="19">
        <v>12</v>
      </c>
      <c r="H96" s="23">
        <v>45870</v>
      </c>
      <c r="I96" s="23">
        <v>46234</v>
      </c>
      <c r="J96" s="23">
        <v>45602</v>
      </c>
      <c r="K96" s="23">
        <v>45602</v>
      </c>
      <c r="L96" s="20">
        <v>2070</v>
      </c>
      <c r="M96" s="20">
        <v>1015.21</v>
      </c>
      <c r="N96" s="20">
        <v>1025</v>
      </c>
      <c r="O96" s="21">
        <v>0</v>
      </c>
      <c r="Q96" s="20">
        <v>875</v>
      </c>
      <c r="R96" s="20">
        <f t="shared" si="7"/>
        <v>1025</v>
      </c>
      <c r="S96" s="20">
        <v>1025</v>
      </c>
    </row>
    <row r="97" spans="1:19">
      <c r="A97" s="18" t="s">
        <v>2512</v>
      </c>
      <c r="B97" s="18" t="s">
        <v>2513</v>
      </c>
      <c r="C97" s="18" t="s">
        <v>2514</v>
      </c>
      <c r="D97" s="18" t="s">
        <v>2515</v>
      </c>
      <c r="E97" s="18" t="s">
        <v>2516</v>
      </c>
      <c r="F97" s="18" t="s">
        <v>2517</v>
      </c>
      <c r="G97" s="19">
        <v>12</v>
      </c>
      <c r="H97" s="23">
        <v>45870</v>
      </c>
      <c r="I97" s="23">
        <v>46234</v>
      </c>
      <c r="J97" s="23">
        <v>45603</v>
      </c>
      <c r="K97" s="23">
        <v>45603</v>
      </c>
      <c r="L97" s="20">
        <v>0</v>
      </c>
      <c r="M97" s="20">
        <v>1015.21</v>
      </c>
      <c r="N97" s="20">
        <v>1230</v>
      </c>
      <c r="O97" s="21">
        <v>0</v>
      </c>
      <c r="Q97" s="20">
        <v>745</v>
      </c>
      <c r="R97" s="20">
        <f t="shared" si="7"/>
        <v>1230</v>
      </c>
      <c r="S97" s="20">
        <v>1230</v>
      </c>
    </row>
    <row r="98" spans="1:19">
      <c r="A98" s="18" t="s">
        <v>2518</v>
      </c>
      <c r="B98" s="18" t="s">
        <v>2519</v>
      </c>
      <c r="C98" s="18" t="s">
        <v>2520</v>
      </c>
      <c r="D98" s="18" t="s">
        <v>2521</v>
      </c>
      <c r="E98" s="18" t="s">
        <v>2522</v>
      </c>
      <c r="F98" s="18" t="s">
        <v>2523</v>
      </c>
      <c r="G98" s="19">
        <v>12</v>
      </c>
      <c r="H98" s="23">
        <v>45870</v>
      </c>
      <c r="I98" s="23">
        <v>46234</v>
      </c>
      <c r="J98" s="23">
        <v>45614</v>
      </c>
      <c r="K98" s="23">
        <v>45614</v>
      </c>
      <c r="L98" s="20">
        <v>0</v>
      </c>
      <c r="M98" s="20">
        <v>718.44</v>
      </c>
      <c r="N98" s="20">
        <v>675</v>
      </c>
      <c r="O98" s="21">
        <v>0</v>
      </c>
      <c r="Q98" s="20">
        <v>650</v>
      </c>
      <c r="R98" s="20">
        <f t="shared" si="7"/>
        <v>675</v>
      </c>
      <c r="S98" s="20">
        <v>675</v>
      </c>
    </row>
    <row r="99" spans="1:19">
      <c r="A99" s="18" t="s">
        <v>2524</v>
      </c>
      <c r="B99" s="18" t="s">
        <v>2525</v>
      </c>
      <c r="C99" s="18" t="s">
        <v>2526</v>
      </c>
      <c r="D99" s="18" t="s">
        <v>2527</v>
      </c>
      <c r="E99" s="18" t="s">
        <v>2528</v>
      </c>
      <c r="F99" s="18" t="s">
        <v>2529</v>
      </c>
      <c r="G99" s="19">
        <v>12</v>
      </c>
      <c r="H99" s="23">
        <v>45870</v>
      </c>
      <c r="I99" s="23">
        <v>46234</v>
      </c>
      <c r="J99" s="23">
        <v>45609</v>
      </c>
      <c r="K99" s="23">
        <v>45609</v>
      </c>
      <c r="L99" s="20">
        <v>2030</v>
      </c>
      <c r="M99" s="20">
        <v>1015.21</v>
      </c>
      <c r="N99" s="20">
        <v>1035</v>
      </c>
      <c r="O99" s="21">
        <v>0</v>
      </c>
      <c r="Q99" s="20">
        <v>670</v>
      </c>
      <c r="R99" s="20">
        <f t="shared" si="7"/>
        <v>1035</v>
      </c>
      <c r="S99" s="20">
        <v>1035</v>
      </c>
    </row>
    <row r="100" spans="1:19">
      <c r="A100" s="18" t="s">
        <v>2530</v>
      </c>
      <c r="B100" s="18" t="s">
        <v>2531</v>
      </c>
      <c r="C100" s="18" t="s">
        <v>2532</v>
      </c>
      <c r="D100" s="18" t="s">
        <v>2533</v>
      </c>
      <c r="E100" s="18" t="s">
        <v>2534</v>
      </c>
      <c r="F100" s="18" t="s">
        <v>2535</v>
      </c>
      <c r="G100" s="19">
        <v>12</v>
      </c>
      <c r="H100" s="23">
        <v>45870</v>
      </c>
      <c r="I100" s="23">
        <v>46234</v>
      </c>
      <c r="J100" s="23">
        <v>45602</v>
      </c>
      <c r="K100" s="23">
        <v>45602</v>
      </c>
      <c r="L100" s="20">
        <v>1350</v>
      </c>
      <c r="M100" s="20">
        <v>718.44</v>
      </c>
      <c r="N100" s="20">
        <v>675</v>
      </c>
      <c r="O100" s="21">
        <v>0</v>
      </c>
      <c r="Q100" s="20">
        <v>1005</v>
      </c>
      <c r="R100" s="20">
        <f t="shared" si="7"/>
        <v>675</v>
      </c>
      <c r="S100" s="20">
        <v>675</v>
      </c>
    </row>
    <row r="101" spans="1:19">
      <c r="A101" s="18" t="s">
        <v>2536</v>
      </c>
      <c r="B101" s="18" t="s">
        <v>2537</v>
      </c>
      <c r="C101" s="18" t="s">
        <v>2538</v>
      </c>
      <c r="D101" s="18" t="s">
        <v>2539</v>
      </c>
      <c r="E101" s="18" t="s">
        <v>2540</v>
      </c>
      <c r="F101" s="18" t="s">
        <v>2541</v>
      </c>
      <c r="G101" s="19">
        <v>12</v>
      </c>
      <c r="H101" s="23">
        <v>45870</v>
      </c>
      <c r="I101" s="23">
        <v>46234</v>
      </c>
      <c r="J101" s="23">
        <v>45603</v>
      </c>
      <c r="K101" s="23">
        <v>45603</v>
      </c>
      <c r="L101" s="20">
        <v>0</v>
      </c>
      <c r="M101" s="20">
        <v>1015.21</v>
      </c>
      <c r="N101" s="20">
        <v>1005</v>
      </c>
      <c r="O101" s="21">
        <v>0</v>
      </c>
      <c r="Q101" s="20">
        <v>950</v>
      </c>
      <c r="R101" s="20">
        <f t="shared" si="7"/>
        <v>1005</v>
      </c>
      <c r="S101" s="20">
        <v>1005</v>
      </c>
    </row>
    <row r="102" spans="1:19">
      <c r="A102" s="18" t="s">
        <v>2542</v>
      </c>
      <c r="B102" s="18" t="s">
        <v>2543</v>
      </c>
      <c r="C102" s="18" t="s">
        <v>2544</v>
      </c>
      <c r="D102" s="18" t="s">
        <v>2545</v>
      </c>
      <c r="E102" s="18" t="s">
        <v>2546</v>
      </c>
      <c r="F102" s="18" t="s">
        <v>2547</v>
      </c>
      <c r="G102" s="19">
        <v>12</v>
      </c>
      <c r="H102" s="23">
        <v>45870</v>
      </c>
      <c r="I102" s="23">
        <v>46234</v>
      </c>
      <c r="J102" s="23">
        <v>45602</v>
      </c>
      <c r="K102" s="23">
        <v>45602</v>
      </c>
      <c r="L102" s="20">
        <v>1960</v>
      </c>
      <c r="M102" s="20">
        <v>1015.21</v>
      </c>
      <c r="N102" s="20">
        <v>995</v>
      </c>
      <c r="O102" s="21">
        <v>0</v>
      </c>
      <c r="Q102" s="20">
        <v>980</v>
      </c>
      <c r="R102" s="20">
        <f t="shared" si="7"/>
        <v>995</v>
      </c>
      <c r="S102" s="20">
        <v>995</v>
      </c>
    </row>
    <row r="103" spans="1:19">
      <c r="A103" s="18" t="s">
        <v>2548</v>
      </c>
      <c r="B103" s="18" t="s">
        <v>2549</v>
      </c>
      <c r="C103" s="18" t="s">
        <v>2550</v>
      </c>
      <c r="D103" s="18" t="s">
        <v>2551</v>
      </c>
      <c r="E103" s="18" t="s">
        <v>2552</v>
      </c>
      <c r="F103" s="18" t="s">
        <v>2553</v>
      </c>
      <c r="G103" s="19">
        <v>12</v>
      </c>
      <c r="H103" s="23">
        <v>45870</v>
      </c>
      <c r="I103" s="23">
        <v>46234</v>
      </c>
      <c r="J103" s="23">
        <v>45610</v>
      </c>
      <c r="K103" s="23">
        <v>45610</v>
      </c>
      <c r="L103" s="20">
        <v>1440</v>
      </c>
      <c r="M103" s="20">
        <v>718.44</v>
      </c>
      <c r="N103" s="20">
        <v>675</v>
      </c>
      <c r="O103" s="21">
        <v>0</v>
      </c>
      <c r="Q103" s="20">
        <v>650</v>
      </c>
      <c r="R103" s="20">
        <f t="shared" si="7"/>
        <v>675</v>
      </c>
      <c r="S103" s="20">
        <v>675</v>
      </c>
    </row>
    <row r="104" spans="1:19">
      <c r="A104" s="18" t="s">
        <v>2554</v>
      </c>
      <c r="B104" s="18" t="s">
        <v>2555</v>
      </c>
      <c r="C104" s="18" t="s">
        <v>2556</v>
      </c>
      <c r="D104" s="18" t="s">
        <v>2557</v>
      </c>
      <c r="E104" s="18" t="s">
        <v>2558</v>
      </c>
      <c r="F104" s="18" t="s">
        <v>2559</v>
      </c>
      <c r="G104" s="19">
        <v>12</v>
      </c>
      <c r="H104" s="23">
        <v>45870</v>
      </c>
      <c r="I104" s="23">
        <v>46234</v>
      </c>
      <c r="J104" s="23">
        <v>45615</v>
      </c>
      <c r="K104" s="23">
        <v>45615</v>
      </c>
      <c r="L104" s="20">
        <v>1350</v>
      </c>
      <c r="M104" s="20">
        <v>718.44</v>
      </c>
      <c r="N104" s="20">
        <v>870</v>
      </c>
      <c r="O104" s="21">
        <v>0</v>
      </c>
      <c r="Q104" s="20">
        <v>1005</v>
      </c>
      <c r="R104" s="20">
        <f t="shared" si="7"/>
        <v>870</v>
      </c>
      <c r="S104" s="20">
        <v>870</v>
      </c>
    </row>
    <row r="105" spans="1:19">
      <c r="A105" s="18" t="s">
        <v>2560</v>
      </c>
      <c r="B105" s="18" t="s">
        <v>2561</v>
      </c>
      <c r="C105" s="18" t="s">
        <v>2562</v>
      </c>
      <c r="D105" s="18" t="s">
        <v>2563</v>
      </c>
      <c r="E105" s="18" t="s">
        <v>2564</v>
      </c>
      <c r="F105" s="18" t="s">
        <v>2565</v>
      </c>
      <c r="G105" s="19">
        <v>12</v>
      </c>
      <c r="H105" s="23">
        <v>45870</v>
      </c>
      <c r="I105" s="23">
        <v>46234</v>
      </c>
      <c r="J105" s="23">
        <v>45603</v>
      </c>
      <c r="K105" s="23">
        <v>45603</v>
      </c>
      <c r="L105" s="20">
        <v>0</v>
      </c>
      <c r="M105" s="20">
        <v>1015.21</v>
      </c>
      <c r="N105" s="20">
        <v>1005</v>
      </c>
      <c r="O105" s="21">
        <v>0</v>
      </c>
      <c r="Q105" s="20">
        <v>650</v>
      </c>
      <c r="R105" s="20">
        <f t="shared" si="7"/>
        <v>1005</v>
      </c>
      <c r="S105" s="20">
        <v>1005</v>
      </c>
    </row>
    <row r="106" spans="1:19">
      <c r="A106" s="18" t="s">
        <v>2566</v>
      </c>
      <c r="B106" s="18" t="s">
        <v>2567</v>
      </c>
      <c r="C106" s="18" t="s">
        <v>2568</v>
      </c>
      <c r="D106" s="18" t="s">
        <v>2569</v>
      </c>
      <c r="E106" s="18" t="s">
        <v>2570</v>
      </c>
      <c r="F106" s="18" t="s">
        <v>2571</v>
      </c>
      <c r="G106" s="19">
        <v>12</v>
      </c>
      <c r="H106" s="23">
        <v>45870</v>
      </c>
      <c r="I106" s="23">
        <v>46234</v>
      </c>
      <c r="J106" s="23">
        <v>45615</v>
      </c>
      <c r="K106" s="23">
        <v>45615</v>
      </c>
      <c r="L106" s="20">
        <v>0</v>
      </c>
      <c r="M106" s="20">
        <v>1015.21</v>
      </c>
      <c r="N106" s="20">
        <v>1200</v>
      </c>
      <c r="O106" s="21">
        <v>0</v>
      </c>
      <c r="Q106" s="20">
        <v>670</v>
      </c>
      <c r="R106" s="20">
        <f t="shared" si="7"/>
        <v>1200</v>
      </c>
      <c r="S106" s="20">
        <v>1200</v>
      </c>
    </row>
    <row r="107" spans="1:19">
      <c r="A107" s="18" t="s">
        <v>2572</v>
      </c>
      <c r="B107" s="18" t="s">
        <v>2573</v>
      </c>
      <c r="C107" s="18" t="s">
        <v>2574</v>
      </c>
      <c r="D107" s="18" t="s">
        <v>2575</v>
      </c>
      <c r="E107" s="18" t="s">
        <v>2576</v>
      </c>
      <c r="F107" s="18" t="s">
        <v>2577</v>
      </c>
      <c r="G107" s="19">
        <v>12</v>
      </c>
      <c r="H107" s="23">
        <v>45870</v>
      </c>
      <c r="I107" s="23">
        <v>46234</v>
      </c>
      <c r="J107" s="23">
        <v>45602</v>
      </c>
      <c r="K107" s="23">
        <v>45602</v>
      </c>
      <c r="L107" s="20">
        <v>0</v>
      </c>
      <c r="M107" s="20">
        <v>1015.21</v>
      </c>
      <c r="N107" s="20">
        <v>1005</v>
      </c>
      <c r="O107" s="21">
        <v>0</v>
      </c>
      <c r="Q107" s="20">
        <v>1005</v>
      </c>
      <c r="R107" s="20">
        <f t="shared" si="7"/>
        <v>1005</v>
      </c>
      <c r="S107" s="20">
        <v>1005</v>
      </c>
    </row>
    <row r="108" spans="1:19">
      <c r="A108" s="18" t="s">
        <v>2578</v>
      </c>
      <c r="B108" s="18" t="s">
        <v>2579</v>
      </c>
      <c r="C108" s="18" t="s">
        <v>2580</v>
      </c>
      <c r="D108" s="18" t="s">
        <v>2581</v>
      </c>
      <c r="E108" s="18" t="s">
        <v>2582</v>
      </c>
      <c r="F108" s="18" t="s">
        <v>2583</v>
      </c>
      <c r="G108" s="19">
        <v>12</v>
      </c>
      <c r="H108" s="23">
        <v>45870</v>
      </c>
      <c r="I108" s="23">
        <v>46234</v>
      </c>
      <c r="J108" s="23">
        <v>45607</v>
      </c>
      <c r="K108" s="23">
        <v>45608</v>
      </c>
      <c r="L108" s="20">
        <v>0</v>
      </c>
      <c r="M108" s="20">
        <v>718.44</v>
      </c>
      <c r="N108" s="20">
        <v>675</v>
      </c>
      <c r="O108" s="21">
        <v>0</v>
      </c>
      <c r="Q108" s="20">
        <v>670</v>
      </c>
      <c r="R108" s="20">
        <f t="shared" si="7"/>
        <v>675</v>
      </c>
      <c r="S108" s="20">
        <v>675</v>
      </c>
    </row>
    <row r="109" spans="1:19">
      <c r="A109" s="17" t="s">
        <v>2584</v>
      </c>
    </row>
    <row r="110" spans="1:19">
      <c r="A110" s="18" t="s">
        <v>2585</v>
      </c>
      <c r="B110" s="18" t="s">
        <v>2586</v>
      </c>
      <c r="C110" s="18" t="s">
        <v>2587</v>
      </c>
      <c r="D110" s="18" t="s">
        <v>2588</v>
      </c>
      <c r="E110" s="18" t="s">
        <v>2589</v>
      </c>
      <c r="F110" s="18" t="s">
        <v>2590</v>
      </c>
      <c r="G110" s="19">
        <v>12</v>
      </c>
      <c r="H110" s="23">
        <v>45870</v>
      </c>
      <c r="I110" s="23">
        <v>46234</v>
      </c>
      <c r="J110" s="23">
        <v>45600</v>
      </c>
      <c r="K110" s="23">
        <v>45600</v>
      </c>
      <c r="L110" s="20">
        <v>0</v>
      </c>
      <c r="M110" s="20">
        <v>1529</v>
      </c>
      <c r="N110" s="20">
        <v>1755</v>
      </c>
      <c r="O110" s="21">
        <v>0</v>
      </c>
      <c r="Q110" s="20">
        <v>1555</v>
      </c>
      <c r="R110" s="20">
        <f>N110</f>
        <v>1755</v>
      </c>
      <c r="S110" s="20">
        <v>1755</v>
      </c>
    </row>
    <row r="111" spans="1:19">
      <c r="A111" s="18" t="s">
        <v>2591</v>
      </c>
      <c r="B111" s="18" t="s">
        <v>2592</v>
      </c>
      <c r="C111" s="18" t="s">
        <v>2593</v>
      </c>
      <c r="D111" s="18" t="s">
        <v>2594</v>
      </c>
      <c r="E111" s="18" t="s">
        <v>2595</v>
      </c>
      <c r="F111" s="18" t="s">
        <v>2596</v>
      </c>
      <c r="G111" s="19">
        <v>12</v>
      </c>
      <c r="H111" s="23">
        <v>45870</v>
      </c>
      <c r="I111" s="23">
        <v>46234</v>
      </c>
      <c r="J111" s="23">
        <v>45596</v>
      </c>
      <c r="K111" s="23">
        <v>45596</v>
      </c>
      <c r="L111" s="20">
        <v>0</v>
      </c>
      <c r="M111" s="20">
        <v>1529</v>
      </c>
      <c r="N111" s="20">
        <v>1535</v>
      </c>
      <c r="O111" s="21">
        <v>0</v>
      </c>
      <c r="Q111" s="20">
        <v>1555</v>
      </c>
      <c r="R111" s="20">
        <f>N111</f>
        <v>1535</v>
      </c>
      <c r="S111" s="20">
        <v>1535</v>
      </c>
    </row>
    <row r="112" spans="1:19">
      <c r="A112" s="17" t="s">
        <v>2597</v>
      </c>
    </row>
    <row r="113" spans="1:19">
      <c r="A113" s="18" t="s">
        <v>2598</v>
      </c>
      <c r="B113" s="18" t="s">
        <v>2599</v>
      </c>
      <c r="C113" s="18" t="s">
        <v>2600</v>
      </c>
      <c r="D113" s="18" t="s">
        <v>2601</v>
      </c>
      <c r="E113" s="18" t="s">
        <v>2602</v>
      </c>
      <c r="F113" s="18" t="s">
        <v>2603</v>
      </c>
      <c r="G113" s="19">
        <v>12</v>
      </c>
      <c r="H113" s="23">
        <v>45870</v>
      </c>
      <c r="I113" s="23">
        <v>46234</v>
      </c>
      <c r="J113" s="23">
        <v>45602</v>
      </c>
      <c r="K113" s="23">
        <v>45602</v>
      </c>
      <c r="L113" s="20">
        <v>0</v>
      </c>
      <c r="M113" s="20">
        <v>1539</v>
      </c>
      <c r="N113" s="20">
        <v>1740</v>
      </c>
      <c r="O113" s="21">
        <v>0</v>
      </c>
      <c r="Q113" s="20">
        <v>1355</v>
      </c>
      <c r="R113" s="20">
        <f>N113</f>
        <v>1740</v>
      </c>
      <c r="S113" s="20">
        <v>1740</v>
      </c>
    </row>
    <row r="114" spans="1:19">
      <c r="B114" s="18" t="s">
        <v>2604</v>
      </c>
      <c r="D114" s="18" t="s">
        <v>2605</v>
      </c>
      <c r="E114" s="18" t="s">
        <v>2606</v>
      </c>
      <c r="F114" s="18" t="s">
        <v>2607</v>
      </c>
      <c r="G114" s="19">
        <v>12</v>
      </c>
      <c r="H114" s="23">
        <v>45884</v>
      </c>
      <c r="I114" s="23">
        <v>46234</v>
      </c>
      <c r="J114" s="23">
        <v>45614</v>
      </c>
      <c r="K114" s="23">
        <v>45614</v>
      </c>
      <c r="L114" s="20">
        <v>0</v>
      </c>
      <c r="M114" s="20">
        <v>0</v>
      </c>
      <c r="N114" s="20">
        <v>1570</v>
      </c>
      <c r="O114" s="21">
        <v>0</v>
      </c>
      <c r="Q114" s="20">
        <v>0</v>
      </c>
      <c r="R114" s="20">
        <f>N114</f>
        <v>1570</v>
      </c>
      <c r="S114" s="20">
        <v>1570</v>
      </c>
    </row>
    <row r="115" spans="1:19">
      <c r="B115" s="18" t="s">
        <v>2608</v>
      </c>
      <c r="D115" s="18" t="s">
        <v>2609</v>
      </c>
      <c r="E115" s="18" t="s">
        <v>2610</v>
      </c>
      <c r="F115" s="18" t="s">
        <v>2611</v>
      </c>
      <c r="G115" s="19">
        <v>12</v>
      </c>
      <c r="H115" s="23">
        <v>45870</v>
      </c>
      <c r="I115" s="23">
        <v>46234</v>
      </c>
      <c r="J115" s="23">
        <v>45607</v>
      </c>
      <c r="K115" s="23">
        <v>45609</v>
      </c>
      <c r="L115" s="20">
        <v>0</v>
      </c>
      <c r="M115" s="20">
        <v>0</v>
      </c>
      <c r="N115" s="20">
        <v>1760</v>
      </c>
      <c r="O115" s="21">
        <v>0</v>
      </c>
      <c r="Q115" s="20">
        <v>0</v>
      </c>
      <c r="R115" s="20">
        <f>N115</f>
        <v>1760</v>
      </c>
      <c r="S115" s="20">
        <v>1760</v>
      </c>
    </row>
    <row r="116" spans="1:19">
      <c r="A116" s="16" t="s">
        <v>2612</v>
      </c>
      <c r="B116" s="12">
        <f>COUNTA(B26:B29)+COUNTA(B31:B37)+COUNTA(B39:B46)+COUNTA(B48:B53)+COUNTA(B55:B77)+COUNTA(B79:B85)+COUNTA(B87:B108)+COUNTA(B110:B111)+COUNTA(B113:B115)</f>
        <v>82</v>
      </c>
      <c r="G116" s="13">
        <f>IF((COUNTA(G26:G29)+COUNTA(G31:G37)+COUNTA(G39:G46)+COUNTA(G48:G53)+COUNTA(G55:G77)+COUNTA(G79:G85)+COUNTA(G87:G108)+COUNTA(G110:G111)+COUNTA(G113:G115))=0,0,(SUM(G26:G29)+SUM(G31:G37)+SUM(G39:G46)+SUM(G48:G53)+SUM(G55:G77)+SUM(G79:G85)+SUM(G87:G108)+SUM(G110:G111)+SUM(G113:G115))/(COUNTA(G26:G29)+COUNTA(G31:G37)+COUNTA(G39:G46)+COUNTA(G48:G53)+COUNTA(G55:G77)+COUNTA(G79:G85)+COUNTA(G87:G108)+COUNTA(G110:G111)+COUNTA(G113:G115)))</f>
        <v>12</v>
      </c>
      <c r="L116" s="14">
        <f>IF((COUNTA(L26:L29)+COUNTA(L31:L37)+COUNTA(L39:L46)+COUNTA(L48:L53)+COUNTA(L55:L77)+COUNTA(L79:L85)+COUNTA(L87:L108)+COUNTA(L110:L111)+COUNTA(L113:L115))=0,0,(SUM(L26:L29)+SUM(L31:L37)+SUM(L39:L46)+SUM(L48:L53)+SUM(L55:L77)+SUM(L79:L85)+SUM(L87:L108)+SUM(L110:L111)+SUM(L113:L115))/(COUNTA(L26:L29)+COUNTA(L31:L37)+COUNTA(L39:L46)+COUNTA(L48:L53)+COUNTA(L55:L77)+COUNTA(L79:L85)+COUNTA(L87:L108)+COUNTA(L110:L111)+COUNTA(L113:L115)))</f>
        <v>613.41463414634143</v>
      </c>
      <c r="M116" s="14">
        <f>IF((COUNTA(M26:M29)+COUNTA(M31:M37)+COUNTA(M39:M46)+COUNTA(M48:M53)+COUNTA(M55:M77)+COUNTA(M79:M85)+COUNTA(M87:M108)+COUNTA(M110:M111)+COUNTA(M113:M115))=0,0,(SUM(M26:M29)+SUM(M31:M37)+SUM(M39:M46)+SUM(M48:M53)+SUM(M55:M77)+SUM(M79:M85)+SUM(M87:M108)+SUM(M110:M111)+SUM(M113:M115))/(COUNTA(M26:M29)+COUNTA(M31:M37)+COUNTA(M39:M46)+COUNTA(M48:M53)+COUNTA(M55:M77)+COUNTA(M79:M85)+COUNTA(M87:M108)+COUNTA(M110:M111)+COUNTA(M113:M115)))</f>
        <v>934.02609756097559</v>
      </c>
      <c r="N116" s="14">
        <f>IF(B116 &gt; 0, R116 / B116, 0)</f>
        <v>993.17073170731703</v>
      </c>
      <c r="Q116" s="14">
        <f>IF((COUNTA(Q26:Q29)+COUNTA(Q31:Q37)+COUNTA(Q39:Q46)+COUNTA(Q48:Q53)+COUNTA(Q55:Q77)+COUNTA(Q79:Q85)+COUNTA(Q87:Q108)+COUNTA(Q110:Q111)+COUNTA(Q113:Q115))=0,0,(SUM(Q26:Q29)+SUM(Q31:Q37)+SUM(Q39:Q46)+SUM(Q48:Q53)+SUM(Q55:Q77)+SUM(Q79:Q85)+SUM(Q87:Q108)+SUM(Q110:Q111)+SUM(Q113:Q115))/(COUNTA(Q26:Q29)+COUNTA(Q31:Q37)+COUNTA(Q39:Q46)+COUNTA(Q48:Q53)+COUNTA(Q55:Q77)+COUNTA(Q79:Q85)+COUNTA(Q87:Q108)+COUNTA(Q110:Q111)+COUNTA(Q113:Q115)))</f>
        <v>910.36585365853659</v>
      </c>
      <c r="R116" s="14">
        <f>SUM(R26:R29)+SUM(R31:R37)+SUM(R39:R46)+SUM(R48:R53)+SUM(R55:R77)+SUM(R79:R85)+SUM(R87:R108)+SUM(R110:R111)+SUM(R113:R115)</f>
        <v>81440</v>
      </c>
    </row>
  </sheetData>
  <mergeCells count="6">
    <mergeCell ref="A7:E7"/>
    <mergeCell ref="F7:N7"/>
    <mergeCell ref="O7"/>
    <mergeCell ref="A23:I23"/>
    <mergeCell ref="J23:K23"/>
    <mergeCell ref="L23:O23"/>
  </mergeCells>
  <pageMargins left="0.5" right="0.5" top="0.5" bottom="0.5" header="0.25" footer="0.25"/>
  <pageSetup orientation="portrait"/>
  <headerFooter>
    <oddHeader>&amp;L Pre-Lease</oddHeader>
    <oddFooter>&amp;L Page &amp;P of &amp;N &amp;R &amp;I Pre-Lease 3.2 generated11/20/2024 at 8:37am EST&amp;I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Comparison</vt:lpstr>
      <vt:lpstr>No Clocks Export</vt:lpstr>
      <vt:lpstr>Entrata Source Reports -&gt;</vt:lpstr>
      <vt:lpstr>1008 S. 4Th</vt:lpstr>
      <vt:lpstr>1047 Commonwealth Avenue</vt:lpstr>
      <vt:lpstr>307 E. Daniel</vt:lpstr>
      <vt:lpstr>501 S. 6Th</vt:lpstr>
      <vt:lpstr>908 S. 1St</vt:lpstr>
      <vt:lpstr>Academy 65</vt:lpstr>
      <vt:lpstr>Academy Lincoln</vt:lpstr>
      <vt:lpstr>Anova Ucity Square</vt:lpstr>
      <vt:lpstr>Courts At Spring Mill Station</vt:lpstr>
      <vt:lpstr>Shortbread Lofts</vt:lpstr>
      <vt:lpstr>Sova</vt:lpstr>
      <vt:lpstr>Station Nine</vt:lpstr>
      <vt:lpstr>The Academy At Frisco</vt:lpstr>
      <vt:lpstr>The Academy On Charles</vt:lpstr>
      <vt:lpstr>The Caswell At Runnymeade</vt:lpstr>
      <vt:lpstr>The Dean Campustown</vt:lpstr>
      <vt:lpstr>The Dean Reno</vt:lpstr>
      <vt:lpstr>The Rise At Northgate</vt:lpstr>
      <vt:lpstr>Torre</vt:lpstr>
      <vt:lpstr>Venue At North Campus</vt:lpstr>
      <vt:lpstr>Report Parameters</vt:lpstr>
      <vt:lpstr>'Report Parameters'!Print_Area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Drew Hamilton</dc:creator>
  <cp:lastModifiedBy>Drew Hamilton</cp:lastModifiedBy>
  <dcterms:created xsi:type="dcterms:W3CDTF">2024-11-20T13:50:40Z</dcterms:created>
  <dcterms:modified xsi:type="dcterms:W3CDTF">2024-11-20T13:50:41Z</dcterms:modified>
</cp:coreProperties>
</file>